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00" firstSheet="1" activeTab="3"/>
  </bookViews>
  <sheets>
    <sheet name="封面" sheetId="1" r:id="rId1"/>
    <sheet name="目录" sheetId="2" r:id="rId2"/>
    <sheet name="公共预算平衡表1" sheetId="3" r:id="rId3"/>
    <sheet name="分部门收入（公共预算收入）2" sheetId="4" r:id="rId4"/>
    <sheet name="汇总变动表 3" sheetId="5" r:id="rId5"/>
    <sheet name="基本支出变动表4 " sheetId="6" r:id="rId6"/>
    <sheet name="项目支出变动表 5" sheetId="7" r:id="rId7"/>
    <sheet name="经济分类（基本支出）6" sheetId="8" r:id="rId8"/>
    <sheet name="社会保险基金预算调整表7" sheetId="9" r:id="rId9"/>
    <sheet name="政府性基金收入8" sheetId="10" r:id="rId10"/>
    <sheet name="政府性基金支出9" sheetId="11" r:id="rId11"/>
    <sheet name="政府债务限额10" sheetId="12" r:id="rId12"/>
    <sheet name="政府债务余额11" sheetId="13" r:id="rId13"/>
  </sheets>
  <externalReferences>
    <externalReference r:id="rId14"/>
  </externalReferences>
  <definedNames>
    <definedName name="_xlnm._FilterDatabase" localSheetId="5" hidden="1">'基本支出变动表4 '!$A$1:$G$1295</definedName>
    <definedName name="_xlnm._FilterDatabase" localSheetId="6" hidden="1">'项目支出变动表 5'!$A$1:$G$1297</definedName>
    <definedName name="Database" hidden="1">#REF!</definedName>
    <definedName name="_xlnm.Print_Area">#N/A</definedName>
    <definedName name="_xlnm.Print_Titles">#N/A</definedName>
    <definedName name="地区名称">#REF!</definedName>
    <definedName name="_lst_r_地方财政预算表2015年全省汇总_10_科目编码名称">[1]_ESList!$A$1:$A$27</definedName>
    <definedName name="专项收入年初预算数">#REF!</definedName>
    <definedName name="专项收入全年预计数">#REF!</definedName>
    <definedName name="地区名称" localSheetId="2">#REF!</definedName>
    <definedName name="_xlnm.Print_Area" localSheetId="2">公共预算平衡表1!$A$1:$H$39</definedName>
    <definedName name="地区名称" localSheetId="3">#REF!</definedName>
    <definedName name="_xlnm.Print_Titles" localSheetId="3">'分部门收入（公共预算收入）2'!$1:$6</definedName>
    <definedName name="_xlnm.Print_Area" localSheetId="3">'分部门收入（公共预算收入）2'!$A$1:$M$29</definedName>
    <definedName name="_xlnm._FilterDatabase" localSheetId="3" hidden="1">'分部门收入（公共预算收入）2'!$A$1:$M$29</definedName>
    <definedName name="专项收入年初预算数" localSheetId="7">#REF!</definedName>
    <definedName name="专项收入全年预计数" localSheetId="7">#REF!</definedName>
    <definedName name="地区名称" localSheetId="7">#REF!</definedName>
    <definedName name="_xlnm._FilterDatabase" localSheetId="7" hidden="1">'经济分类（基本支出）6'!$D$1:$D$82</definedName>
    <definedName name="Database" localSheetId="4" hidden="1">#REF!</definedName>
    <definedName name="专项收入年初预算数" localSheetId="6">#REF!</definedName>
    <definedName name="专项收入全年预计数" localSheetId="6">#REF!</definedName>
    <definedName name="地区名称" localSheetId="6">#REF!</definedName>
    <definedName name="_xlnm.Print_Area" localSheetId="6">'项目支出变动表 5'!$A$1:$E$1292</definedName>
    <definedName name="_xlnm.Print_Titles" localSheetId="6">'项目支出变动表 5'!$1:$3</definedName>
    <definedName name="专项收入年初预算数" localSheetId="8">#REF!</definedName>
    <definedName name="专项收入全年预计数" localSheetId="8">#REF!</definedName>
    <definedName name="地区名称" localSheetId="8">#REF!</definedName>
    <definedName name="_xlnm.Print_Titles" localSheetId="8">社会保险基金预算调整表7!$A:$A</definedName>
    <definedName name="_xlnm._FilterDatabase" localSheetId="9" hidden="1">政府性基金收入8!$A$3:$D$35</definedName>
    <definedName name="_xlnm.Print_Area" localSheetId="9">政府性基金收入8!$A$1:$D$35</definedName>
    <definedName name="_xlnm.Print_Titles" localSheetId="9">政府性基金收入8!$1:$3</definedName>
    <definedName name="专项收入年初预算数" localSheetId="9">#REF!</definedName>
    <definedName name="专项收入全年预计数" localSheetId="9">#REF!</definedName>
    <definedName name="地区名称" localSheetId="9">#REF!</definedName>
    <definedName name="_xlnm._FilterDatabase" localSheetId="10" hidden="1">政府性基金支出9!$A$1:$F$249</definedName>
    <definedName name="_xlnm.Print_Area" localSheetId="10">政府性基金支出9!$A$1:$D$249</definedName>
    <definedName name="_xlnm.Print_Titles" localSheetId="10">政府性基金支出9!$1:$3</definedName>
    <definedName name="专项收入年初预算数" localSheetId="10">#REF!</definedName>
    <definedName name="专项收入全年预计数" localSheetId="10">#REF!</definedName>
    <definedName name="地区名称" localSheetId="10">#REF!</definedName>
    <definedName name="专项收入年初预算数" localSheetId="11">#REF!</definedName>
    <definedName name="专项收入全年预计数" localSheetId="11">#REF!</definedName>
    <definedName name="地区名称" localSheetId="11">#REF!</definedName>
    <definedName name="专项收入年初预算数" localSheetId="12">#REF!</definedName>
    <definedName name="专项收入全年预计数" localSheetId="12">#REF!</definedName>
    <definedName name="地区名称" localSheetId="12">#REF!</definedName>
    <definedName name="专项收入年初预算数" localSheetId="5">#REF!</definedName>
    <definedName name="专项收入全年预计数" localSheetId="5">#REF!</definedName>
    <definedName name="地区名称" localSheetId="5">#REF!</definedName>
    <definedName name="_xlnm.Print_Area" localSheetId="5">'基本支出变动表4 '!$A$1:$F$1292</definedName>
    <definedName name="_xlnm.Print_Titles" localSheetId="5">'基本支出变动表4 '!$1:$3</definedName>
    <definedName name="_xlnm._FilterDatabase" localSheetId="4" hidden="1">'汇总变动表 3'!$A$1:$I$35</definedName>
  </definedNames>
  <calcPr calcId="144525" concurrentCalc="0"/>
</workbook>
</file>

<file path=xl/comments1.xml><?xml version="1.0" encoding="utf-8"?>
<comments xmlns="http://schemas.openxmlformats.org/spreadsheetml/2006/main">
  <authors>
    <author>郑富英</author>
  </authors>
  <commentList>
    <comment ref="D19" authorId="0">
      <text>
        <r>
          <rPr>
            <b/>
            <sz val="9"/>
            <rFont val="宋体"/>
            <charset val="134"/>
          </rPr>
          <t>郑富英:</t>
        </r>
        <r>
          <rPr>
            <sz val="9"/>
            <rFont val="宋体"/>
            <charset val="134"/>
          </rPr>
          <t xml:space="preserve">
调整原体制补助3371万元</t>
        </r>
      </text>
    </comment>
  </commentList>
</comments>
</file>

<file path=xl/sharedStrings.xml><?xml version="1.0" encoding="utf-8"?>
<sst xmlns="http://schemas.openxmlformats.org/spreadsheetml/2006/main" count="6231" uniqueCount="2186">
  <si>
    <t xml:space="preserve">  临翔区2020年财政预算调整</t>
  </si>
  <si>
    <t xml:space="preserve">          初步方案</t>
  </si>
  <si>
    <t xml:space="preserve">            （草案）</t>
  </si>
  <si>
    <t>临翔区财政局</t>
  </si>
  <si>
    <t>目　录</t>
  </si>
  <si>
    <r>
      <rPr>
        <b/>
        <sz val="16"/>
        <color rgb="FF000000"/>
        <rFont val="方正仿宋_GBK"/>
        <charset val="134"/>
      </rPr>
      <t>表一、</t>
    </r>
    <r>
      <rPr>
        <b/>
        <sz val="16"/>
        <color rgb="FF000000"/>
        <rFont val="宋体"/>
        <charset val="134"/>
      </rPr>
      <t>临翔区</t>
    </r>
    <r>
      <rPr>
        <b/>
        <sz val="16"/>
        <color rgb="FF000000"/>
        <rFont val="Times New Roman"/>
        <charset val="134"/>
      </rPr>
      <t>2020</t>
    </r>
    <r>
      <rPr>
        <b/>
        <sz val="16"/>
        <color rgb="FF000000"/>
        <rFont val="宋体"/>
        <charset val="134"/>
      </rPr>
      <t>年预算调整财政收支平衡情况表</t>
    </r>
  </si>
  <si>
    <r>
      <rPr>
        <b/>
        <sz val="16"/>
        <color rgb="FF000000"/>
        <rFont val="方正仿宋_GBK"/>
        <charset val="134"/>
      </rPr>
      <t>表二、</t>
    </r>
    <r>
      <rPr>
        <b/>
        <sz val="16"/>
        <color rgb="FF000000"/>
        <rFont val="宋体"/>
        <charset val="134"/>
      </rPr>
      <t>临翔区</t>
    </r>
    <r>
      <rPr>
        <b/>
        <sz val="16"/>
        <color rgb="FF000000"/>
        <rFont val="Times New Roman"/>
        <charset val="134"/>
      </rPr>
      <t>2020</t>
    </r>
    <r>
      <rPr>
        <b/>
        <sz val="16"/>
        <color rgb="FF000000"/>
        <rFont val="宋体"/>
        <charset val="134"/>
      </rPr>
      <t>年地方一般公共预算收入调整表</t>
    </r>
  </si>
  <si>
    <t>表三、临翔区2020年一般公共预算支出调整变动情况表</t>
  </si>
  <si>
    <t>表四、临翔区2020年一般公共预算基本支出变动情况表</t>
  </si>
  <si>
    <t>表五、临翔区2020年一般公共预算项目支出变动情况表</t>
  </si>
  <si>
    <r>
      <rPr>
        <b/>
        <sz val="16"/>
        <color rgb="FF000000"/>
        <rFont val="方正仿宋_GBK"/>
        <charset val="134"/>
      </rPr>
      <t>表六、</t>
    </r>
    <r>
      <rPr>
        <b/>
        <sz val="12"/>
        <color rgb="FF000000"/>
        <rFont val="方正仿宋_GBK"/>
        <charset val="134"/>
      </rPr>
      <t>临翔区2020年本级一般公共预算政府预算经济分类表（基本支出）</t>
    </r>
  </si>
  <si>
    <t xml:space="preserve">表七、临翔区2020年社会保险基金预算调整变动情况表 </t>
  </si>
  <si>
    <t>表八、临翔区2020年政府性基金预算收入变动表</t>
  </si>
  <si>
    <t>表九、临翔区2020年政府性基金预算支出变动表</t>
  </si>
  <si>
    <t>表十、临翔区2020年地方政府债务限额表</t>
  </si>
  <si>
    <t>表十一、临翔区2020年政府债务余额预计表</t>
  </si>
  <si>
    <t>表1              临翔区2020年预算调整财政收支平衡情况表</t>
  </si>
  <si>
    <t>制表单位：临翔区财政局</t>
  </si>
  <si>
    <t>制表日期：</t>
  </si>
  <si>
    <r>
      <rPr>
        <sz val="11"/>
        <rFont val="宋体"/>
        <charset val="134"/>
      </rPr>
      <t>项</t>
    </r>
    <r>
      <rPr>
        <sz val="11"/>
        <rFont val="Times New Roman"/>
        <charset val="0"/>
      </rPr>
      <t xml:space="preserve">          </t>
    </r>
    <r>
      <rPr>
        <sz val="11"/>
        <rFont val="宋体"/>
        <charset val="134"/>
      </rPr>
      <t>目</t>
    </r>
  </si>
  <si>
    <t>年初预算</t>
  </si>
  <si>
    <t>本次调整数</t>
  </si>
  <si>
    <t>调整后预算数</t>
  </si>
  <si>
    <t>一、收入总计</t>
  </si>
  <si>
    <t>二、支出总计</t>
  </si>
  <si>
    <r>
      <rPr>
        <sz val="10"/>
        <rFont val="Times New Roman"/>
        <charset val="0"/>
      </rPr>
      <t>(</t>
    </r>
    <r>
      <rPr>
        <sz val="10"/>
        <rFont val="宋体"/>
        <charset val="0"/>
      </rPr>
      <t>一</t>
    </r>
    <r>
      <rPr>
        <sz val="10"/>
        <rFont val="Times New Roman"/>
        <charset val="0"/>
      </rPr>
      <t>)</t>
    </r>
    <r>
      <rPr>
        <sz val="10"/>
        <rFont val="宋体"/>
        <charset val="0"/>
      </rPr>
      <t>本级一般公共预算收入</t>
    </r>
  </si>
  <si>
    <t>（一）地方一般公共预算支出</t>
  </si>
  <si>
    <r>
      <rPr>
        <sz val="10"/>
        <rFont val="Times New Roman"/>
        <charset val="0"/>
      </rPr>
      <t>(</t>
    </r>
    <r>
      <rPr>
        <sz val="10"/>
        <rFont val="宋体"/>
        <charset val="0"/>
      </rPr>
      <t>二</t>
    </r>
    <r>
      <rPr>
        <sz val="10"/>
        <rFont val="Times New Roman"/>
        <charset val="0"/>
      </rPr>
      <t>)</t>
    </r>
    <r>
      <rPr>
        <sz val="10"/>
        <rFont val="宋体"/>
        <charset val="0"/>
      </rPr>
      <t>上级补助收入合计</t>
    </r>
  </si>
  <si>
    <t>（二）上解支出合计</t>
  </si>
  <si>
    <r>
      <rPr>
        <sz val="10"/>
        <rFont val="Times New Roman"/>
        <charset val="0"/>
      </rPr>
      <t>1.</t>
    </r>
    <r>
      <rPr>
        <sz val="10"/>
        <rFont val="宋体"/>
        <charset val="134"/>
      </rPr>
      <t>返还性补助</t>
    </r>
  </si>
  <si>
    <r>
      <rPr>
        <sz val="10"/>
        <color indexed="8"/>
        <rFont val="Times New Roman"/>
        <charset val="0"/>
      </rPr>
      <t>1.</t>
    </r>
    <r>
      <rPr>
        <sz val="10"/>
        <color indexed="8"/>
        <rFont val="宋体"/>
        <charset val="134"/>
      </rPr>
      <t>体制上解</t>
    </r>
  </si>
  <si>
    <r>
      <rPr>
        <sz val="10"/>
        <rFont val="宋体"/>
        <charset val="134"/>
      </rPr>
      <t>（</t>
    </r>
    <r>
      <rPr>
        <sz val="10"/>
        <rFont val="Times New Roman"/>
        <charset val="134"/>
      </rPr>
      <t>1</t>
    </r>
    <r>
      <rPr>
        <sz val="10"/>
        <rFont val="宋体"/>
        <charset val="134"/>
      </rPr>
      <t>）增消两税返还收入</t>
    </r>
  </si>
  <si>
    <r>
      <rPr>
        <sz val="10"/>
        <color indexed="8"/>
        <rFont val="Times New Roman"/>
        <charset val="0"/>
      </rPr>
      <t>2.</t>
    </r>
    <r>
      <rPr>
        <sz val="10"/>
        <color indexed="8"/>
        <rFont val="宋体"/>
        <charset val="134"/>
      </rPr>
      <t>出口退税超基数地方负担上解</t>
    </r>
  </si>
  <si>
    <r>
      <rPr>
        <sz val="10"/>
        <rFont val="宋体"/>
        <charset val="134"/>
      </rPr>
      <t>（</t>
    </r>
    <r>
      <rPr>
        <sz val="10"/>
        <rFont val="Times New Roman"/>
        <charset val="134"/>
      </rPr>
      <t>2</t>
    </r>
    <r>
      <rPr>
        <sz val="10"/>
        <rFont val="宋体"/>
        <charset val="134"/>
      </rPr>
      <t>）</t>
    </r>
    <r>
      <rPr>
        <sz val="10"/>
        <rFont val="Times New Roman"/>
        <charset val="134"/>
      </rPr>
      <t xml:space="preserve"> </t>
    </r>
    <r>
      <rPr>
        <sz val="10"/>
        <rFont val="宋体"/>
        <charset val="134"/>
      </rPr>
      <t>所得税定额返还收入</t>
    </r>
  </si>
  <si>
    <r>
      <rPr>
        <sz val="10"/>
        <color indexed="8"/>
        <rFont val="Times New Roman"/>
        <charset val="0"/>
      </rPr>
      <t>3.</t>
    </r>
    <r>
      <rPr>
        <sz val="10"/>
        <color indexed="8"/>
        <rFont val="宋体"/>
        <charset val="134"/>
      </rPr>
      <t>专项上解</t>
    </r>
  </si>
  <si>
    <r>
      <rPr>
        <sz val="10"/>
        <rFont val="宋体"/>
        <charset val="134"/>
      </rPr>
      <t>（</t>
    </r>
    <r>
      <rPr>
        <sz val="10"/>
        <rFont val="Times New Roman"/>
        <charset val="134"/>
      </rPr>
      <t>3</t>
    </r>
    <r>
      <rPr>
        <sz val="10"/>
        <rFont val="宋体"/>
        <charset val="134"/>
      </rPr>
      <t>）</t>
    </r>
    <r>
      <rPr>
        <sz val="10"/>
        <rFont val="Times New Roman"/>
        <charset val="134"/>
      </rPr>
      <t xml:space="preserve"> </t>
    </r>
    <r>
      <rPr>
        <sz val="10"/>
        <rFont val="宋体"/>
        <charset val="134"/>
      </rPr>
      <t>留用奖补收入</t>
    </r>
  </si>
  <si>
    <r>
      <rPr>
        <sz val="10"/>
        <color rgb="FF000000"/>
        <rFont val="Times New Roman"/>
        <charset val="0"/>
      </rPr>
      <t>(1)</t>
    </r>
    <r>
      <rPr>
        <sz val="10"/>
        <color rgb="FF000000"/>
        <rFont val="宋体"/>
        <charset val="0"/>
      </rPr>
      <t>烟叶税上解</t>
    </r>
  </si>
  <si>
    <r>
      <rPr>
        <sz val="10"/>
        <rFont val="Times New Roman"/>
        <charset val="0"/>
      </rPr>
      <t>2.</t>
    </r>
    <r>
      <rPr>
        <sz val="10"/>
        <rFont val="宋体"/>
        <charset val="0"/>
      </rPr>
      <t>一般性转移支付收入</t>
    </r>
  </si>
  <si>
    <r>
      <rPr>
        <sz val="10"/>
        <color rgb="FF000000"/>
        <rFont val="Times New Roman"/>
        <charset val="0"/>
      </rPr>
      <t>(2)</t>
    </r>
    <r>
      <rPr>
        <sz val="10"/>
        <color rgb="FF000000"/>
        <rFont val="宋体"/>
        <charset val="0"/>
      </rPr>
      <t>税务经费上解</t>
    </r>
  </si>
  <si>
    <r>
      <rPr>
        <sz val="10"/>
        <rFont val="宋体"/>
        <charset val="134"/>
      </rPr>
      <t>（</t>
    </r>
    <r>
      <rPr>
        <sz val="10"/>
        <rFont val="Times New Roman"/>
        <charset val="134"/>
      </rPr>
      <t>1</t>
    </r>
    <r>
      <rPr>
        <sz val="10"/>
        <rFont val="宋体"/>
        <charset val="134"/>
      </rPr>
      <t>）原体制补助收入</t>
    </r>
  </si>
  <si>
    <r>
      <rPr>
        <sz val="10"/>
        <color rgb="FF000000"/>
        <rFont val="Times New Roman"/>
        <charset val="0"/>
      </rPr>
      <t>(3)</t>
    </r>
    <r>
      <rPr>
        <sz val="10"/>
        <color rgb="FF000000"/>
        <rFont val="宋体"/>
        <charset val="0"/>
      </rPr>
      <t>固定性上解</t>
    </r>
  </si>
  <si>
    <r>
      <rPr>
        <sz val="10"/>
        <rFont val="宋体"/>
        <charset val="134"/>
      </rPr>
      <t>（</t>
    </r>
    <r>
      <rPr>
        <sz val="10"/>
        <rFont val="Times New Roman"/>
        <charset val="134"/>
      </rPr>
      <t>2</t>
    </r>
    <r>
      <rPr>
        <sz val="10"/>
        <rFont val="宋体"/>
        <charset val="134"/>
      </rPr>
      <t>）均衡性转移支付补助收入</t>
    </r>
  </si>
  <si>
    <r>
      <rPr>
        <sz val="10"/>
        <color rgb="FF000000"/>
        <rFont val="Times New Roman"/>
        <charset val="0"/>
      </rPr>
      <t>(4)</t>
    </r>
    <r>
      <rPr>
        <sz val="10"/>
        <color rgb="FF000000"/>
        <rFont val="宋体"/>
        <charset val="0"/>
      </rPr>
      <t>监察系统下划纪委、再生能源电价附加清算上解</t>
    </r>
  </si>
  <si>
    <r>
      <rPr>
        <sz val="10"/>
        <rFont val="宋体"/>
        <charset val="134"/>
      </rPr>
      <t>（</t>
    </r>
    <r>
      <rPr>
        <sz val="10"/>
        <rFont val="Times New Roman"/>
        <charset val="134"/>
      </rPr>
      <t>3</t>
    </r>
    <r>
      <rPr>
        <sz val="10"/>
        <rFont val="宋体"/>
        <charset val="134"/>
      </rPr>
      <t>）县级基本财力保障机制奖补资金收入</t>
    </r>
  </si>
  <si>
    <r>
      <rPr>
        <sz val="10"/>
        <color rgb="FF000000"/>
        <rFont val="Times New Roman"/>
        <charset val="0"/>
      </rPr>
      <t>(5)</t>
    </r>
    <r>
      <rPr>
        <sz val="10"/>
        <color rgb="FF000000"/>
        <rFont val="宋体"/>
        <charset val="0"/>
      </rPr>
      <t>区、县级收入增长上解</t>
    </r>
  </si>
  <si>
    <r>
      <rPr>
        <sz val="10"/>
        <rFont val="宋体"/>
        <charset val="134"/>
      </rPr>
      <t>（</t>
    </r>
    <r>
      <rPr>
        <sz val="10"/>
        <rFont val="Times New Roman"/>
        <charset val="134"/>
      </rPr>
      <t>4</t>
    </r>
    <r>
      <rPr>
        <sz val="10"/>
        <rFont val="宋体"/>
        <charset val="134"/>
      </rPr>
      <t>）结算补助收入</t>
    </r>
  </si>
  <si>
    <r>
      <rPr>
        <sz val="10"/>
        <color rgb="FF000000"/>
        <rFont val="Times New Roman"/>
        <charset val="0"/>
      </rPr>
      <t>(6)</t>
    </r>
    <r>
      <rPr>
        <sz val="10"/>
        <color rgb="FF000000"/>
        <rFont val="宋体"/>
        <charset val="0"/>
      </rPr>
      <t>在滇电力企业水资源费县级部分</t>
    </r>
    <r>
      <rPr>
        <sz val="10"/>
        <color rgb="FF000000"/>
        <rFont val="Times New Roman"/>
        <charset val="0"/>
      </rPr>
      <t>15%</t>
    </r>
    <r>
      <rPr>
        <sz val="10"/>
        <color rgb="FF000000"/>
        <rFont val="宋体"/>
        <charset val="0"/>
      </rPr>
      <t>上解</t>
    </r>
  </si>
  <si>
    <r>
      <rPr>
        <sz val="10"/>
        <rFont val="宋体"/>
        <charset val="134"/>
      </rPr>
      <t>（</t>
    </r>
    <r>
      <rPr>
        <sz val="10"/>
        <rFont val="Times New Roman"/>
        <charset val="0"/>
      </rPr>
      <t>5</t>
    </r>
    <r>
      <rPr>
        <sz val="10"/>
        <rFont val="宋体"/>
        <charset val="134"/>
      </rPr>
      <t>）企事业单位划转补助收入</t>
    </r>
  </si>
  <si>
    <r>
      <rPr>
        <sz val="10"/>
        <color rgb="FF000000"/>
        <rFont val="Times New Roman"/>
        <charset val="0"/>
      </rPr>
      <t>(7)</t>
    </r>
    <r>
      <rPr>
        <sz val="10"/>
        <color rgb="FF000000"/>
        <rFont val="宋体"/>
        <charset val="0"/>
      </rPr>
      <t>高速公路建设税收分享</t>
    </r>
  </si>
  <si>
    <t>（6）产粮(油)大县奖励资金收入</t>
  </si>
  <si>
    <t>(8)国土经费保障机制清算上解</t>
  </si>
  <si>
    <t>（7）重点生态功能区转移支付收入</t>
  </si>
  <si>
    <t>(9)其他上解</t>
  </si>
  <si>
    <t>（8）固定数额补助收入</t>
  </si>
  <si>
    <t>（三）地方政府债券还本支出</t>
  </si>
  <si>
    <t>（9）民族地区转移支付补助收入</t>
  </si>
  <si>
    <t>（四）安排预算稳定调节基金</t>
  </si>
  <si>
    <t>（10）贫困地区转移支付收入</t>
  </si>
  <si>
    <t>三、年终结余</t>
  </si>
  <si>
    <t>（11）其他一般性转移支付收入</t>
  </si>
  <si>
    <t>减：结转下年支出</t>
  </si>
  <si>
    <t>共同事权转移支付收入小计</t>
  </si>
  <si>
    <t>净结余</t>
  </si>
  <si>
    <t>（12）公共安全共同财政事权转移支付收入</t>
  </si>
  <si>
    <r>
      <rPr>
        <sz val="10"/>
        <rFont val="宋体"/>
        <charset val="134"/>
      </rPr>
      <t>（</t>
    </r>
    <r>
      <rPr>
        <sz val="10"/>
        <rFont val="Times New Roman"/>
        <charset val="134"/>
      </rPr>
      <t>13</t>
    </r>
    <r>
      <rPr>
        <sz val="10"/>
        <rFont val="宋体"/>
        <charset val="134"/>
      </rPr>
      <t>）教育共同财政事权转移支付收入</t>
    </r>
  </si>
  <si>
    <r>
      <rPr>
        <sz val="10"/>
        <rFont val="宋体"/>
        <charset val="134"/>
      </rPr>
      <t>（</t>
    </r>
    <r>
      <rPr>
        <sz val="10"/>
        <rFont val="Times New Roman"/>
        <charset val="134"/>
      </rPr>
      <t>14</t>
    </r>
    <r>
      <rPr>
        <sz val="10"/>
        <rFont val="宋体"/>
        <charset val="134"/>
      </rPr>
      <t>）文化旅游体育与传媒共同财政事权转移支付收入</t>
    </r>
  </si>
  <si>
    <r>
      <rPr>
        <sz val="10"/>
        <rFont val="宋体"/>
        <charset val="134"/>
      </rPr>
      <t>（</t>
    </r>
    <r>
      <rPr>
        <sz val="10"/>
        <rFont val="Times New Roman"/>
        <charset val="134"/>
      </rPr>
      <t>15</t>
    </r>
    <r>
      <rPr>
        <sz val="10"/>
        <rFont val="宋体"/>
        <charset val="134"/>
      </rPr>
      <t>）社会保障和就业共同财政事权转移支付收入</t>
    </r>
  </si>
  <si>
    <t>（16）卫生健康共同财政事权转移支付收入</t>
  </si>
  <si>
    <t>（17）节能环保共同财政事权转移支付收入</t>
  </si>
  <si>
    <t>（18）农林水共同财政事权转移支付收入</t>
  </si>
  <si>
    <t>(19)交通运输共同财政事权转移支付收入</t>
  </si>
  <si>
    <t>（20）住房保障共同财政事权转移支付收入</t>
  </si>
  <si>
    <t>(21)粮油物资储备共同财政事权转移支付收入</t>
  </si>
  <si>
    <t>(22)其他共同财政事权转移支付收入</t>
  </si>
  <si>
    <r>
      <rPr>
        <sz val="10"/>
        <rFont val="Times New Roman"/>
        <charset val="0"/>
      </rPr>
      <t>3.</t>
    </r>
    <r>
      <rPr>
        <sz val="10"/>
        <rFont val="宋体"/>
        <charset val="134"/>
      </rPr>
      <t>专项转移支付</t>
    </r>
  </si>
  <si>
    <t>（三）政府债券转贷收入</t>
  </si>
  <si>
    <t>（四）上年结转结余</t>
  </si>
  <si>
    <t>（五）调入资金</t>
  </si>
  <si>
    <t>（六）预算稳定调节基金调入</t>
  </si>
  <si>
    <r>
      <rPr>
        <sz val="14"/>
        <color rgb="FF000000"/>
        <rFont val="黑体"/>
        <charset val="134"/>
      </rPr>
      <t>表2</t>
    </r>
    <r>
      <rPr>
        <sz val="12"/>
        <color rgb="FF000000"/>
        <rFont val="黑体"/>
        <charset val="134"/>
      </rPr>
      <t xml:space="preserve">                         </t>
    </r>
    <r>
      <rPr>
        <sz val="20"/>
        <color rgb="FF000000"/>
        <rFont val="黑体"/>
        <charset val="134"/>
      </rPr>
      <t>临翔区2020年地方一般公共预算收入调整表</t>
    </r>
  </si>
  <si>
    <r>
      <rPr>
        <b/>
        <sz val="10"/>
        <color indexed="8"/>
        <rFont val="黑体"/>
        <charset val="134"/>
      </rPr>
      <t>收入项目名称</t>
    </r>
  </si>
  <si>
    <t>年初预算数</t>
  </si>
  <si>
    <t>调整后预算数较年初预算数（增、减）</t>
  </si>
  <si>
    <r>
      <rPr>
        <b/>
        <sz val="10"/>
        <color indexed="8"/>
        <rFont val="宋体"/>
        <charset val="134"/>
      </rPr>
      <t>合计</t>
    </r>
  </si>
  <si>
    <r>
      <rPr>
        <b/>
        <sz val="10"/>
        <color indexed="8"/>
        <rFont val="宋体"/>
        <charset val="134"/>
      </rPr>
      <t>税务局</t>
    </r>
  </si>
  <si>
    <r>
      <rPr>
        <b/>
        <sz val="10"/>
        <color indexed="8"/>
        <rFont val="宋体"/>
        <charset val="134"/>
      </rPr>
      <t>工业园区</t>
    </r>
  </si>
  <si>
    <r>
      <rPr>
        <b/>
        <sz val="10"/>
        <color indexed="8"/>
        <rFont val="宋体"/>
        <charset val="134"/>
      </rPr>
      <t>财政局</t>
    </r>
  </si>
  <si>
    <t>合计</t>
  </si>
  <si>
    <t>税务局</t>
  </si>
  <si>
    <t>工业园区</t>
  </si>
  <si>
    <t>财政局</t>
  </si>
  <si>
    <r>
      <rPr>
        <b/>
        <sz val="10"/>
        <color indexed="8"/>
        <rFont val="宋体"/>
        <charset val="134"/>
      </rPr>
      <t>小计</t>
    </r>
  </si>
  <si>
    <r>
      <rPr>
        <b/>
        <sz val="10"/>
        <color indexed="8"/>
        <rFont val="宋体"/>
        <charset val="134"/>
      </rPr>
      <t>增减额</t>
    </r>
  </si>
  <si>
    <t>%</t>
  </si>
  <si>
    <r>
      <rPr>
        <b/>
        <sz val="10"/>
        <color indexed="8"/>
        <rFont val="黑体"/>
        <charset val="134"/>
      </rPr>
      <t>合计</t>
    </r>
  </si>
  <si>
    <r>
      <rPr>
        <b/>
        <sz val="10"/>
        <color indexed="8"/>
        <rFont val="Times New Roman"/>
        <charset val="0"/>
      </rPr>
      <t>1)</t>
    </r>
    <r>
      <rPr>
        <b/>
        <sz val="10"/>
        <color indexed="8"/>
        <rFont val="黑体"/>
        <charset val="134"/>
      </rPr>
      <t>税收收入</t>
    </r>
  </si>
  <si>
    <t>增值税</t>
  </si>
  <si>
    <t>消费税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</si>
  <si>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</si>
  <si>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</si>
  <si>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</si>
  <si>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</si>
  <si>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</si>
  <si>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</si>
  <si>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</si>
  <si>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</si>
  <si>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</si>
  <si>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</si>
  <si>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</si>
  <si>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</si>
  <si>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</si>
  <si>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环境税</t>
  </si>
  <si>
    <t>其他税收收入</t>
  </si>
  <si>
    <r>
      <rPr>
        <b/>
        <sz val="10"/>
        <color indexed="8"/>
        <rFont val="Times New Roman"/>
        <charset val="0"/>
      </rPr>
      <t>2)</t>
    </r>
    <r>
      <rPr>
        <b/>
        <sz val="10"/>
        <color indexed="8"/>
        <rFont val="黑体"/>
        <charset val="134"/>
      </rPr>
      <t>非税收入</t>
    </r>
  </si>
  <si>
    <r>
      <rPr>
        <b/>
        <sz val="10"/>
        <color indexed="8"/>
        <rFont val="黑体"/>
        <charset val="134"/>
      </rPr>
      <t>专项收入</t>
    </r>
  </si>
  <si>
    <t>其中：教育费附加收入</t>
  </si>
  <si>
    <t xml:space="preserve">     文化事业建设费收入</t>
  </si>
  <si>
    <t xml:space="preserve">     残疾人保障金收入</t>
  </si>
  <si>
    <t xml:space="preserve">    森林植被恢复费</t>
  </si>
  <si>
    <r>
      <rPr>
        <sz val="10"/>
        <color indexed="8"/>
        <rFont val="宋体"/>
        <charset val="134"/>
      </rPr>
      <t>行政性收费收入</t>
    </r>
  </si>
  <si>
    <r>
      <rPr>
        <sz val="10"/>
        <color indexed="8"/>
        <rFont val="宋体"/>
        <charset val="134"/>
      </rPr>
      <t>罚没收入</t>
    </r>
  </si>
  <si>
    <r>
      <rPr>
        <sz val="10"/>
        <color indexed="8"/>
        <rFont val="宋体"/>
        <charset val="134"/>
      </rPr>
      <t>国有资源有偿使用收入</t>
    </r>
  </si>
  <si>
    <r>
      <rPr>
        <sz val="10"/>
        <color indexed="8"/>
        <rFont val="宋体"/>
        <charset val="134"/>
      </rPr>
      <t>捐赠收入</t>
    </r>
  </si>
  <si>
    <t>政府住房基金收入</t>
  </si>
  <si>
    <r>
      <rPr>
        <sz val="10"/>
        <color indexed="8"/>
        <rFont val="宋体"/>
        <charset val="134"/>
      </rPr>
      <t>其他收入</t>
    </r>
  </si>
  <si>
    <r>
      <rPr>
        <b/>
        <sz val="12"/>
        <color theme="1"/>
        <rFont val="方正小标宋_GBK"/>
        <charset val="134"/>
      </rPr>
      <t>表3</t>
    </r>
    <r>
      <rPr>
        <sz val="22"/>
        <color theme="1"/>
        <rFont val="方正小标宋_GBK"/>
        <charset val="134"/>
      </rPr>
      <t xml:space="preserve">          临翔区2020年一般公共预算支出调整变动情况表</t>
    </r>
  </si>
  <si>
    <t>单位：万元</t>
  </si>
  <si>
    <t>预算科目</t>
  </si>
  <si>
    <t>科目名称</t>
  </si>
  <si>
    <t>基本支出</t>
  </si>
  <si>
    <t>项目支出</t>
  </si>
  <si>
    <t>调整小计</t>
  </si>
  <si>
    <t>其中：基本支出变动金额</t>
  </si>
  <si>
    <t>其中：项目支出变动金额</t>
  </si>
  <si>
    <r>
      <rPr>
        <sz val="14"/>
        <color theme="1"/>
        <rFont val="宋体"/>
        <charset val="134"/>
      </rPr>
      <t xml:space="preserve"> </t>
    </r>
    <r>
      <rPr>
        <sz val="14"/>
        <rFont val="宋体"/>
        <charset val="134"/>
      </rPr>
      <t>一般公共服务</t>
    </r>
  </si>
  <si>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</si>
  <si>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</si>
  <si>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</si>
  <si>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</si>
  <si>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</si>
  <si>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</si>
  <si>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</si>
  <si>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</si>
  <si>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</si>
  <si>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</si>
  <si>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</si>
  <si>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</si>
  <si>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</si>
  <si>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</si>
  <si>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</si>
  <si>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</si>
  <si>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</si>
  <si>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</si>
  <si>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</si>
  <si>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</si>
  <si>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</si>
  <si>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</si>
  <si>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</si>
  <si>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</si>
  <si>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全区一般公共预算支出</t>
  </si>
  <si>
    <t>上解支出</t>
  </si>
  <si>
    <t>债务还本支出</t>
  </si>
  <si>
    <r>
      <rPr>
        <b/>
        <sz val="14"/>
        <rFont val="宋体"/>
        <charset val="134"/>
      </rPr>
      <t>各</t>
    </r>
    <r>
      <rPr>
        <b/>
        <sz val="14"/>
        <rFont val="Times New Roman"/>
        <charset val="134"/>
      </rPr>
      <t xml:space="preserve">  </t>
    </r>
    <r>
      <rPr>
        <b/>
        <sz val="14"/>
        <rFont val="宋体"/>
        <charset val="134"/>
      </rPr>
      <t>项</t>
    </r>
    <r>
      <rPr>
        <b/>
        <sz val="14"/>
        <rFont val="Times New Roman"/>
        <charset val="134"/>
      </rPr>
      <t xml:space="preserve">  </t>
    </r>
    <r>
      <rPr>
        <b/>
        <sz val="14"/>
        <rFont val="宋体"/>
        <charset val="134"/>
      </rPr>
      <t>支</t>
    </r>
    <r>
      <rPr>
        <b/>
        <sz val="14"/>
        <rFont val="Times New Roman"/>
        <charset val="134"/>
      </rPr>
      <t xml:space="preserve">  </t>
    </r>
    <r>
      <rPr>
        <b/>
        <sz val="14"/>
        <rFont val="宋体"/>
        <charset val="134"/>
      </rPr>
      <t>出</t>
    </r>
    <r>
      <rPr>
        <b/>
        <sz val="14"/>
        <rFont val="Times New Roman"/>
        <charset val="134"/>
      </rPr>
      <t xml:space="preserve">  </t>
    </r>
    <r>
      <rPr>
        <b/>
        <sz val="14"/>
        <rFont val="宋体"/>
        <charset val="134"/>
      </rPr>
      <t>合</t>
    </r>
    <r>
      <rPr>
        <b/>
        <sz val="14"/>
        <rFont val="Times New Roman"/>
        <charset val="134"/>
      </rPr>
      <t xml:space="preserve">  </t>
    </r>
    <r>
      <rPr>
        <b/>
        <sz val="14"/>
        <rFont val="宋体"/>
        <charset val="134"/>
      </rPr>
      <t>计</t>
    </r>
  </si>
  <si>
    <r>
      <rPr>
        <b/>
        <sz val="14"/>
        <rFont val="宋体"/>
        <charset val="134"/>
      </rPr>
      <t xml:space="preserve">表4 </t>
    </r>
    <r>
      <rPr>
        <b/>
        <sz val="18"/>
        <rFont val="宋体"/>
        <charset val="134"/>
      </rPr>
      <t xml:space="preserve">            临翔区2020年一般公共预算基本支出变动情况表</t>
    </r>
  </si>
  <si>
    <r>
      <rPr>
        <sz val="10"/>
        <rFont val="宋体"/>
        <charset val="134"/>
      </rPr>
      <t>制表单位</t>
    </r>
    <r>
      <rPr>
        <sz val="10"/>
        <rFont val="Times New Roman"/>
        <charset val="0"/>
      </rPr>
      <t>:</t>
    </r>
    <r>
      <rPr>
        <sz val="10"/>
        <rFont val="宋体"/>
        <charset val="134"/>
      </rPr>
      <t>临翔区财政局</t>
    </r>
  </si>
  <si>
    <t>科目代码及名称</t>
  </si>
  <si>
    <t>类
款
项</t>
  </si>
  <si>
    <t>年内追加基本支出</t>
  </si>
  <si>
    <t>根据政策标准变动等因素调减</t>
  </si>
  <si>
    <r>
      <rPr>
        <b/>
        <sz val="10"/>
        <rFont val="Times New Roman"/>
        <charset val="134"/>
      </rPr>
      <t xml:space="preserve">201 </t>
    </r>
    <r>
      <rPr>
        <b/>
        <sz val="10"/>
        <rFont val="宋体"/>
        <charset val="134"/>
      </rPr>
      <t>一般公共服务</t>
    </r>
  </si>
  <si>
    <t>类</t>
  </si>
  <si>
    <r>
      <rPr>
        <sz val="10"/>
        <rFont val="Times New Roman"/>
        <charset val="134"/>
      </rPr>
      <t xml:space="preserve">20101 </t>
    </r>
    <r>
      <rPr>
        <sz val="10"/>
        <rFont val="宋体"/>
        <charset val="134"/>
      </rPr>
      <t>人大事务</t>
    </r>
  </si>
  <si>
    <t>款</t>
  </si>
  <si>
    <r>
      <rPr>
        <sz val="10"/>
        <rFont val="Times New Roman"/>
        <charset val="134"/>
      </rPr>
      <t xml:space="preserve">2010101 </t>
    </r>
    <r>
      <rPr>
        <sz val="10"/>
        <rFont val="宋体"/>
        <charset val="134"/>
      </rPr>
      <t>行政运行</t>
    </r>
  </si>
  <si>
    <t>项</t>
  </si>
  <si>
    <r>
      <rPr>
        <sz val="10"/>
        <rFont val="Times New Roman"/>
        <charset val="134"/>
      </rPr>
      <t xml:space="preserve">2010102 </t>
    </r>
    <r>
      <rPr>
        <sz val="10"/>
        <rFont val="宋体"/>
        <charset val="134"/>
      </rPr>
      <t>一般行政管理事务</t>
    </r>
  </si>
  <si>
    <r>
      <rPr>
        <sz val="10"/>
        <rFont val="Times New Roman"/>
        <charset val="134"/>
      </rPr>
      <t xml:space="preserve">2010103 </t>
    </r>
    <r>
      <rPr>
        <sz val="10"/>
        <rFont val="宋体"/>
        <charset val="134"/>
      </rPr>
      <t>机关服务</t>
    </r>
  </si>
  <si>
    <r>
      <rPr>
        <sz val="10"/>
        <rFont val="Times New Roman"/>
        <charset val="134"/>
      </rPr>
      <t xml:space="preserve">2010104 </t>
    </r>
    <r>
      <rPr>
        <sz val="10"/>
        <rFont val="宋体"/>
        <charset val="134"/>
      </rPr>
      <t>人大会议</t>
    </r>
  </si>
  <si>
    <r>
      <rPr>
        <sz val="10"/>
        <rFont val="Times New Roman"/>
        <charset val="134"/>
      </rPr>
      <t xml:space="preserve">2010105 </t>
    </r>
    <r>
      <rPr>
        <sz val="10"/>
        <rFont val="宋体"/>
        <charset val="134"/>
      </rPr>
      <t>人大立法</t>
    </r>
  </si>
  <si>
    <r>
      <rPr>
        <sz val="10"/>
        <rFont val="Times New Roman"/>
        <charset val="134"/>
      </rPr>
      <t xml:space="preserve">2010106 </t>
    </r>
    <r>
      <rPr>
        <sz val="10"/>
        <rFont val="宋体"/>
        <charset val="134"/>
      </rPr>
      <t>人大监督</t>
    </r>
  </si>
  <si>
    <r>
      <rPr>
        <sz val="10"/>
        <rFont val="Times New Roman"/>
        <charset val="134"/>
      </rPr>
      <t xml:space="preserve">2010107 </t>
    </r>
    <r>
      <rPr>
        <sz val="10"/>
        <rFont val="宋体"/>
        <charset val="134"/>
      </rPr>
      <t>人大代表履职能力提升</t>
    </r>
  </si>
  <si>
    <r>
      <rPr>
        <sz val="10"/>
        <rFont val="Times New Roman"/>
        <charset val="134"/>
      </rPr>
      <t xml:space="preserve">2010108 </t>
    </r>
    <r>
      <rPr>
        <sz val="10"/>
        <rFont val="宋体"/>
        <charset val="134"/>
      </rPr>
      <t>代表工作</t>
    </r>
  </si>
  <si>
    <r>
      <rPr>
        <sz val="10"/>
        <rFont val="Times New Roman"/>
        <charset val="134"/>
      </rPr>
      <t xml:space="preserve">2010109 </t>
    </r>
    <r>
      <rPr>
        <sz val="10"/>
        <rFont val="宋体"/>
        <charset val="134"/>
      </rPr>
      <t>人大信访工作</t>
    </r>
  </si>
  <si>
    <r>
      <rPr>
        <sz val="10"/>
        <rFont val="Times New Roman"/>
        <charset val="134"/>
      </rPr>
      <t xml:space="preserve">2010150 </t>
    </r>
    <r>
      <rPr>
        <sz val="10"/>
        <rFont val="宋体"/>
        <charset val="134"/>
      </rPr>
      <t>事业运行</t>
    </r>
  </si>
  <si>
    <r>
      <rPr>
        <sz val="10"/>
        <rFont val="Times New Roman"/>
        <charset val="134"/>
      </rPr>
      <t xml:space="preserve">2010199 </t>
    </r>
    <r>
      <rPr>
        <sz val="10"/>
        <rFont val="宋体"/>
        <charset val="134"/>
      </rPr>
      <t>其他人大事务支出</t>
    </r>
  </si>
  <si>
    <r>
      <rPr>
        <sz val="10"/>
        <rFont val="Times New Roman"/>
        <charset val="134"/>
      </rPr>
      <t xml:space="preserve">20102 </t>
    </r>
    <r>
      <rPr>
        <sz val="10"/>
        <rFont val="宋体"/>
        <charset val="134"/>
      </rPr>
      <t>政协事务</t>
    </r>
  </si>
  <si>
    <r>
      <rPr>
        <sz val="10"/>
        <rFont val="Times New Roman"/>
        <charset val="134"/>
      </rPr>
      <t xml:space="preserve">2010201 </t>
    </r>
    <r>
      <rPr>
        <sz val="10"/>
        <rFont val="宋体"/>
        <charset val="134"/>
      </rPr>
      <t>行政运行</t>
    </r>
  </si>
  <si>
    <r>
      <rPr>
        <sz val="10"/>
        <rFont val="Times New Roman"/>
        <charset val="134"/>
      </rPr>
      <t xml:space="preserve">2010202 </t>
    </r>
    <r>
      <rPr>
        <sz val="10"/>
        <rFont val="宋体"/>
        <charset val="134"/>
      </rPr>
      <t>一般行政管理事务</t>
    </r>
  </si>
  <si>
    <r>
      <rPr>
        <sz val="10"/>
        <rFont val="Times New Roman"/>
        <charset val="134"/>
      </rPr>
      <t xml:space="preserve">2010203 </t>
    </r>
    <r>
      <rPr>
        <sz val="10"/>
        <rFont val="宋体"/>
        <charset val="134"/>
      </rPr>
      <t>机关服务</t>
    </r>
  </si>
  <si>
    <r>
      <rPr>
        <sz val="10"/>
        <rFont val="Times New Roman"/>
        <charset val="134"/>
      </rPr>
      <t xml:space="preserve">2010204 </t>
    </r>
    <r>
      <rPr>
        <sz val="10"/>
        <rFont val="宋体"/>
        <charset val="134"/>
      </rPr>
      <t>政协会议</t>
    </r>
  </si>
  <si>
    <r>
      <rPr>
        <sz val="10"/>
        <rFont val="Times New Roman"/>
        <charset val="134"/>
      </rPr>
      <t xml:space="preserve">2010205 </t>
    </r>
    <r>
      <rPr>
        <sz val="10"/>
        <rFont val="宋体"/>
        <charset val="134"/>
      </rPr>
      <t>委员视察</t>
    </r>
  </si>
  <si>
    <r>
      <rPr>
        <sz val="10"/>
        <rFont val="Times New Roman"/>
        <charset val="134"/>
      </rPr>
      <t xml:space="preserve">2010206 </t>
    </r>
    <r>
      <rPr>
        <sz val="10"/>
        <rFont val="宋体"/>
        <charset val="134"/>
      </rPr>
      <t>参政议政</t>
    </r>
  </si>
  <si>
    <r>
      <rPr>
        <sz val="10"/>
        <rFont val="Times New Roman"/>
        <charset val="134"/>
      </rPr>
      <t xml:space="preserve">2010250 </t>
    </r>
    <r>
      <rPr>
        <sz val="10"/>
        <rFont val="宋体"/>
        <charset val="134"/>
      </rPr>
      <t>事业运行</t>
    </r>
  </si>
  <si>
    <r>
      <rPr>
        <sz val="10"/>
        <rFont val="Times New Roman"/>
        <charset val="134"/>
      </rPr>
      <t xml:space="preserve">2010299 </t>
    </r>
    <r>
      <rPr>
        <sz val="10"/>
        <rFont val="宋体"/>
        <charset val="134"/>
      </rPr>
      <t>其他政协事务支出</t>
    </r>
  </si>
  <si>
    <r>
      <rPr>
        <sz val="10"/>
        <rFont val="Times New Roman"/>
        <charset val="134"/>
      </rPr>
      <t xml:space="preserve">20103 </t>
    </r>
    <r>
      <rPr>
        <sz val="10"/>
        <rFont val="宋体"/>
        <charset val="134"/>
      </rPr>
      <t>政府办公厅</t>
    </r>
    <r>
      <rPr>
        <sz val="10"/>
        <rFont val="Times New Roman"/>
        <charset val="134"/>
      </rPr>
      <t>(</t>
    </r>
    <r>
      <rPr>
        <sz val="10"/>
        <rFont val="宋体"/>
        <charset val="134"/>
      </rPr>
      <t>室</t>
    </r>
    <r>
      <rPr>
        <sz val="10"/>
        <rFont val="Times New Roman"/>
        <charset val="134"/>
      </rPr>
      <t>)</t>
    </r>
    <r>
      <rPr>
        <sz val="10"/>
        <rFont val="宋体"/>
        <charset val="134"/>
      </rPr>
      <t>及相关机构事务</t>
    </r>
  </si>
  <si>
    <r>
      <rPr>
        <sz val="10"/>
        <rFont val="Times New Roman"/>
        <charset val="134"/>
      </rPr>
      <t xml:space="preserve">2010301 </t>
    </r>
    <r>
      <rPr>
        <sz val="10"/>
        <rFont val="宋体"/>
        <charset val="134"/>
      </rPr>
      <t>行政运行</t>
    </r>
  </si>
  <si>
    <r>
      <rPr>
        <sz val="10"/>
        <rFont val="Times New Roman"/>
        <charset val="134"/>
      </rPr>
      <t xml:space="preserve">2010302 </t>
    </r>
    <r>
      <rPr>
        <sz val="10"/>
        <rFont val="宋体"/>
        <charset val="134"/>
      </rPr>
      <t>一般行政管理事务</t>
    </r>
  </si>
  <si>
    <r>
      <rPr>
        <sz val="10"/>
        <rFont val="Times New Roman"/>
        <charset val="134"/>
      </rPr>
      <t xml:space="preserve">2010303 </t>
    </r>
    <r>
      <rPr>
        <sz val="10"/>
        <rFont val="宋体"/>
        <charset val="134"/>
      </rPr>
      <t>机关服务</t>
    </r>
  </si>
  <si>
    <r>
      <rPr>
        <sz val="10"/>
        <rFont val="Times New Roman"/>
        <charset val="134"/>
      </rPr>
      <t xml:space="preserve">2010304 </t>
    </r>
    <r>
      <rPr>
        <sz val="10"/>
        <rFont val="宋体"/>
        <charset val="134"/>
      </rPr>
      <t>专项服务</t>
    </r>
  </si>
  <si>
    <r>
      <rPr>
        <sz val="10"/>
        <rFont val="Times New Roman"/>
        <charset val="134"/>
      </rPr>
      <t xml:space="preserve">2010305 </t>
    </r>
    <r>
      <rPr>
        <sz val="10"/>
        <rFont val="宋体"/>
        <charset val="134"/>
      </rPr>
      <t>专项业务活动</t>
    </r>
  </si>
  <si>
    <r>
      <rPr>
        <sz val="10"/>
        <rFont val="Times New Roman"/>
        <charset val="134"/>
      </rPr>
      <t xml:space="preserve">2010306 </t>
    </r>
    <r>
      <rPr>
        <sz val="10"/>
        <rFont val="宋体"/>
        <charset val="134"/>
      </rPr>
      <t>政务公开审批</t>
    </r>
  </si>
  <si>
    <r>
      <rPr>
        <sz val="10"/>
        <rFont val="Times New Roman"/>
        <charset val="134"/>
      </rPr>
      <t xml:space="preserve">2010308 </t>
    </r>
    <r>
      <rPr>
        <sz val="10"/>
        <rFont val="宋体"/>
        <charset val="134"/>
      </rPr>
      <t>信访事务</t>
    </r>
  </si>
  <si>
    <r>
      <rPr>
        <sz val="10"/>
        <rFont val="Times New Roman"/>
        <charset val="134"/>
      </rPr>
      <t xml:space="preserve">2010309 </t>
    </r>
    <r>
      <rPr>
        <sz val="10"/>
        <rFont val="宋体"/>
        <charset val="134"/>
      </rPr>
      <t>参事事务</t>
    </r>
  </si>
  <si>
    <r>
      <rPr>
        <sz val="10"/>
        <rFont val="Times New Roman"/>
        <charset val="134"/>
      </rPr>
      <t xml:space="preserve">2010350 </t>
    </r>
    <r>
      <rPr>
        <sz val="10"/>
        <rFont val="宋体"/>
        <charset val="134"/>
      </rPr>
      <t>事业运行</t>
    </r>
  </si>
  <si>
    <r>
      <rPr>
        <sz val="10"/>
        <rFont val="Times New Roman"/>
        <charset val="134"/>
      </rPr>
      <t xml:space="preserve">2010399 </t>
    </r>
    <r>
      <rPr>
        <sz val="10"/>
        <rFont val="宋体"/>
        <charset val="134"/>
      </rPr>
      <t>其他政府办公厅（室）及相关机构事务支出</t>
    </r>
  </si>
  <si>
    <r>
      <rPr>
        <sz val="10"/>
        <rFont val="Times New Roman"/>
        <charset val="134"/>
      </rPr>
      <t xml:space="preserve">20104 </t>
    </r>
    <r>
      <rPr>
        <sz val="10"/>
        <rFont val="宋体"/>
        <charset val="134"/>
      </rPr>
      <t>发展与改革事务</t>
    </r>
  </si>
  <si>
    <r>
      <rPr>
        <sz val="10"/>
        <rFont val="Times New Roman"/>
        <charset val="134"/>
      </rPr>
      <t xml:space="preserve">2010401 </t>
    </r>
    <r>
      <rPr>
        <sz val="10"/>
        <rFont val="宋体"/>
        <charset val="134"/>
      </rPr>
      <t>行政运行</t>
    </r>
  </si>
  <si>
    <r>
      <rPr>
        <sz val="10"/>
        <rFont val="Times New Roman"/>
        <charset val="134"/>
      </rPr>
      <t xml:space="preserve">2010402 </t>
    </r>
    <r>
      <rPr>
        <sz val="10"/>
        <rFont val="宋体"/>
        <charset val="134"/>
      </rPr>
      <t>一般行政管理事务</t>
    </r>
  </si>
  <si>
    <r>
      <rPr>
        <sz val="10"/>
        <rFont val="Times New Roman"/>
        <charset val="134"/>
      </rPr>
      <t xml:space="preserve">2010403 </t>
    </r>
    <r>
      <rPr>
        <sz val="10"/>
        <rFont val="宋体"/>
        <charset val="134"/>
      </rPr>
      <t>机关服务</t>
    </r>
  </si>
  <si>
    <r>
      <rPr>
        <sz val="10"/>
        <rFont val="Times New Roman"/>
        <charset val="134"/>
      </rPr>
      <t xml:space="preserve">2010404 </t>
    </r>
    <r>
      <rPr>
        <sz val="10"/>
        <rFont val="宋体"/>
        <charset val="134"/>
      </rPr>
      <t>战略规划与实施</t>
    </r>
  </si>
  <si>
    <r>
      <rPr>
        <sz val="10"/>
        <rFont val="Times New Roman"/>
        <charset val="134"/>
      </rPr>
      <t xml:space="preserve">2010405 </t>
    </r>
    <r>
      <rPr>
        <sz val="10"/>
        <rFont val="宋体"/>
        <charset val="134"/>
      </rPr>
      <t>日常经济运行调节</t>
    </r>
  </si>
  <si>
    <r>
      <rPr>
        <sz val="10"/>
        <rFont val="Times New Roman"/>
        <charset val="134"/>
      </rPr>
      <t xml:space="preserve">2010406 </t>
    </r>
    <r>
      <rPr>
        <sz val="10"/>
        <rFont val="宋体"/>
        <charset val="134"/>
      </rPr>
      <t>社会事业发展规划</t>
    </r>
  </si>
  <si>
    <r>
      <rPr>
        <sz val="10"/>
        <rFont val="Times New Roman"/>
        <charset val="134"/>
      </rPr>
      <t xml:space="preserve">2010407 </t>
    </r>
    <r>
      <rPr>
        <sz val="10"/>
        <rFont val="宋体"/>
        <charset val="134"/>
      </rPr>
      <t>经济体制改革研究</t>
    </r>
  </si>
  <si>
    <r>
      <rPr>
        <sz val="10"/>
        <rFont val="Times New Roman"/>
        <charset val="134"/>
      </rPr>
      <t xml:space="preserve">2010408 </t>
    </r>
    <r>
      <rPr>
        <sz val="10"/>
        <rFont val="宋体"/>
        <charset val="134"/>
      </rPr>
      <t>物价管理</t>
    </r>
  </si>
  <si>
    <r>
      <rPr>
        <sz val="10"/>
        <rFont val="Times New Roman"/>
        <charset val="134"/>
      </rPr>
      <t xml:space="preserve">2010450 </t>
    </r>
    <r>
      <rPr>
        <sz val="10"/>
        <rFont val="宋体"/>
        <charset val="134"/>
      </rPr>
      <t>事业运行</t>
    </r>
  </si>
  <si>
    <r>
      <rPr>
        <sz val="10"/>
        <rFont val="Times New Roman"/>
        <charset val="134"/>
      </rPr>
      <t xml:space="preserve">2010499 </t>
    </r>
    <r>
      <rPr>
        <sz val="10"/>
        <rFont val="宋体"/>
        <charset val="134"/>
      </rPr>
      <t>其他发展与改革事务支出</t>
    </r>
  </si>
  <si>
    <r>
      <rPr>
        <sz val="10"/>
        <rFont val="Times New Roman"/>
        <charset val="134"/>
      </rPr>
      <t xml:space="preserve">20105 </t>
    </r>
    <r>
      <rPr>
        <sz val="10"/>
        <rFont val="宋体"/>
        <charset val="134"/>
      </rPr>
      <t>统计信息事务</t>
    </r>
  </si>
  <si>
    <r>
      <rPr>
        <sz val="10"/>
        <rFont val="Times New Roman"/>
        <charset val="134"/>
      </rPr>
      <t xml:space="preserve">2010501 </t>
    </r>
    <r>
      <rPr>
        <sz val="10"/>
        <rFont val="宋体"/>
        <charset val="134"/>
      </rPr>
      <t>行政运行</t>
    </r>
  </si>
  <si>
    <r>
      <rPr>
        <sz val="10"/>
        <rFont val="Times New Roman"/>
        <charset val="134"/>
      </rPr>
      <t xml:space="preserve">2010502 </t>
    </r>
    <r>
      <rPr>
        <sz val="10"/>
        <rFont val="宋体"/>
        <charset val="134"/>
      </rPr>
      <t>一般行政管理事务</t>
    </r>
  </si>
  <si>
    <r>
      <rPr>
        <sz val="10"/>
        <rFont val="Times New Roman"/>
        <charset val="134"/>
      </rPr>
      <t xml:space="preserve">2010503 </t>
    </r>
    <r>
      <rPr>
        <sz val="10"/>
        <rFont val="宋体"/>
        <charset val="134"/>
      </rPr>
      <t>机关服务</t>
    </r>
  </si>
  <si>
    <r>
      <rPr>
        <sz val="10"/>
        <rFont val="Times New Roman"/>
        <charset val="134"/>
      </rPr>
      <t xml:space="preserve">2010504 </t>
    </r>
    <r>
      <rPr>
        <sz val="10"/>
        <rFont val="宋体"/>
        <charset val="134"/>
      </rPr>
      <t>信息事务</t>
    </r>
  </si>
  <si>
    <r>
      <rPr>
        <sz val="10"/>
        <rFont val="Times New Roman"/>
        <charset val="134"/>
      </rPr>
      <t xml:space="preserve">2010505 </t>
    </r>
    <r>
      <rPr>
        <sz val="10"/>
        <rFont val="宋体"/>
        <charset val="134"/>
      </rPr>
      <t>专项统计业务</t>
    </r>
  </si>
  <si>
    <r>
      <rPr>
        <sz val="10"/>
        <rFont val="Times New Roman"/>
        <charset val="134"/>
      </rPr>
      <t xml:space="preserve">2010506 </t>
    </r>
    <r>
      <rPr>
        <sz val="10"/>
        <rFont val="宋体"/>
        <charset val="134"/>
      </rPr>
      <t>统计管理</t>
    </r>
  </si>
  <si>
    <r>
      <rPr>
        <sz val="10"/>
        <rFont val="Times New Roman"/>
        <charset val="134"/>
      </rPr>
      <t xml:space="preserve">2010507 </t>
    </r>
    <r>
      <rPr>
        <sz val="10"/>
        <rFont val="宋体"/>
        <charset val="134"/>
      </rPr>
      <t>专项普查活动</t>
    </r>
  </si>
  <si>
    <r>
      <rPr>
        <sz val="10"/>
        <rFont val="Times New Roman"/>
        <charset val="134"/>
      </rPr>
      <t xml:space="preserve">2010508 </t>
    </r>
    <r>
      <rPr>
        <sz val="10"/>
        <rFont val="宋体"/>
        <charset val="134"/>
      </rPr>
      <t>统计抽样调查</t>
    </r>
  </si>
  <si>
    <r>
      <rPr>
        <sz val="10"/>
        <rFont val="Times New Roman"/>
        <charset val="134"/>
      </rPr>
      <t xml:space="preserve">2010550 </t>
    </r>
    <r>
      <rPr>
        <sz val="10"/>
        <rFont val="宋体"/>
        <charset val="134"/>
      </rPr>
      <t>事业运行</t>
    </r>
  </si>
  <si>
    <r>
      <rPr>
        <sz val="10"/>
        <rFont val="Times New Roman"/>
        <charset val="134"/>
      </rPr>
      <t xml:space="preserve">2010599 </t>
    </r>
    <r>
      <rPr>
        <sz val="10"/>
        <rFont val="宋体"/>
        <charset val="134"/>
      </rPr>
      <t>其他统计信息事务支出</t>
    </r>
  </si>
  <si>
    <r>
      <rPr>
        <sz val="10"/>
        <rFont val="Times New Roman"/>
        <charset val="134"/>
      </rPr>
      <t xml:space="preserve">20106 </t>
    </r>
    <r>
      <rPr>
        <sz val="10"/>
        <rFont val="宋体"/>
        <charset val="134"/>
      </rPr>
      <t>财政事务</t>
    </r>
  </si>
  <si>
    <r>
      <rPr>
        <sz val="10"/>
        <rFont val="Times New Roman"/>
        <charset val="134"/>
      </rPr>
      <t xml:space="preserve">2010601 </t>
    </r>
    <r>
      <rPr>
        <sz val="10"/>
        <rFont val="宋体"/>
        <charset val="134"/>
      </rPr>
      <t>行政运行</t>
    </r>
  </si>
  <si>
    <r>
      <rPr>
        <sz val="10"/>
        <rFont val="Times New Roman"/>
        <charset val="134"/>
      </rPr>
      <t xml:space="preserve">2010602 </t>
    </r>
    <r>
      <rPr>
        <sz val="10"/>
        <rFont val="宋体"/>
        <charset val="134"/>
      </rPr>
      <t>一般行政管理事务</t>
    </r>
  </si>
  <si>
    <r>
      <rPr>
        <sz val="10"/>
        <rFont val="Times New Roman"/>
        <charset val="134"/>
      </rPr>
      <t xml:space="preserve">2010603 </t>
    </r>
    <r>
      <rPr>
        <sz val="10"/>
        <rFont val="宋体"/>
        <charset val="134"/>
      </rPr>
      <t>机关服务</t>
    </r>
  </si>
  <si>
    <r>
      <rPr>
        <sz val="10"/>
        <rFont val="Times New Roman"/>
        <charset val="134"/>
      </rPr>
      <t xml:space="preserve">2010604 </t>
    </r>
    <r>
      <rPr>
        <sz val="10"/>
        <rFont val="宋体"/>
        <charset val="134"/>
      </rPr>
      <t>预算改革业务</t>
    </r>
  </si>
  <si>
    <r>
      <rPr>
        <sz val="10"/>
        <rFont val="Times New Roman"/>
        <charset val="134"/>
      </rPr>
      <t xml:space="preserve">2010605 </t>
    </r>
    <r>
      <rPr>
        <sz val="10"/>
        <rFont val="宋体"/>
        <charset val="134"/>
      </rPr>
      <t>财政国库业务</t>
    </r>
  </si>
  <si>
    <r>
      <rPr>
        <sz val="10"/>
        <rFont val="Times New Roman"/>
        <charset val="134"/>
      </rPr>
      <t xml:space="preserve">2010606 </t>
    </r>
    <r>
      <rPr>
        <sz val="10"/>
        <rFont val="宋体"/>
        <charset val="134"/>
      </rPr>
      <t>财政监察</t>
    </r>
  </si>
  <si>
    <r>
      <rPr>
        <sz val="10"/>
        <rFont val="Times New Roman"/>
        <charset val="134"/>
      </rPr>
      <t xml:space="preserve">2010607 </t>
    </r>
    <r>
      <rPr>
        <sz val="10"/>
        <rFont val="宋体"/>
        <charset val="134"/>
      </rPr>
      <t>信息化建设</t>
    </r>
  </si>
  <si>
    <r>
      <rPr>
        <sz val="10"/>
        <rFont val="Times New Roman"/>
        <charset val="134"/>
      </rPr>
      <t xml:space="preserve">2010608 </t>
    </r>
    <r>
      <rPr>
        <sz val="10"/>
        <rFont val="宋体"/>
        <charset val="134"/>
      </rPr>
      <t>财政委托业务支出</t>
    </r>
  </si>
  <si>
    <r>
      <rPr>
        <sz val="10"/>
        <rFont val="Times New Roman"/>
        <charset val="134"/>
      </rPr>
      <t xml:space="preserve">2010650 </t>
    </r>
    <r>
      <rPr>
        <sz val="10"/>
        <rFont val="宋体"/>
        <charset val="134"/>
      </rPr>
      <t>事业运行</t>
    </r>
  </si>
  <si>
    <r>
      <rPr>
        <sz val="10"/>
        <rFont val="Times New Roman"/>
        <charset val="134"/>
      </rPr>
      <t xml:space="preserve">2010699 </t>
    </r>
    <r>
      <rPr>
        <sz val="10"/>
        <rFont val="宋体"/>
        <charset val="134"/>
      </rPr>
      <t>其他财政事务支出</t>
    </r>
  </si>
  <si>
    <r>
      <rPr>
        <sz val="10"/>
        <rFont val="Times New Roman"/>
        <charset val="134"/>
      </rPr>
      <t xml:space="preserve">20107 </t>
    </r>
    <r>
      <rPr>
        <sz val="10"/>
        <rFont val="宋体"/>
        <charset val="134"/>
      </rPr>
      <t>税收事务</t>
    </r>
  </si>
  <si>
    <r>
      <rPr>
        <sz val="10"/>
        <rFont val="Times New Roman"/>
        <charset val="134"/>
      </rPr>
      <t xml:space="preserve">2010701 </t>
    </r>
    <r>
      <rPr>
        <sz val="10"/>
        <rFont val="宋体"/>
        <charset val="134"/>
      </rPr>
      <t>行政运行</t>
    </r>
  </si>
  <si>
    <r>
      <rPr>
        <sz val="10"/>
        <rFont val="Times New Roman"/>
        <charset val="134"/>
      </rPr>
      <t xml:space="preserve">2010702 </t>
    </r>
    <r>
      <rPr>
        <sz val="10"/>
        <rFont val="宋体"/>
        <charset val="134"/>
      </rPr>
      <t>一般行政管理事务</t>
    </r>
  </si>
  <si>
    <r>
      <rPr>
        <sz val="10"/>
        <rFont val="Times New Roman"/>
        <charset val="134"/>
      </rPr>
      <t xml:space="preserve">2010703 </t>
    </r>
    <r>
      <rPr>
        <sz val="10"/>
        <rFont val="宋体"/>
        <charset val="134"/>
      </rPr>
      <t>机关服务</t>
    </r>
  </si>
  <si>
    <r>
      <rPr>
        <sz val="10"/>
        <rFont val="Times New Roman"/>
        <charset val="134"/>
      </rPr>
      <t xml:space="preserve">2010704 </t>
    </r>
    <r>
      <rPr>
        <sz val="10"/>
        <rFont val="宋体"/>
        <charset val="134"/>
      </rPr>
      <t>税务办案</t>
    </r>
  </si>
  <si>
    <r>
      <rPr>
        <sz val="10"/>
        <rFont val="Times New Roman"/>
        <charset val="134"/>
      </rPr>
      <t xml:space="preserve">2010705 </t>
    </r>
    <r>
      <rPr>
        <sz val="10"/>
        <rFont val="宋体"/>
        <charset val="134"/>
      </rPr>
      <t>发票管理及税务登记</t>
    </r>
  </si>
  <si>
    <r>
      <rPr>
        <sz val="10"/>
        <rFont val="Times New Roman"/>
        <charset val="134"/>
      </rPr>
      <t xml:space="preserve">2010706 </t>
    </r>
    <r>
      <rPr>
        <sz val="10"/>
        <rFont val="宋体"/>
        <charset val="134"/>
      </rPr>
      <t>代扣代收代征税款手续费</t>
    </r>
  </si>
  <si>
    <r>
      <rPr>
        <sz val="10"/>
        <rFont val="Times New Roman"/>
        <charset val="134"/>
      </rPr>
      <t xml:space="preserve">2010707 </t>
    </r>
    <r>
      <rPr>
        <sz val="10"/>
        <rFont val="宋体"/>
        <charset val="134"/>
      </rPr>
      <t>税务宣传</t>
    </r>
  </si>
  <si>
    <r>
      <rPr>
        <sz val="10"/>
        <rFont val="Times New Roman"/>
        <charset val="134"/>
      </rPr>
      <t xml:space="preserve">2010708 </t>
    </r>
    <r>
      <rPr>
        <sz val="10"/>
        <rFont val="宋体"/>
        <charset val="134"/>
      </rPr>
      <t>协税护税</t>
    </r>
  </si>
  <si>
    <r>
      <rPr>
        <sz val="10"/>
        <rFont val="Times New Roman"/>
        <charset val="134"/>
      </rPr>
      <t xml:space="preserve">2010709 </t>
    </r>
    <r>
      <rPr>
        <sz val="10"/>
        <rFont val="宋体"/>
        <charset val="134"/>
      </rPr>
      <t>信息化建设</t>
    </r>
  </si>
  <si>
    <r>
      <rPr>
        <sz val="10"/>
        <rFont val="Times New Roman"/>
        <charset val="134"/>
      </rPr>
      <t xml:space="preserve">2010750 </t>
    </r>
    <r>
      <rPr>
        <sz val="10"/>
        <rFont val="宋体"/>
        <charset val="134"/>
      </rPr>
      <t>事业运行</t>
    </r>
  </si>
  <si>
    <r>
      <rPr>
        <sz val="10"/>
        <rFont val="Times New Roman"/>
        <charset val="134"/>
      </rPr>
      <t xml:space="preserve">2010799 </t>
    </r>
    <r>
      <rPr>
        <sz val="10"/>
        <rFont val="宋体"/>
        <charset val="134"/>
      </rPr>
      <t>其他税收事务支出</t>
    </r>
  </si>
  <si>
    <r>
      <rPr>
        <sz val="10"/>
        <rFont val="Times New Roman"/>
        <charset val="134"/>
      </rPr>
      <t xml:space="preserve">20108 </t>
    </r>
    <r>
      <rPr>
        <sz val="10"/>
        <rFont val="宋体"/>
        <charset val="134"/>
      </rPr>
      <t>审计事务</t>
    </r>
  </si>
  <si>
    <r>
      <rPr>
        <sz val="10"/>
        <rFont val="Times New Roman"/>
        <charset val="134"/>
      </rPr>
      <t xml:space="preserve">2010801 </t>
    </r>
    <r>
      <rPr>
        <sz val="10"/>
        <rFont val="宋体"/>
        <charset val="134"/>
      </rPr>
      <t>行政运行</t>
    </r>
  </si>
  <si>
    <r>
      <rPr>
        <sz val="10"/>
        <rFont val="Times New Roman"/>
        <charset val="134"/>
      </rPr>
      <t xml:space="preserve">2010802 </t>
    </r>
    <r>
      <rPr>
        <sz val="10"/>
        <rFont val="宋体"/>
        <charset val="134"/>
      </rPr>
      <t>一般行政管理事务</t>
    </r>
  </si>
  <si>
    <r>
      <rPr>
        <sz val="10"/>
        <rFont val="Times New Roman"/>
        <charset val="134"/>
      </rPr>
      <t xml:space="preserve">2010803 </t>
    </r>
    <r>
      <rPr>
        <sz val="10"/>
        <rFont val="宋体"/>
        <charset val="134"/>
      </rPr>
      <t>机关服务</t>
    </r>
  </si>
  <si>
    <r>
      <rPr>
        <sz val="10"/>
        <rFont val="Times New Roman"/>
        <charset val="134"/>
      </rPr>
      <t xml:space="preserve">2010804 </t>
    </r>
    <r>
      <rPr>
        <sz val="10"/>
        <rFont val="宋体"/>
        <charset val="134"/>
      </rPr>
      <t>审计业务</t>
    </r>
  </si>
  <si>
    <r>
      <rPr>
        <sz val="10"/>
        <rFont val="Times New Roman"/>
        <charset val="134"/>
      </rPr>
      <t xml:space="preserve">2010805 </t>
    </r>
    <r>
      <rPr>
        <sz val="10"/>
        <rFont val="宋体"/>
        <charset val="134"/>
      </rPr>
      <t>审计管理</t>
    </r>
  </si>
  <si>
    <r>
      <rPr>
        <sz val="10"/>
        <rFont val="Times New Roman"/>
        <charset val="134"/>
      </rPr>
      <t xml:space="preserve">2010806 </t>
    </r>
    <r>
      <rPr>
        <sz val="10"/>
        <rFont val="宋体"/>
        <charset val="134"/>
      </rPr>
      <t>信息化建设</t>
    </r>
  </si>
  <si>
    <r>
      <rPr>
        <sz val="10"/>
        <rFont val="Times New Roman"/>
        <charset val="134"/>
      </rPr>
      <t xml:space="preserve">2010850 </t>
    </r>
    <r>
      <rPr>
        <sz val="10"/>
        <rFont val="宋体"/>
        <charset val="134"/>
      </rPr>
      <t>事业运行</t>
    </r>
  </si>
  <si>
    <r>
      <rPr>
        <sz val="10"/>
        <rFont val="Times New Roman"/>
        <charset val="134"/>
      </rPr>
      <t xml:space="preserve">2010899 </t>
    </r>
    <r>
      <rPr>
        <sz val="10"/>
        <rFont val="宋体"/>
        <charset val="134"/>
      </rPr>
      <t>其他审计事务支出</t>
    </r>
  </si>
  <si>
    <r>
      <rPr>
        <sz val="10"/>
        <rFont val="Times New Roman"/>
        <charset val="134"/>
      </rPr>
      <t xml:space="preserve">20109 </t>
    </r>
    <r>
      <rPr>
        <sz val="10"/>
        <rFont val="宋体"/>
        <charset val="134"/>
      </rPr>
      <t>海关事务</t>
    </r>
  </si>
  <si>
    <r>
      <rPr>
        <sz val="10"/>
        <rFont val="Times New Roman"/>
        <charset val="134"/>
      </rPr>
      <t xml:space="preserve">2010901 </t>
    </r>
    <r>
      <rPr>
        <sz val="10"/>
        <rFont val="宋体"/>
        <charset val="134"/>
      </rPr>
      <t>行政运行</t>
    </r>
  </si>
  <si>
    <r>
      <rPr>
        <sz val="10"/>
        <rFont val="Times New Roman"/>
        <charset val="134"/>
      </rPr>
      <t xml:space="preserve">2010902 </t>
    </r>
    <r>
      <rPr>
        <sz val="10"/>
        <rFont val="宋体"/>
        <charset val="134"/>
      </rPr>
      <t>一般行政管理事务</t>
    </r>
  </si>
  <si>
    <r>
      <rPr>
        <sz val="10"/>
        <rFont val="Times New Roman"/>
        <charset val="134"/>
      </rPr>
      <t xml:space="preserve">2010903 </t>
    </r>
    <r>
      <rPr>
        <sz val="10"/>
        <rFont val="宋体"/>
        <charset val="134"/>
      </rPr>
      <t>机关服务</t>
    </r>
  </si>
  <si>
    <r>
      <rPr>
        <sz val="10"/>
        <rFont val="Times New Roman"/>
        <charset val="134"/>
      </rPr>
      <t xml:space="preserve">2010905 </t>
    </r>
    <r>
      <rPr>
        <sz val="10"/>
        <rFont val="宋体"/>
        <charset val="134"/>
      </rPr>
      <t>缉私办案</t>
    </r>
  </si>
  <si>
    <r>
      <rPr>
        <sz val="10"/>
        <rFont val="Times New Roman"/>
        <charset val="134"/>
      </rPr>
      <t xml:space="preserve">2010907 </t>
    </r>
    <r>
      <rPr>
        <sz val="10"/>
        <rFont val="宋体"/>
        <charset val="134"/>
      </rPr>
      <t>口岸管理</t>
    </r>
  </si>
  <si>
    <r>
      <rPr>
        <sz val="10"/>
        <rFont val="Times New Roman"/>
        <charset val="134"/>
      </rPr>
      <t xml:space="preserve">2010908 </t>
    </r>
    <r>
      <rPr>
        <sz val="10"/>
        <rFont val="宋体"/>
        <charset val="134"/>
      </rPr>
      <t>信息化建设</t>
    </r>
  </si>
  <si>
    <r>
      <rPr>
        <sz val="10"/>
        <rFont val="Times New Roman"/>
        <charset val="134"/>
      </rPr>
      <t xml:space="preserve">2010909 </t>
    </r>
    <r>
      <rPr>
        <sz val="10"/>
        <rFont val="宋体"/>
        <charset val="134"/>
      </rPr>
      <t>海关关务</t>
    </r>
  </si>
  <si>
    <r>
      <rPr>
        <sz val="10"/>
        <rFont val="Times New Roman"/>
        <charset val="134"/>
      </rPr>
      <t xml:space="preserve">2010910 </t>
    </r>
    <r>
      <rPr>
        <sz val="10"/>
        <rFont val="宋体"/>
        <charset val="134"/>
      </rPr>
      <t>关税征管</t>
    </r>
  </si>
  <si>
    <r>
      <rPr>
        <sz val="10"/>
        <rFont val="Times New Roman"/>
        <charset val="134"/>
      </rPr>
      <t xml:space="preserve">2010911 </t>
    </r>
    <r>
      <rPr>
        <sz val="10"/>
        <rFont val="宋体"/>
        <charset val="134"/>
      </rPr>
      <t>海关监管</t>
    </r>
  </si>
  <si>
    <r>
      <rPr>
        <sz val="10"/>
        <rFont val="Times New Roman"/>
        <charset val="134"/>
      </rPr>
      <t xml:space="preserve">2010912 </t>
    </r>
    <r>
      <rPr>
        <sz val="10"/>
        <rFont val="宋体"/>
        <charset val="134"/>
      </rPr>
      <t>检验检疫</t>
    </r>
  </si>
  <si>
    <r>
      <rPr>
        <sz val="10"/>
        <rFont val="Times New Roman"/>
        <charset val="134"/>
      </rPr>
      <t xml:space="preserve">2010950 </t>
    </r>
    <r>
      <rPr>
        <sz val="10"/>
        <rFont val="宋体"/>
        <charset val="134"/>
      </rPr>
      <t>事业运行</t>
    </r>
  </si>
  <si>
    <r>
      <rPr>
        <sz val="10"/>
        <rFont val="Times New Roman"/>
        <charset val="134"/>
      </rPr>
      <t xml:space="preserve">2010999 </t>
    </r>
    <r>
      <rPr>
        <sz val="10"/>
        <rFont val="宋体"/>
        <charset val="134"/>
      </rPr>
      <t>其他海关事务支出</t>
    </r>
  </si>
  <si>
    <r>
      <rPr>
        <sz val="10"/>
        <rFont val="Times New Roman"/>
        <charset val="134"/>
      </rPr>
      <t xml:space="preserve">20110 </t>
    </r>
    <r>
      <rPr>
        <sz val="10"/>
        <rFont val="宋体"/>
        <charset val="134"/>
      </rPr>
      <t>人力资源事务</t>
    </r>
  </si>
  <si>
    <r>
      <rPr>
        <sz val="10"/>
        <rFont val="Times New Roman"/>
        <charset val="134"/>
      </rPr>
      <t xml:space="preserve">2011001 </t>
    </r>
    <r>
      <rPr>
        <sz val="10"/>
        <rFont val="宋体"/>
        <charset val="134"/>
      </rPr>
      <t>行政运行</t>
    </r>
  </si>
  <si>
    <r>
      <rPr>
        <sz val="10"/>
        <rFont val="Times New Roman"/>
        <charset val="134"/>
      </rPr>
      <t xml:space="preserve">2011002 </t>
    </r>
    <r>
      <rPr>
        <sz val="10"/>
        <rFont val="宋体"/>
        <charset val="134"/>
      </rPr>
      <t>一般行政管理事务</t>
    </r>
  </si>
  <si>
    <r>
      <rPr>
        <sz val="10"/>
        <rFont val="Times New Roman"/>
        <charset val="134"/>
      </rPr>
      <t xml:space="preserve">2011003 </t>
    </r>
    <r>
      <rPr>
        <sz val="10"/>
        <rFont val="宋体"/>
        <charset val="134"/>
      </rPr>
      <t>机关服务</t>
    </r>
  </si>
  <si>
    <r>
      <rPr>
        <sz val="10"/>
        <rFont val="Times New Roman"/>
        <charset val="134"/>
      </rPr>
      <t xml:space="preserve">2011004 </t>
    </r>
    <r>
      <rPr>
        <sz val="10"/>
        <rFont val="宋体"/>
        <charset val="134"/>
      </rPr>
      <t>政府特殊津贴</t>
    </r>
  </si>
  <si>
    <r>
      <rPr>
        <sz val="10"/>
        <rFont val="Times New Roman"/>
        <charset val="134"/>
      </rPr>
      <t xml:space="preserve">2011005 </t>
    </r>
    <r>
      <rPr>
        <sz val="10"/>
        <rFont val="宋体"/>
        <charset val="134"/>
      </rPr>
      <t>资助留学回国人员</t>
    </r>
  </si>
  <si>
    <r>
      <rPr>
        <sz val="10"/>
        <rFont val="Times New Roman"/>
        <charset val="134"/>
      </rPr>
      <t xml:space="preserve">2011007 </t>
    </r>
    <r>
      <rPr>
        <sz val="10"/>
        <rFont val="宋体"/>
        <charset val="134"/>
      </rPr>
      <t>博士后日常经费</t>
    </r>
  </si>
  <si>
    <r>
      <rPr>
        <sz val="10"/>
        <rFont val="Times New Roman"/>
        <charset val="134"/>
      </rPr>
      <t xml:space="preserve">2011008 </t>
    </r>
    <r>
      <rPr>
        <sz val="10"/>
        <rFont val="宋体"/>
        <charset val="134"/>
      </rPr>
      <t>引进人才费用</t>
    </r>
  </si>
  <si>
    <r>
      <rPr>
        <sz val="10"/>
        <rFont val="Times New Roman"/>
        <charset val="134"/>
      </rPr>
      <t xml:space="preserve">2011050 </t>
    </r>
    <r>
      <rPr>
        <sz val="10"/>
        <rFont val="宋体"/>
        <charset val="134"/>
      </rPr>
      <t>事业运行</t>
    </r>
  </si>
  <si>
    <r>
      <rPr>
        <sz val="10"/>
        <rFont val="Times New Roman"/>
        <charset val="134"/>
      </rPr>
      <t xml:space="preserve">2011099 </t>
    </r>
    <r>
      <rPr>
        <sz val="10"/>
        <rFont val="宋体"/>
        <charset val="134"/>
      </rPr>
      <t>其他人力资源事务支出</t>
    </r>
  </si>
  <si>
    <r>
      <rPr>
        <sz val="10"/>
        <rFont val="Times New Roman"/>
        <charset val="134"/>
      </rPr>
      <t xml:space="preserve">20111 </t>
    </r>
    <r>
      <rPr>
        <sz val="10"/>
        <rFont val="宋体"/>
        <charset val="134"/>
      </rPr>
      <t>纪检监察事务</t>
    </r>
  </si>
  <si>
    <r>
      <rPr>
        <sz val="10"/>
        <rFont val="Times New Roman"/>
        <charset val="134"/>
      </rPr>
      <t xml:space="preserve">2011101 </t>
    </r>
    <r>
      <rPr>
        <sz val="10"/>
        <rFont val="宋体"/>
        <charset val="134"/>
      </rPr>
      <t>行政运行</t>
    </r>
  </si>
  <si>
    <r>
      <rPr>
        <sz val="10"/>
        <rFont val="Times New Roman"/>
        <charset val="134"/>
      </rPr>
      <t xml:space="preserve">2011102 </t>
    </r>
    <r>
      <rPr>
        <sz val="10"/>
        <rFont val="宋体"/>
        <charset val="134"/>
      </rPr>
      <t>一般行政管理事务</t>
    </r>
  </si>
  <si>
    <r>
      <rPr>
        <sz val="10"/>
        <rFont val="Times New Roman"/>
        <charset val="134"/>
      </rPr>
      <t xml:space="preserve">2011103 </t>
    </r>
    <r>
      <rPr>
        <sz val="10"/>
        <rFont val="宋体"/>
        <charset val="134"/>
      </rPr>
      <t>机关服务</t>
    </r>
  </si>
  <si>
    <r>
      <rPr>
        <sz val="10"/>
        <rFont val="Times New Roman"/>
        <charset val="134"/>
      </rPr>
      <t xml:space="preserve">2011104 </t>
    </r>
    <r>
      <rPr>
        <sz val="10"/>
        <rFont val="宋体"/>
        <charset val="134"/>
      </rPr>
      <t>大案要案查处</t>
    </r>
  </si>
  <si>
    <r>
      <rPr>
        <sz val="10"/>
        <rFont val="Times New Roman"/>
        <charset val="134"/>
      </rPr>
      <t xml:space="preserve">2011105 </t>
    </r>
    <r>
      <rPr>
        <sz val="10"/>
        <rFont val="宋体"/>
        <charset val="134"/>
      </rPr>
      <t>派驻派出机构</t>
    </r>
  </si>
  <si>
    <r>
      <rPr>
        <sz val="10"/>
        <rFont val="Times New Roman"/>
        <charset val="134"/>
      </rPr>
      <t xml:space="preserve">2011106 </t>
    </r>
    <r>
      <rPr>
        <sz val="10"/>
        <rFont val="宋体"/>
        <charset val="134"/>
      </rPr>
      <t>巡视工作</t>
    </r>
  </si>
  <si>
    <r>
      <rPr>
        <sz val="10"/>
        <rFont val="Times New Roman"/>
        <charset val="134"/>
      </rPr>
      <t xml:space="preserve">2011150 </t>
    </r>
    <r>
      <rPr>
        <sz val="10"/>
        <rFont val="宋体"/>
        <charset val="134"/>
      </rPr>
      <t>事业运行</t>
    </r>
  </si>
  <si>
    <r>
      <rPr>
        <sz val="10"/>
        <rFont val="Times New Roman"/>
        <charset val="134"/>
      </rPr>
      <t xml:space="preserve">2011199 </t>
    </r>
    <r>
      <rPr>
        <sz val="10"/>
        <rFont val="宋体"/>
        <charset val="134"/>
      </rPr>
      <t>其他纪检监察事务支出</t>
    </r>
  </si>
  <si>
    <r>
      <rPr>
        <sz val="10"/>
        <rFont val="Times New Roman"/>
        <charset val="134"/>
      </rPr>
      <t xml:space="preserve">20113 </t>
    </r>
    <r>
      <rPr>
        <sz val="10"/>
        <rFont val="宋体"/>
        <charset val="134"/>
      </rPr>
      <t>商贸事务</t>
    </r>
  </si>
  <si>
    <r>
      <rPr>
        <sz val="10"/>
        <rFont val="Times New Roman"/>
        <charset val="134"/>
      </rPr>
      <t xml:space="preserve">2011301 </t>
    </r>
    <r>
      <rPr>
        <sz val="10"/>
        <rFont val="宋体"/>
        <charset val="134"/>
      </rPr>
      <t>行政运行</t>
    </r>
  </si>
  <si>
    <r>
      <rPr>
        <sz val="10"/>
        <rFont val="Times New Roman"/>
        <charset val="134"/>
      </rPr>
      <t xml:space="preserve">2011302 </t>
    </r>
    <r>
      <rPr>
        <sz val="10"/>
        <rFont val="宋体"/>
        <charset val="134"/>
      </rPr>
      <t>一般行政管理事务</t>
    </r>
  </si>
  <si>
    <r>
      <rPr>
        <sz val="10"/>
        <rFont val="Times New Roman"/>
        <charset val="134"/>
      </rPr>
      <t xml:space="preserve">2011303 </t>
    </r>
    <r>
      <rPr>
        <sz val="10"/>
        <rFont val="宋体"/>
        <charset val="134"/>
      </rPr>
      <t>机关服务</t>
    </r>
  </si>
  <si>
    <r>
      <rPr>
        <sz val="10"/>
        <rFont val="Times New Roman"/>
        <charset val="134"/>
      </rPr>
      <t xml:space="preserve">2011304 </t>
    </r>
    <r>
      <rPr>
        <sz val="10"/>
        <rFont val="宋体"/>
        <charset val="134"/>
      </rPr>
      <t>对外贸易管理</t>
    </r>
  </si>
  <si>
    <r>
      <rPr>
        <sz val="10"/>
        <rFont val="Times New Roman"/>
        <charset val="134"/>
      </rPr>
      <t xml:space="preserve">2011305 </t>
    </r>
    <r>
      <rPr>
        <sz val="10"/>
        <rFont val="宋体"/>
        <charset val="134"/>
      </rPr>
      <t>国际经济合作</t>
    </r>
  </si>
  <si>
    <r>
      <rPr>
        <sz val="10"/>
        <rFont val="Times New Roman"/>
        <charset val="134"/>
      </rPr>
      <t xml:space="preserve">2011306 </t>
    </r>
    <r>
      <rPr>
        <sz val="10"/>
        <rFont val="宋体"/>
        <charset val="134"/>
      </rPr>
      <t>外资管理</t>
    </r>
  </si>
  <si>
    <r>
      <rPr>
        <sz val="10"/>
        <rFont val="Times New Roman"/>
        <charset val="134"/>
      </rPr>
      <t xml:space="preserve">2011307 </t>
    </r>
    <r>
      <rPr>
        <sz val="10"/>
        <rFont val="宋体"/>
        <charset val="134"/>
      </rPr>
      <t>国内贸易管理</t>
    </r>
  </si>
  <si>
    <r>
      <rPr>
        <sz val="10"/>
        <rFont val="Times New Roman"/>
        <charset val="134"/>
      </rPr>
      <t xml:space="preserve">2011308 </t>
    </r>
    <r>
      <rPr>
        <sz val="10"/>
        <rFont val="宋体"/>
        <charset val="134"/>
      </rPr>
      <t>招商引资</t>
    </r>
  </si>
  <si>
    <r>
      <rPr>
        <sz val="10"/>
        <rFont val="Times New Roman"/>
        <charset val="134"/>
      </rPr>
      <t xml:space="preserve">2011350 </t>
    </r>
    <r>
      <rPr>
        <sz val="10"/>
        <rFont val="宋体"/>
        <charset val="134"/>
      </rPr>
      <t>事业运行</t>
    </r>
  </si>
  <si>
    <r>
      <rPr>
        <sz val="10"/>
        <rFont val="Times New Roman"/>
        <charset val="134"/>
      </rPr>
      <t xml:space="preserve">2011399 </t>
    </r>
    <r>
      <rPr>
        <sz val="10"/>
        <rFont val="宋体"/>
        <charset val="134"/>
      </rPr>
      <t>其他商贸事务支出</t>
    </r>
  </si>
  <si>
    <r>
      <rPr>
        <sz val="10"/>
        <rFont val="Times New Roman"/>
        <charset val="134"/>
      </rPr>
      <t xml:space="preserve">20114 </t>
    </r>
    <r>
      <rPr>
        <sz val="10"/>
        <rFont val="宋体"/>
        <charset val="134"/>
      </rPr>
      <t>知识产权事务</t>
    </r>
  </si>
  <si>
    <r>
      <rPr>
        <sz val="10"/>
        <rFont val="Times New Roman"/>
        <charset val="134"/>
      </rPr>
      <t xml:space="preserve">2011401 </t>
    </r>
    <r>
      <rPr>
        <sz val="10"/>
        <rFont val="宋体"/>
        <charset val="134"/>
      </rPr>
      <t>行政运行</t>
    </r>
  </si>
  <si>
    <r>
      <rPr>
        <sz val="10"/>
        <rFont val="Times New Roman"/>
        <charset val="134"/>
      </rPr>
      <t xml:space="preserve">2011402 </t>
    </r>
    <r>
      <rPr>
        <sz val="10"/>
        <rFont val="宋体"/>
        <charset val="134"/>
      </rPr>
      <t>一般行政管理事务</t>
    </r>
  </si>
  <si>
    <r>
      <rPr>
        <sz val="10"/>
        <rFont val="Times New Roman"/>
        <charset val="134"/>
      </rPr>
      <t xml:space="preserve">2011403 </t>
    </r>
    <r>
      <rPr>
        <sz val="10"/>
        <rFont val="宋体"/>
        <charset val="134"/>
      </rPr>
      <t>机关服务</t>
    </r>
  </si>
  <si>
    <r>
      <rPr>
        <sz val="10"/>
        <rFont val="Times New Roman"/>
        <charset val="134"/>
      </rPr>
      <t xml:space="preserve">2011404 </t>
    </r>
    <r>
      <rPr>
        <sz val="10"/>
        <rFont val="宋体"/>
        <charset val="134"/>
      </rPr>
      <t>专利审批</t>
    </r>
  </si>
  <si>
    <r>
      <rPr>
        <sz val="10"/>
        <rFont val="Times New Roman"/>
        <charset val="134"/>
      </rPr>
      <t xml:space="preserve">2011405 </t>
    </r>
    <r>
      <rPr>
        <sz val="10"/>
        <rFont val="宋体"/>
        <charset val="134"/>
      </rPr>
      <t>国家知识产权战略</t>
    </r>
  </si>
  <si>
    <r>
      <rPr>
        <sz val="10"/>
        <rFont val="Times New Roman"/>
        <charset val="134"/>
      </rPr>
      <t xml:space="preserve">2011406 </t>
    </r>
    <r>
      <rPr>
        <sz val="10"/>
        <rFont val="宋体"/>
        <charset val="134"/>
      </rPr>
      <t>专利试点和产业化推进</t>
    </r>
  </si>
  <si>
    <r>
      <rPr>
        <sz val="10"/>
        <rFont val="Times New Roman"/>
        <charset val="134"/>
      </rPr>
      <t xml:space="preserve">2011408 </t>
    </r>
    <r>
      <rPr>
        <sz val="10"/>
        <rFont val="宋体"/>
        <charset val="134"/>
      </rPr>
      <t>国际组织专项活动</t>
    </r>
  </si>
  <si>
    <r>
      <rPr>
        <sz val="10"/>
        <rFont val="Times New Roman"/>
        <charset val="134"/>
      </rPr>
      <t xml:space="preserve">2011409 </t>
    </r>
    <r>
      <rPr>
        <sz val="10"/>
        <rFont val="宋体"/>
        <charset val="134"/>
      </rPr>
      <t>知识产权宏观管理</t>
    </r>
  </si>
  <si>
    <r>
      <rPr>
        <sz val="10"/>
        <rFont val="Times New Roman"/>
        <charset val="134"/>
      </rPr>
      <t xml:space="preserve">2011410 </t>
    </r>
    <r>
      <rPr>
        <sz val="10"/>
        <rFont val="宋体"/>
        <charset val="134"/>
      </rPr>
      <t>商标管理</t>
    </r>
  </si>
  <si>
    <r>
      <rPr>
        <sz val="10"/>
        <rFont val="Times New Roman"/>
        <charset val="134"/>
      </rPr>
      <t xml:space="preserve">2011411 </t>
    </r>
    <r>
      <rPr>
        <sz val="10"/>
        <rFont val="宋体"/>
        <charset val="134"/>
      </rPr>
      <t>原产地地理标志管理</t>
    </r>
  </si>
  <si>
    <r>
      <rPr>
        <sz val="10"/>
        <rFont val="Times New Roman"/>
        <charset val="134"/>
      </rPr>
      <t xml:space="preserve">2011450 </t>
    </r>
    <r>
      <rPr>
        <sz val="10"/>
        <rFont val="宋体"/>
        <charset val="134"/>
      </rPr>
      <t>事业运行</t>
    </r>
  </si>
  <si>
    <r>
      <rPr>
        <sz val="10"/>
        <rFont val="Times New Roman"/>
        <charset val="134"/>
      </rPr>
      <t xml:space="preserve">2011499 </t>
    </r>
    <r>
      <rPr>
        <sz val="10"/>
        <rFont val="宋体"/>
        <charset val="134"/>
      </rPr>
      <t>其他知识产权事务支出</t>
    </r>
  </si>
  <si>
    <r>
      <rPr>
        <sz val="10"/>
        <rFont val="Times New Roman"/>
        <charset val="134"/>
      </rPr>
      <t xml:space="preserve">20123 </t>
    </r>
    <r>
      <rPr>
        <sz val="10"/>
        <rFont val="宋体"/>
        <charset val="134"/>
      </rPr>
      <t>民族事务</t>
    </r>
  </si>
  <si>
    <r>
      <rPr>
        <sz val="10"/>
        <rFont val="Times New Roman"/>
        <charset val="134"/>
      </rPr>
      <t xml:space="preserve">2012301 </t>
    </r>
    <r>
      <rPr>
        <sz val="10"/>
        <rFont val="宋体"/>
        <charset val="134"/>
      </rPr>
      <t>行政运行</t>
    </r>
  </si>
  <si>
    <r>
      <rPr>
        <sz val="10"/>
        <rFont val="Times New Roman"/>
        <charset val="134"/>
      </rPr>
      <t xml:space="preserve">2012302 </t>
    </r>
    <r>
      <rPr>
        <sz val="10"/>
        <rFont val="宋体"/>
        <charset val="134"/>
      </rPr>
      <t>一般行政管理事务</t>
    </r>
  </si>
  <si>
    <r>
      <rPr>
        <sz val="10"/>
        <rFont val="Times New Roman"/>
        <charset val="134"/>
      </rPr>
      <t xml:space="preserve">2012303 </t>
    </r>
    <r>
      <rPr>
        <sz val="10"/>
        <rFont val="宋体"/>
        <charset val="134"/>
      </rPr>
      <t>机关服务</t>
    </r>
  </si>
  <si>
    <r>
      <rPr>
        <sz val="10"/>
        <rFont val="Times New Roman"/>
        <charset val="134"/>
      </rPr>
      <t xml:space="preserve">2012304 </t>
    </r>
    <r>
      <rPr>
        <sz val="10"/>
        <rFont val="宋体"/>
        <charset val="134"/>
      </rPr>
      <t>民族工作专项</t>
    </r>
  </si>
  <si>
    <r>
      <rPr>
        <sz val="10"/>
        <rFont val="Times New Roman"/>
        <charset val="134"/>
      </rPr>
      <t xml:space="preserve">2012350 </t>
    </r>
    <r>
      <rPr>
        <sz val="10"/>
        <rFont val="宋体"/>
        <charset val="134"/>
      </rPr>
      <t>事业运行</t>
    </r>
  </si>
  <si>
    <r>
      <rPr>
        <sz val="10"/>
        <rFont val="Times New Roman"/>
        <charset val="134"/>
      </rPr>
      <t xml:space="preserve">2012399 </t>
    </r>
    <r>
      <rPr>
        <sz val="10"/>
        <rFont val="宋体"/>
        <charset val="134"/>
      </rPr>
      <t>其他民族事务支出</t>
    </r>
  </si>
  <si>
    <r>
      <rPr>
        <sz val="10"/>
        <rFont val="Times New Roman"/>
        <charset val="134"/>
      </rPr>
      <t xml:space="preserve">20125 </t>
    </r>
    <r>
      <rPr>
        <sz val="10"/>
        <rFont val="宋体"/>
        <charset val="134"/>
      </rPr>
      <t>港澳台事务</t>
    </r>
  </si>
  <si>
    <r>
      <rPr>
        <sz val="10"/>
        <rFont val="Times New Roman"/>
        <charset val="134"/>
      </rPr>
      <t xml:space="preserve">2012501 </t>
    </r>
    <r>
      <rPr>
        <sz val="10"/>
        <rFont val="宋体"/>
        <charset val="134"/>
      </rPr>
      <t>行政运行</t>
    </r>
  </si>
  <si>
    <r>
      <rPr>
        <sz val="10"/>
        <rFont val="Times New Roman"/>
        <charset val="134"/>
      </rPr>
      <t xml:space="preserve">2012502 </t>
    </r>
    <r>
      <rPr>
        <sz val="10"/>
        <rFont val="宋体"/>
        <charset val="134"/>
      </rPr>
      <t>一般行政管理事务</t>
    </r>
  </si>
  <si>
    <r>
      <rPr>
        <sz val="10"/>
        <rFont val="Times New Roman"/>
        <charset val="134"/>
      </rPr>
      <t xml:space="preserve">2012503 </t>
    </r>
    <r>
      <rPr>
        <sz val="10"/>
        <rFont val="宋体"/>
        <charset val="134"/>
      </rPr>
      <t>机关服务</t>
    </r>
  </si>
  <si>
    <r>
      <rPr>
        <sz val="10"/>
        <rFont val="Times New Roman"/>
        <charset val="134"/>
      </rPr>
      <t xml:space="preserve">2012504 </t>
    </r>
    <r>
      <rPr>
        <sz val="10"/>
        <rFont val="宋体"/>
        <charset val="134"/>
      </rPr>
      <t>港澳事务</t>
    </r>
  </si>
  <si>
    <r>
      <rPr>
        <sz val="10"/>
        <rFont val="Times New Roman"/>
        <charset val="134"/>
      </rPr>
      <t xml:space="preserve">2012505 </t>
    </r>
    <r>
      <rPr>
        <sz val="10"/>
        <rFont val="宋体"/>
        <charset val="134"/>
      </rPr>
      <t>台湾事务</t>
    </r>
  </si>
  <si>
    <r>
      <rPr>
        <sz val="10"/>
        <rFont val="Times New Roman"/>
        <charset val="134"/>
      </rPr>
      <t xml:space="preserve">2012550 </t>
    </r>
    <r>
      <rPr>
        <sz val="10"/>
        <rFont val="宋体"/>
        <charset val="134"/>
      </rPr>
      <t>事业运行</t>
    </r>
  </si>
  <si>
    <r>
      <rPr>
        <sz val="10"/>
        <rFont val="Times New Roman"/>
        <charset val="134"/>
      </rPr>
      <t xml:space="preserve">2012599 </t>
    </r>
    <r>
      <rPr>
        <sz val="10"/>
        <rFont val="宋体"/>
        <charset val="134"/>
      </rPr>
      <t>其他港澳台事务支出</t>
    </r>
  </si>
  <si>
    <r>
      <rPr>
        <sz val="10"/>
        <rFont val="Times New Roman"/>
        <charset val="134"/>
      </rPr>
      <t xml:space="preserve">20126 </t>
    </r>
    <r>
      <rPr>
        <sz val="10"/>
        <rFont val="宋体"/>
        <charset val="134"/>
      </rPr>
      <t>档案事务</t>
    </r>
  </si>
  <si>
    <r>
      <rPr>
        <sz val="10"/>
        <rFont val="Times New Roman"/>
        <charset val="134"/>
      </rPr>
      <t xml:space="preserve">2012601 </t>
    </r>
    <r>
      <rPr>
        <sz val="10"/>
        <rFont val="宋体"/>
        <charset val="134"/>
      </rPr>
      <t>行政运行</t>
    </r>
  </si>
  <si>
    <r>
      <rPr>
        <sz val="10"/>
        <rFont val="Times New Roman"/>
        <charset val="134"/>
      </rPr>
      <t xml:space="preserve">2012602 </t>
    </r>
    <r>
      <rPr>
        <sz val="10"/>
        <rFont val="宋体"/>
        <charset val="134"/>
      </rPr>
      <t>一般行政管理事务</t>
    </r>
  </si>
  <si>
    <r>
      <rPr>
        <sz val="10"/>
        <rFont val="Times New Roman"/>
        <charset val="134"/>
      </rPr>
      <t xml:space="preserve">2012603 </t>
    </r>
    <r>
      <rPr>
        <sz val="10"/>
        <rFont val="宋体"/>
        <charset val="134"/>
      </rPr>
      <t>机关服务</t>
    </r>
  </si>
  <si>
    <r>
      <rPr>
        <sz val="10"/>
        <rFont val="Times New Roman"/>
        <charset val="134"/>
      </rPr>
      <t xml:space="preserve">2012604 </t>
    </r>
    <r>
      <rPr>
        <sz val="10"/>
        <rFont val="宋体"/>
        <charset val="134"/>
      </rPr>
      <t>档案馆</t>
    </r>
  </si>
  <si>
    <r>
      <rPr>
        <sz val="10"/>
        <rFont val="Times New Roman"/>
        <charset val="134"/>
      </rPr>
      <t xml:space="preserve">2012699 </t>
    </r>
    <r>
      <rPr>
        <sz val="10"/>
        <rFont val="宋体"/>
        <charset val="134"/>
      </rPr>
      <t>其他档案事务支出</t>
    </r>
  </si>
  <si>
    <r>
      <rPr>
        <sz val="10"/>
        <rFont val="Times New Roman"/>
        <charset val="134"/>
      </rPr>
      <t xml:space="preserve">20128 </t>
    </r>
    <r>
      <rPr>
        <sz val="10"/>
        <rFont val="宋体"/>
        <charset val="134"/>
      </rPr>
      <t>民主党派及工商联事务</t>
    </r>
  </si>
  <si>
    <r>
      <rPr>
        <sz val="10"/>
        <rFont val="Times New Roman"/>
        <charset val="134"/>
      </rPr>
      <t xml:space="preserve">2012801 </t>
    </r>
    <r>
      <rPr>
        <sz val="10"/>
        <rFont val="宋体"/>
        <charset val="134"/>
      </rPr>
      <t>行政运行</t>
    </r>
  </si>
  <si>
    <r>
      <rPr>
        <sz val="10"/>
        <rFont val="Times New Roman"/>
        <charset val="134"/>
      </rPr>
      <t xml:space="preserve">2012802 </t>
    </r>
    <r>
      <rPr>
        <sz val="10"/>
        <rFont val="宋体"/>
        <charset val="134"/>
      </rPr>
      <t>一般行政管理事务</t>
    </r>
  </si>
  <si>
    <r>
      <rPr>
        <sz val="10"/>
        <rFont val="Times New Roman"/>
        <charset val="134"/>
      </rPr>
      <t xml:space="preserve">2012803 </t>
    </r>
    <r>
      <rPr>
        <sz val="10"/>
        <rFont val="宋体"/>
        <charset val="134"/>
      </rPr>
      <t>机关服务</t>
    </r>
  </si>
  <si>
    <r>
      <rPr>
        <sz val="10"/>
        <rFont val="Times New Roman"/>
        <charset val="134"/>
      </rPr>
      <t xml:space="preserve">2012804 </t>
    </r>
    <r>
      <rPr>
        <sz val="10"/>
        <rFont val="宋体"/>
        <charset val="134"/>
      </rPr>
      <t>参政议政</t>
    </r>
  </si>
  <si>
    <r>
      <rPr>
        <sz val="10"/>
        <rFont val="Times New Roman"/>
        <charset val="134"/>
      </rPr>
      <t xml:space="preserve">2012850 </t>
    </r>
    <r>
      <rPr>
        <sz val="10"/>
        <rFont val="宋体"/>
        <charset val="134"/>
      </rPr>
      <t>事业运行</t>
    </r>
  </si>
  <si>
    <r>
      <rPr>
        <sz val="10"/>
        <rFont val="Times New Roman"/>
        <charset val="134"/>
      </rPr>
      <t xml:space="preserve">2012899 </t>
    </r>
    <r>
      <rPr>
        <sz val="10"/>
        <rFont val="宋体"/>
        <charset val="134"/>
      </rPr>
      <t>其他民主党派及工商联事务支出</t>
    </r>
  </si>
  <si>
    <r>
      <rPr>
        <sz val="10"/>
        <rFont val="Times New Roman"/>
        <charset val="134"/>
      </rPr>
      <t xml:space="preserve">20129 </t>
    </r>
    <r>
      <rPr>
        <sz val="10"/>
        <rFont val="宋体"/>
        <charset val="134"/>
      </rPr>
      <t>群众团体事务</t>
    </r>
  </si>
  <si>
    <r>
      <rPr>
        <sz val="10"/>
        <rFont val="Times New Roman"/>
        <charset val="134"/>
      </rPr>
      <t xml:space="preserve">2012901 </t>
    </r>
    <r>
      <rPr>
        <sz val="10"/>
        <rFont val="宋体"/>
        <charset val="134"/>
      </rPr>
      <t>行政运行</t>
    </r>
  </si>
  <si>
    <r>
      <rPr>
        <sz val="10"/>
        <rFont val="Times New Roman"/>
        <charset val="134"/>
      </rPr>
      <t xml:space="preserve">2012902 </t>
    </r>
    <r>
      <rPr>
        <sz val="10"/>
        <rFont val="宋体"/>
        <charset val="134"/>
      </rPr>
      <t>一般行政管理事务</t>
    </r>
  </si>
  <si>
    <r>
      <rPr>
        <sz val="10"/>
        <rFont val="Times New Roman"/>
        <charset val="134"/>
      </rPr>
      <t xml:space="preserve">2012903 </t>
    </r>
    <r>
      <rPr>
        <sz val="10"/>
        <rFont val="宋体"/>
        <charset val="134"/>
      </rPr>
      <t>机关服务</t>
    </r>
  </si>
  <si>
    <r>
      <rPr>
        <sz val="10"/>
        <rFont val="Times New Roman"/>
        <charset val="134"/>
      </rPr>
      <t xml:space="preserve">2012906 </t>
    </r>
    <r>
      <rPr>
        <sz val="10"/>
        <rFont val="宋体"/>
        <charset val="134"/>
      </rPr>
      <t>工会事务</t>
    </r>
  </si>
  <si>
    <r>
      <rPr>
        <sz val="10"/>
        <rFont val="Times New Roman"/>
        <charset val="134"/>
      </rPr>
      <t xml:space="preserve">2012950 </t>
    </r>
    <r>
      <rPr>
        <sz val="10"/>
        <rFont val="宋体"/>
        <charset val="134"/>
      </rPr>
      <t>事业运行</t>
    </r>
  </si>
  <si>
    <r>
      <rPr>
        <sz val="10"/>
        <rFont val="Times New Roman"/>
        <charset val="134"/>
      </rPr>
      <t xml:space="preserve">2012999 </t>
    </r>
    <r>
      <rPr>
        <sz val="10"/>
        <rFont val="宋体"/>
        <charset val="134"/>
      </rPr>
      <t>其他群众团体事务支出</t>
    </r>
  </si>
  <si>
    <r>
      <rPr>
        <sz val="10"/>
        <rFont val="Times New Roman"/>
        <charset val="134"/>
      </rPr>
      <t xml:space="preserve">20131 </t>
    </r>
    <r>
      <rPr>
        <sz val="10"/>
        <rFont val="宋体"/>
        <charset val="134"/>
      </rPr>
      <t>党委办公厅（室）及相关机构事务</t>
    </r>
  </si>
  <si>
    <r>
      <rPr>
        <sz val="10"/>
        <rFont val="Times New Roman"/>
        <charset val="134"/>
      </rPr>
      <t xml:space="preserve">2013101 </t>
    </r>
    <r>
      <rPr>
        <sz val="10"/>
        <rFont val="宋体"/>
        <charset val="134"/>
      </rPr>
      <t>行政运行</t>
    </r>
  </si>
  <si>
    <r>
      <rPr>
        <sz val="10"/>
        <rFont val="Times New Roman"/>
        <charset val="134"/>
      </rPr>
      <t xml:space="preserve">2013102 </t>
    </r>
    <r>
      <rPr>
        <sz val="10"/>
        <rFont val="宋体"/>
        <charset val="134"/>
      </rPr>
      <t>一般行政管理事务</t>
    </r>
  </si>
  <si>
    <r>
      <rPr>
        <sz val="10"/>
        <rFont val="Times New Roman"/>
        <charset val="134"/>
      </rPr>
      <t xml:space="preserve">2013103 </t>
    </r>
    <r>
      <rPr>
        <sz val="10"/>
        <rFont val="宋体"/>
        <charset val="134"/>
      </rPr>
      <t>机关服务</t>
    </r>
  </si>
  <si>
    <r>
      <rPr>
        <sz val="10"/>
        <rFont val="Times New Roman"/>
        <charset val="134"/>
      </rPr>
      <t xml:space="preserve">2013105 </t>
    </r>
    <r>
      <rPr>
        <sz val="10"/>
        <rFont val="宋体"/>
        <charset val="134"/>
      </rPr>
      <t>专项业务</t>
    </r>
  </si>
  <si>
    <r>
      <rPr>
        <sz val="10"/>
        <rFont val="Times New Roman"/>
        <charset val="134"/>
      </rPr>
      <t xml:space="preserve">2013150 </t>
    </r>
    <r>
      <rPr>
        <sz val="10"/>
        <rFont val="宋体"/>
        <charset val="134"/>
      </rPr>
      <t>事业运行</t>
    </r>
  </si>
  <si>
    <r>
      <rPr>
        <sz val="10"/>
        <rFont val="Times New Roman"/>
        <charset val="134"/>
      </rPr>
      <t xml:space="preserve">2013199 </t>
    </r>
    <r>
      <rPr>
        <sz val="10"/>
        <rFont val="宋体"/>
        <charset val="134"/>
      </rPr>
      <t>其他党委办公厅（室）及相关机构事务支出</t>
    </r>
  </si>
  <si>
    <r>
      <rPr>
        <sz val="10"/>
        <rFont val="Times New Roman"/>
        <charset val="134"/>
      </rPr>
      <t xml:space="preserve">20132 </t>
    </r>
    <r>
      <rPr>
        <sz val="10"/>
        <rFont val="宋体"/>
        <charset val="134"/>
      </rPr>
      <t>组织事务</t>
    </r>
  </si>
  <si>
    <r>
      <rPr>
        <sz val="10"/>
        <rFont val="Times New Roman"/>
        <charset val="134"/>
      </rPr>
      <t xml:space="preserve">2013201 </t>
    </r>
    <r>
      <rPr>
        <sz val="10"/>
        <rFont val="宋体"/>
        <charset val="134"/>
      </rPr>
      <t>行政运行</t>
    </r>
  </si>
  <si>
    <r>
      <rPr>
        <sz val="10"/>
        <rFont val="Times New Roman"/>
        <charset val="134"/>
      </rPr>
      <t xml:space="preserve">2013202 </t>
    </r>
    <r>
      <rPr>
        <sz val="10"/>
        <rFont val="宋体"/>
        <charset val="134"/>
      </rPr>
      <t>一般行政管理事务</t>
    </r>
  </si>
  <si>
    <r>
      <rPr>
        <sz val="10"/>
        <rFont val="Times New Roman"/>
        <charset val="134"/>
      </rPr>
      <t xml:space="preserve">2013203 </t>
    </r>
    <r>
      <rPr>
        <sz val="10"/>
        <rFont val="宋体"/>
        <charset val="134"/>
      </rPr>
      <t>机关服务</t>
    </r>
  </si>
  <si>
    <r>
      <rPr>
        <sz val="10"/>
        <rFont val="Times New Roman"/>
        <charset val="134"/>
      </rPr>
      <t xml:space="preserve">2013204 </t>
    </r>
    <r>
      <rPr>
        <sz val="10"/>
        <rFont val="宋体"/>
        <charset val="134"/>
      </rPr>
      <t>公务员事务</t>
    </r>
  </si>
  <si>
    <r>
      <rPr>
        <sz val="10"/>
        <rFont val="Times New Roman"/>
        <charset val="134"/>
      </rPr>
      <t xml:space="preserve">2013250 </t>
    </r>
    <r>
      <rPr>
        <sz val="10"/>
        <rFont val="宋体"/>
        <charset val="134"/>
      </rPr>
      <t>事业运行</t>
    </r>
  </si>
  <si>
    <r>
      <rPr>
        <sz val="10"/>
        <rFont val="Times New Roman"/>
        <charset val="134"/>
      </rPr>
      <t xml:space="preserve">2013299 </t>
    </r>
    <r>
      <rPr>
        <sz val="10"/>
        <rFont val="宋体"/>
        <charset val="134"/>
      </rPr>
      <t>其他组织事务支出</t>
    </r>
  </si>
  <si>
    <r>
      <rPr>
        <sz val="10"/>
        <rFont val="Times New Roman"/>
        <charset val="134"/>
      </rPr>
      <t xml:space="preserve">20133 </t>
    </r>
    <r>
      <rPr>
        <sz val="10"/>
        <rFont val="宋体"/>
        <charset val="134"/>
      </rPr>
      <t>宣传事务</t>
    </r>
  </si>
  <si>
    <r>
      <rPr>
        <sz val="10"/>
        <rFont val="Times New Roman"/>
        <charset val="134"/>
      </rPr>
      <t xml:space="preserve">2013301 </t>
    </r>
    <r>
      <rPr>
        <sz val="10"/>
        <rFont val="宋体"/>
        <charset val="134"/>
      </rPr>
      <t>行政运行</t>
    </r>
  </si>
  <si>
    <r>
      <rPr>
        <sz val="10"/>
        <rFont val="Times New Roman"/>
        <charset val="134"/>
      </rPr>
      <t xml:space="preserve">2013302 </t>
    </r>
    <r>
      <rPr>
        <sz val="10"/>
        <rFont val="宋体"/>
        <charset val="134"/>
      </rPr>
      <t>一般行政管理事务</t>
    </r>
  </si>
  <si>
    <r>
      <rPr>
        <sz val="10"/>
        <rFont val="Times New Roman"/>
        <charset val="134"/>
      </rPr>
      <t xml:space="preserve">2013303 </t>
    </r>
    <r>
      <rPr>
        <sz val="10"/>
        <rFont val="宋体"/>
        <charset val="134"/>
      </rPr>
      <t>机关服务</t>
    </r>
  </si>
  <si>
    <r>
      <rPr>
        <sz val="10"/>
        <rFont val="Times New Roman"/>
        <charset val="134"/>
      </rPr>
      <t xml:space="preserve">2013304 </t>
    </r>
    <r>
      <rPr>
        <sz val="10"/>
        <rFont val="宋体"/>
        <charset val="134"/>
      </rPr>
      <t>宣传管理</t>
    </r>
  </si>
  <si>
    <r>
      <rPr>
        <sz val="10"/>
        <rFont val="Times New Roman"/>
        <charset val="134"/>
      </rPr>
      <t xml:space="preserve">2013350 </t>
    </r>
    <r>
      <rPr>
        <sz val="10"/>
        <rFont val="宋体"/>
        <charset val="134"/>
      </rPr>
      <t>事业运行</t>
    </r>
  </si>
  <si>
    <r>
      <rPr>
        <sz val="10"/>
        <rFont val="Times New Roman"/>
        <charset val="134"/>
      </rPr>
      <t xml:space="preserve">2013399 </t>
    </r>
    <r>
      <rPr>
        <sz val="10"/>
        <rFont val="宋体"/>
        <charset val="134"/>
      </rPr>
      <t>其他宣传事务支出</t>
    </r>
  </si>
  <si>
    <r>
      <rPr>
        <sz val="10"/>
        <rFont val="Times New Roman"/>
        <charset val="134"/>
      </rPr>
      <t xml:space="preserve">20134 </t>
    </r>
    <r>
      <rPr>
        <sz val="10"/>
        <rFont val="宋体"/>
        <charset val="134"/>
      </rPr>
      <t>统战事务</t>
    </r>
  </si>
  <si>
    <r>
      <rPr>
        <sz val="10"/>
        <rFont val="Times New Roman"/>
        <charset val="134"/>
      </rPr>
      <t xml:space="preserve">2013401 </t>
    </r>
    <r>
      <rPr>
        <sz val="10"/>
        <rFont val="宋体"/>
        <charset val="134"/>
      </rPr>
      <t>行政运行</t>
    </r>
  </si>
  <si>
    <r>
      <rPr>
        <sz val="10"/>
        <rFont val="Times New Roman"/>
        <charset val="134"/>
      </rPr>
      <t xml:space="preserve">2013402 </t>
    </r>
    <r>
      <rPr>
        <sz val="10"/>
        <rFont val="宋体"/>
        <charset val="134"/>
      </rPr>
      <t>一般行政管理事务</t>
    </r>
  </si>
  <si>
    <r>
      <rPr>
        <sz val="10"/>
        <rFont val="Times New Roman"/>
        <charset val="134"/>
      </rPr>
      <t xml:space="preserve">2013403 </t>
    </r>
    <r>
      <rPr>
        <sz val="10"/>
        <rFont val="宋体"/>
        <charset val="134"/>
      </rPr>
      <t>机关服务</t>
    </r>
  </si>
  <si>
    <r>
      <rPr>
        <sz val="10"/>
        <rFont val="Times New Roman"/>
        <charset val="134"/>
      </rPr>
      <t xml:space="preserve">2013404 </t>
    </r>
    <r>
      <rPr>
        <sz val="10"/>
        <rFont val="宋体"/>
        <charset val="134"/>
      </rPr>
      <t>宗教事务</t>
    </r>
  </si>
  <si>
    <r>
      <rPr>
        <sz val="10"/>
        <rFont val="Times New Roman"/>
        <charset val="134"/>
      </rPr>
      <t xml:space="preserve">2013405 </t>
    </r>
    <r>
      <rPr>
        <sz val="10"/>
        <rFont val="宋体"/>
        <charset val="134"/>
      </rPr>
      <t>华侨事务</t>
    </r>
  </si>
  <si>
    <r>
      <rPr>
        <sz val="10"/>
        <rFont val="Times New Roman"/>
        <charset val="134"/>
      </rPr>
      <t xml:space="preserve">2013450 </t>
    </r>
    <r>
      <rPr>
        <sz val="10"/>
        <rFont val="宋体"/>
        <charset val="134"/>
      </rPr>
      <t>事业运行</t>
    </r>
  </si>
  <si>
    <r>
      <rPr>
        <sz val="10"/>
        <rFont val="Times New Roman"/>
        <charset val="134"/>
      </rPr>
      <t xml:space="preserve">2013499 </t>
    </r>
    <r>
      <rPr>
        <sz val="10"/>
        <rFont val="宋体"/>
        <charset val="134"/>
      </rPr>
      <t>其他统战事务支出</t>
    </r>
  </si>
  <si>
    <r>
      <rPr>
        <sz val="10"/>
        <rFont val="Times New Roman"/>
        <charset val="134"/>
      </rPr>
      <t xml:space="preserve">20135 </t>
    </r>
    <r>
      <rPr>
        <sz val="10"/>
        <rFont val="宋体"/>
        <charset val="134"/>
      </rPr>
      <t>对外联络事务</t>
    </r>
  </si>
  <si>
    <r>
      <rPr>
        <sz val="10"/>
        <rFont val="Times New Roman"/>
        <charset val="134"/>
      </rPr>
      <t xml:space="preserve">2013501 </t>
    </r>
    <r>
      <rPr>
        <sz val="10"/>
        <rFont val="宋体"/>
        <charset val="134"/>
      </rPr>
      <t>行政运行</t>
    </r>
  </si>
  <si>
    <r>
      <rPr>
        <sz val="10"/>
        <rFont val="Times New Roman"/>
        <charset val="134"/>
      </rPr>
      <t xml:space="preserve">2013502 </t>
    </r>
    <r>
      <rPr>
        <sz val="10"/>
        <rFont val="宋体"/>
        <charset val="134"/>
      </rPr>
      <t>一般行政管理事务</t>
    </r>
  </si>
  <si>
    <r>
      <rPr>
        <sz val="10"/>
        <rFont val="Times New Roman"/>
        <charset val="134"/>
      </rPr>
      <t xml:space="preserve">2013503 </t>
    </r>
    <r>
      <rPr>
        <sz val="10"/>
        <rFont val="宋体"/>
        <charset val="134"/>
      </rPr>
      <t>机关服务</t>
    </r>
  </si>
  <si>
    <r>
      <rPr>
        <sz val="10"/>
        <rFont val="Times New Roman"/>
        <charset val="134"/>
      </rPr>
      <t xml:space="preserve">2013550 </t>
    </r>
    <r>
      <rPr>
        <sz val="10"/>
        <rFont val="宋体"/>
        <charset val="134"/>
      </rPr>
      <t>事业运行</t>
    </r>
  </si>
  <si>
    <r>
      <rPr>
        <sz val="10"/>
        <rFont val="Times New Roman"/>
        <charset val="134"/>
      </rPr>
      <t xml:space="preserve">2013599 </t>
    </r>
    <r>
      <rPr>
        <sz val="10"/>
        <rFont val="宋体"/>
        <charset val="134"/>
      </rPr>
      <t>其他对外联络事务支出</t>
    </r>
  </si>
  <si>
    <r>
      <rPr>
        <sz val="10"/>
        <rFont val="Times New Roman"/>
        <charset val="134"/>
      </rPr>
      <t xml:space="preserve">20136 </t>
    </r>
    <r>
      <rPr>
        <sz val="10"/>
        <rFont val="宋体"/>
        <charset val="134"/>
      </rPr>
      <t>其他共产党事务支出</t>
    </r>
  </si>
  <si>
    <r>
      <rPr>
        <sz val="10"/>
        <rFont val="Times New Roman"/>
        <charset val="134"/>
      </rPr>
      <t xml:space="preserve">2013601 </t>
    </r>
    <r>
      <rPr>
        <sz val="10"/>
        <rFont val="宋体"/>
        <charset val="134"/>
      </rPr>
      <t>行政运行</t>
    </r>
  </si>
  <si>
    <r>
      <rPr>
        <sz val="10"/>
        <rFont val="Times New Roman"/>
        <charset val="134"/>
      </rPr>
      <t xml:space="preserve">2013602 </t>
    </r>
    <r>
      <rPr>
        <sz val="10"/>
        <rFont val="宋体"/>
        <charset val="134"/>
      </rPr>
      <t>一般行政管理事务</t>
    </r>
  </si>
  <si>
    <r>
      <rPr>
        <sz val="10"/>
        <rFont val="Times New Roman"/>
        <charset val="134"/>
      </rPr>
      <t xml:space="preserve">2013603 </t>
    </r>
    <r>
      <rPr>
        <sz val="10"/>
        <rFont val="宋体"/>
        <charset val="134"/>
      </rPr>
      <t>机关服务</t>
    </r>
  </si>
  <si>
    <r>
      <rPr>
        <sz val="10"/>
        <rFont val="Times New Roman"/>
        <charset val="134"/>
      </rPr>
      <t xml:space="preserve">2013650 </t>
    </r>
    <r>
      <rPr>
        <sz val="10"/>
        <rFont val="宋体"/>
        <charset val="134"/>
      </rPr>
      <t>事业运行</t>
    </r>
  </si>
  <si>
    <r>
      <rPr>
        <sz val="10"/>
        <rFont val="Times New Roman"/>
        <charset val="134"/>
      </rPr>
      <t xml:space="preserve">2013699 </t>
    </r>
    <r>
      <rPr>
        <sz val="10"/>
        <rFont val="宋体"/>
        <charset val="134"/>
      </rPr>
      <t>其他共产党事务支出</t>
    </r>
  </si>
  <si>
    <r>
      <rPr>
        <sz val="10"/>
        <rFont val="Times New Roman"/>
        <charset val="134"/>
      </rPr>
      <t xml:space="preserve">20137 </t>
    </r>
    <r>
      <rPr>
        <sz val="10"/>
        <rFont val="宋体"/>
        <charset val="134"/>
      </rPr>
      <t>网信事务</t>
    </r>
  </si>
  <si>
    <r>
      <rPr>
        <sz val="10"/>
        <rFont val="Times New Roman"/>
        <charset val="134"/>
      </rPr>
      <t xml:space="preserve">2013701 </t>
    </r>
    <r>
      <rPr>
        <sz val="10"/>
        <rFont val="宋体"/>
        <charset val="134"/>
      </rPr>
      <t>行政运行</t>
    </r>
  </si>
  <si>
    <r>
      <rPr>
        <sz val="10"/>
        <rFont val="Times New Roman"/>
        <charset val="134"/>
      </rPr>
      <t xml:space="preserve">2013702 </t>
    </r>
    <r>
      <rPr>
        <sz val="10"/>
        <rFont val="宋体"/>
        <charset val="134"/>
      </rPr>
      <t>一般行政管理事务</t>
    </r>
  </si>
  <si>
    <r>
      <rPr>
        <sz val="10"/>
        <rFont val="Times New Roman"/>
        <charset val="134"/>
      </rPr>
      <t xml:space="preserve">2013703 </t>
    </r>
    <r>
      <rPr>
        <sz val="10"/>
        <rFont val="宋体"/>
        <charset val="134"/>
      </rPr>
      <t>机关服务</t>
    </r>
  </si>
  <si>
    <r>
      <rPr>
        <sz val="10"/>
        <rFont val="Times New Roman"/>
        <charset val="134"/>
      </rPr>
      <t xml:space="preserve">2013704 </t>
    </r>
    <r>
      <rPr>
        <sz val="10"/>
        <rFont val="宋体"/>
        <charset val="134"/>
      </rPr>
      <t>信息安全事务</t>
    </r>
  </si>
  <si>
    <r>
      <rPr>
        <sz val="10"/>
        <rFont val="Times New Roman"/>
        <charset val="134"/>
      </rPr>
      <t xml:space="preserve">2013750 </t>
    </r>
    <r>
      <rPr>
        <sz val="10"/>
        <rFont val="宋体"/>
        <charset val="134"/>
      </rPr>
      <t>事业运行</t>
    </r>
  </si>
  <si>
    <r>
      <rPr>
        <sz val="10"/>
        <rFont val="Times New Roman"/>
        <charset val="134"/>
      </rPr>
      <t xml:space="preserve">2013799 </t>
    </r>
    <r>
      <rPr>
        <sz val="10"/>
        <rFont val="宋体"/>
        <charset val="134"/>
      </rPr>
      <t>其他网信事务支出</t>
    </r>
  </si>
  <si>
    <r>
      <rPr>
        <sz val="10"/>
        <rFont val="Times New Roman"/>
        <charset val="134"/>
      </rPr>
      <t xml:space="preserve">20138 </t>
    </r>
    <r>
      <rPr>
        <sz val="10"/>
        <rFont val="宋体"/>
        <charset val="134"/>
      </rPr>
      <t>市场监督管理事务</t>
    </r>
  </si>
  <si>
    <r>
      <rPr>
        <sz val="10"/>
        <rFont val="Times New Roman"/>
        <charset val="134"/>
      </rPr>
      <t xml:space="preserve">2013801 </t>
    </r>
    <r>
      <rPr>
        <sz val="10"/>
        <rFont val="宋体"/>
        <charset val="134"/>
      </rPr>
      <t>行政运行</t>
    </r>
  </si>
  <si>
    <r>
      <rPr>
        <sz val="10"/>
        <rFont val="Times New Roman"/>
        <charset val="134"/>
      </rPr>
      <t xml:space="preserve">2013802 </t>
    </r>
    <r>
      <rPr>
        <sz val="10"/>
        <rFont val="宋体"/>
        <charset val="134"/>
      </rPr>
      <t>一般行政管理事务</t>
    </r>
  </si>
  <si>
    <r>
      <rPr>
        <sz val="10"/>
        <rFont val="Times New Roman"/>
        <charset val="134"/>
      </rPr>
      <t xml:space="preserve">2013803 </t>
    </r>
    <r>
      <rPr>
        <sz val="10"/>
        <rFont val="宋体"/>
        <charset val="134"/>
      </rPr>
      <t>机关服务</t>
    </r>
  </si>
  <si>
    <r>
      <rPr>
        <sz val="10"/>
        <rFont val="Times New Roman"/>
        <charset val="134"/>
      </rPr>
      <t xml:space="preserve">2013804 </t>
    </r>
    <r>
      <rPr>
        <sz val="10"/>
        <rFont val="宋体"/>
        <charset val="134"/>
      </rPr>
      <t>市场主体管理</t>
    </r>
  </si>
  <si>
    <r>
      <rPr>
        <sz val="10"/>
        <rFont val="Times New Roman"/>
        <charset val="134"/>
      </rPr>
      <t xml:space="preserve">2013805 </t>
    </r>
    <r>
      <rPr>
        <sz val="10"/>
        <rFont val="宋体"/>
        <charset val="134"/>
      </rPr>
      <t>市场秩序执法</t>
    </r>
  </si>
  <si>
    <r>
      <rPr>
        <sz val="10"/>
        <rFont val="Times New Roman"/>
        <charset val="134"/>
      </rPr>
      <t xml:space="preserve">2013808 </t>
    </r>
    <r>
      <rPr>
        <sz val="10"/>
        <rFont val="宋体"/>
        <charset val="134"/>
      </rPr>
      <t>信息化建设</t>
    </r>
  </si>
  <si>
    <r>
      <rPr>
        <sz val="10"/>
        <rFont val="Times New Roman"/>
        <charset val="134"/>
      </rPr>
      <t xml:space="preserve">2013810 </t>
    </r>
    <r>
      <rPr>
        <sz val="10"/>
        <rFont val="宋体"/>
        <charset val="134"/>
      </rPr>
      <t>质量基础</t>
    </r>
  </si>
  <si>
    <r>
      <rPr>
        <sz val="10"/>
        <rFont val="Times New Roman"/>
        <charset val="134"/>
      </rPr>
      <t xml:space="preserve">2013812 </t>
    </r>
    <r>
      <rPr>
        <sz val="10"/>
        <rFont val="宋体"/>
        <charset val="134"/>
      </rPr>
      <t>药品事务</t>
    </r>
  </si>
  <si>
    <r>
      <rPr>
        <sz val="10"/>
        <rFont val="Times New Roman"/>
        <charset val="134"/>
      </rPr>
      <t xml:space="preserve">2013813 </t>
    </r>
    <r>
      <rPr>
        <sz val="10"/>
        <rFont val="宋体"/>
        <charset val="134"/>
      </rPr>
      <t>医疗器械事务</t>
    </r>
  </si>
  <si>
    <r>
      <rPr>
        <sz val="10"/>
        <rFont val="Times New Roman"/>
        <charset val="134"/>
      </rPr>
      <t xml:space="preserve">2013814 </t>
    </r>
    <r>
      <rPr>
        <sz val="10"/>
        <rFont val="宋体"/>
        <charset val="134"/>
      </rPr>
      <t>化妆品事务</t>
    </r>
  </si>
  <si>
    <r>
      <rPr>
        <sz val="10"/>
        <rFont val="Times New Roman"/>
        <charset val="134"/>
      </rPr>
      <t xml:space="preserve">2013815 </t>
    </r>
    <r>
      <rPr>
        <sz val="10"/>
        <rFont val="宋体"/>
        <charset val="134"/>
      </rPr>
      <t>质量安全监管</t>
    </r>
  </si>
  <si>
    <r>
      <rPr>
        <sz val="10"/>
        <rFont val="Times New Roman"/>
        <charset val="134"/>
      </rPr>
      <t xml:space="preserve">2013816 </t>
    </r>
    <r>
      <rPr>
        <sz val="10"/>
        <rFont val="宋体"/>
        <charset val="134"/>
      </rPr>
      <t>食品安全监管</t>
    </r>
  </si>
  <si>
    <r>
      <rPr>
        <sz val="10"/>
        <rFont val="Times New Roman"/>
        <charset val="134"/>
      </rPr>
      <t xml:space="preserve">2013850 </t>
    </r>
    <r>
      <rPr>
        <sz val="10"/>
        <rFont val="宋体"/>
        <charset val="134"/>
      </rPr>
      <t>事业运行</t>
    </r>
  </si>
  <si>
    <r>
      <rPr>
        <sz val="10"/>
        <rFont val="Times New Roman"/>
        <charset val="134"/>
      </rPr>
      <t xml:space="preserve">2013899 </t>
    </r>
    <r>
      <rPr>
        <sz val="10"/>
        <rFont val="宋体"/>
        <charset val="134"/>
      </rPr>
      <t>其他市场监督管理事务</t>
    </r>
  </si>
  <si>
    <r>
      <rPr>
        <sz val="10"/>
        <rFont val="Times New Roman"/>
        <charset val="134"/>
      </rPr>
      <t xml:space="preserve">20199 </t>
    </r>
    <r>
      <rPr>
        <sz val="10"/>
        <rFont val="宋体"/>
        <charset val="134"/>
      </rPr>
      <t>其他一般公共服务支出</t>
    </r>
  </si>
  <si>
    <r>
      <rPr>
        <sz val="10"/>
        <rFont val="Times New Roman"/>
        <charset val="134"/>
      </rPr>
      <t xml:space="preserve">2019901 </t>
    </r>
    <r>
      <rPr>
        <sz val="10"/>
        <rFont val="宋体"/>
        <charset val="134"/>
      </rPr>
      <t>国家赔偿费用支出</t>
    </r>
  </si>
  <si>
    <r>
      <rPr>
        <sz val="10"/>
        <rFont val="Times New Roman"/>
        <charset val="134"/>
      </rPr>
      <t xml:space="preserve">2019999 </t>
    </r>
    <r>
      <rPr>
        <sz val="10"/>
        <rFont val="宋体"/>
        <charset val="134"/>
      </rPr>
      <t>其他一般公共服务支出</t>
    </r>
  </si>
  <si>
    <r>
      <rPr>
        <b/>
        <sz val="10"/>
        <rFont val="Times New Roman"/>
        <charset val="134"/>
      </rPr>
      <t xml:space="preserve">202 </t>
    </r>
    <r>
      <rPr>
        <b/>
        <sz val="10"/>
        <rFont val="宋体"/>
        <charset val="134"/>
      </rPr>
      <t>外交支出</t>
    </r>
  </si>
  <si>
    <r>
      <rPr>
        <sz val="10"/>
        <rFont val="Times New Roman"/>
        <charset val="134"/>
      </rPr>
      <t xml:space="preserve">20205 </t>
    </r>
    <r>
      <rPr>
        <sz val="10"/>
        <rFont val="宋体"/>
        <charset val="134"/>
      </rPr>
      <t>对外合作与交流</t>
    </r>
  </si>
  <si>
    <r>
      <rPr>
        <sz val="10"/>
        <rFont val="Times New Roman"/>
        <charset val="134"/>
      </rPr>
      <t xml:space="preserve">20299 </t>
    </r>
    <r>
      <rPr>
        <sz val="10"/>
        <rFont val="宋体"/>
        <charset val="134"/>
      </rPr>
      <t>其他外交支出</t>
    </r>
  </si>
  <si>
    <r>
      <rPr>
        <b/>
        <sz val="10"/>
        <rFont val="Times New Roman"/>
        <charset val="134"/>
      </rPr>
      <t xml:space="preserve">203 </t>
    </r>
    <r>
      <rPr>
        <b/>
        <sz val="10"/>
        <rFont val="宋体"/>
        <charset val="134"/>
      </rPr>
      <t>国防支出</t>
    </r>
  </si>
  <si>
    <r>
      <rPr>
        <sz val="10"/>
        <rFont val="Times New Roman"/>
        <charset val="134"/>
      </rPr>
      <t xml:space="preserve">20301 </t>
    </r>
    <r>
      <rPr>
        <sz val="10"/>
        <rFont val="宋体"/>
        <charset val="134"/>
      </rPr>
      <t>现役部队</t>
    </r>
  </si>
  <si>
    <r>
      <rPr>
        <sz val="10"/>
        <rFont val="Times New Roman"/>
        <charset val="134"/>
      </rPr>
      <t xml:space="preserve">2030101 </t>
    </r>
    <r>
      <rPr>
        <sz val="10"/>
        <rFont val="宋体"/>
        <charset val="134"/>
      </rPr>
      <t>现役部队</t>
    </r>
  </si>
  <si>
    <r>
      <rPr>
        <sz val="10"/>
        <rFont val="Times New Roman"/>
        <charset val="134"/>
      </rPr>
      <t xml:space="preserve">20306 </t>
    </r>
    <r>
      <rPr>
        <sz val="10"/>
        <rFont val="宋体"/>
        <charset val="134"/>
      </rPr>
      <t>国防动员</t>
    </r>
  </si>
  <si>
    <r>
      <rPr>
        <sz val="10"/>
        <rFont val="Times New Roman"/>
        <charset val="134"/>
      </rPr>
      <t xml:space="preserve">2030601 </t>
    </r>
    <r>
      <rPr>
        <sz val="10"/>
        <rFont val="宋体"/>
        <charset val="134"/>
      </rPr>
      <t>兵役征集</t>
    </r>
  </si>
  <si>
    <r>
      <rPr>
        <sz val="10"/>
        <rFont val="Times New Roman"/>
        <charset val="134"/>
      </rPr>
      <t xml:space="preserve">2030602 </t>
    </r>
    <r>
      <rPr>
        <sz val="10"/>
        <rFont val="宋体"/>
        <charset val="134"/>
      </rPr>
      <t>经济动员</t>
    </r>
  </si>
  <si>
    <r>
      <rPr>
        <sz val="10"/>
        <rFont val="Times New Roman"/>
        <charset val="134"/>
      </rPr>
      <t xml:space="preserve">2030603 </t>
    </r>
    <r>
      <rPr>
        <sz val="10"/>
        <rFont val="宋体"/>
        <charset val="134"/>
      </rPr>
      <t>人民防空</t>
    </r>
  </si>
  <si>
    <r>
      <rPr>
        <sz val="10"/>
        <rFont val="Times New Roman"/>
        <charset val="134"/>
      </rPr>
      <t xml:space="preserve">2030604 </t>
    </r>
    <r>
      <rPr>
        <sz val="10"/>
        <rFont val="宋体"/>
        <charset val="134"/>
      </rPr>
      <t>交通战备</t>
    </r>
  </si>
  <si>
    <r>
      <rPr>
        <sz val="10"/>
        <rFont val="Times New Roman"/>
        <charset val="134"/>
      </rPr>
      <t xml:space="preserve">2030605 </t>
    </r>
    <r>
      <rPr>
        <sz val="10"/>
        <rFont val="宋体"/>
        <charset val="134"/>
      </rPr>
      <t>国防教育</t>
    </r>
  </si>
  <si>
    <r>
      <rPr>
        <sz val="10"/>
        <rFont val="Times New Roman"/>
        <charset val="134"/>
      </rPr>
      <t xml:space="preserve">2030606 </t>
    </r>
    <r>
      <rPr>
        <sz val="10"/>
        <rFont val="宋体"/>
        <charset val="134"/>
      </rPr>
      <t>预备役部队</t>
    </r>
  </si>
  <si>
    <r>
      <rPr>
        <sz val="10"/>
        <rFont val="Times New Roman"/>
        <charset val="134"/>
      </rPr>
      <t xml:space="preserve">2030607 </t>
    </r>
    <r>
      <rPr>
        <sz val="10"/>
        <rFont val="宋体"/>
        <charset val="134"/>
      </rPr>
      <t>民兵</t>
    </r>
  </si>
  <si>
    <r>
      <rPr>
        <sz val="10"/>
        <rFont val="Times New Roman"/>
        <charset val="134"/>
      </rPr>
      <t xml:space="preserve">2030608 </t>
    </r>
    <r>
      <rPr>
        <sz val="10"/>
        <rFont val="宋体"/>
        <charset val="134"/>
      </rPr>
      <t>边海防</t>
    </r>
  </si>
  <si>
    <r>
      <rPr>
        <sz val="10"/>
        <rFont val="Times New Roman"/>
        <charset val="134"/>
      </rPr>
      <t xml:space="preserve">2030699 </t>
    </r>
    <r>
      <rPr>
        <sz val="10"/>
        <rFont val="宋体"/>
        <charset val="134"/>
      </rPr>
      <t>其他国防动员支出</t>
    </r>
  </si>
  <si>
    <r>
      <rPr>
        <sz val="10"/>
        <rFont val="Times New Roman"/>
        <charset val="134"/>
      </rPr>
      <t xml:space="preserve">20399 </t>
    </r>
    <r>
      <rPr>
        <sz val="10"/>
        <rFont val="宋体"/>
        <charset val="134"/>
      </rPr>
      <t>其他国防支出</t>
    </r>
  </si>
  <si>
    <r>
      <rPr>
        <sz val="10"/>
        <rFont val="Times New Roman"/>
        <charset val="134"/>
      </rPr>
      <t xml:space="preserve">2039901 </t>
    </r>
    <r>
      <rPr>
        <sz val="10"/>
        <rFont val="宋体"/>
        <charset val="134"/>
      </rPr>
      <t>其他国防支出</t>
    </r>
  </si>
  <si>
    <r>
      <rPr>
        <b/>
        <sz val="10"/>
        <rFont val="Times New Roman"/>
        <charset val="134"/>
      </rPr>
      <t xml:space="preserve">204 </t>
    </r>
    <r>
      <rPr>
        <b/>
        <sz val="10"/>
        <rFont val="宋体"/>
        <charset val="134"/>
      </rPr>
      <t>公共安全支出</t>
    </r>
  </si>
  <si>
    <r>
      <rPr>
        <sz val="10"/>
        <rFont val="Times New Roman"/>
        <charset val="134"/>
      </rPr>
      <t xml:space="preserve">20401 </t>
    </r>
    <r>
      <rPr>
        <sz val="10"/>
        <rFont val="宋体"/>
        <charset val="134"/>
      </rPr>
      <t>武装警察部队</t>
    </r>
  </si>
  <si>
    <r>
      <rPr>
        <sz val="10"/>
        <rFont val="Times New Roman"/>
        <charset val="134"/>
      </rPr>
      <t xml:space="preserve">2040101 </t>
    </r>
    <r>
      <rPr>
        <sz val="10"/>
        <rFont val="宋体"/>
        <charset val="134"/>
      </rPr>
      <t>武装警察部队</t>
    </r>
  </si>
  <si>
    <r>
      <rPr>
        <sz val="10"/>
        <rFont val="Times New Roman"/>
        <charset val="134"/>
      </rPr>
      <t xml:space="preserve">2040199 </t>
    </r>
    <r>
      <rPr>
        <sz val="10"/>
        <rFont val="宋体"/>
        <charset val="134"/>
      </rPr>
      <t>其他武装警察部队支出</t>
    </r>
  </si>
  <si>
    <r>
      <rPr>
        <sz val="10"/>
        <rFont val="Times New Roman"/>
        <charset val="134"/>
      </rPr>
      <t xml:space="preserve">20402 </t>
    </r>
    <r>
      <rPr>
        <sz val="10"/>
        <rFont val="宋体"/>
        <charset val="134"/>
      </rPr>
      <t>公安</t>
    </r>
  </si>
  <si>
    <r>
      <rPr>
        <sz val="10"/>
        <rFont val="Times New Roman"/>
        <charset val="134"/>
      </rPr>
      <t xml:space="preserve">2040201 </t>
    </r>
    <r>
      <rPr>
        <sz val="10"/>
        <rFont val="宋体"/>
        <charset val="134"/>
      </rPr>
      <t>行政运行</t>
    </r>
  </si>
  <si>
    <r>
      <rPr>
        <sz val="10"/>
        <rFont val="Times New Roman"/>
        <charset val="134"/>
      </rPr>
      <t xml:space="preserve">2040202 </t>
    </r>
    <r>
      <rPr>
        <sz val="10"/>
        <rFont val="宋体"/>
        <charset val="134"/>
      </rPr>
      <t>一般行政管理事务</t>
    </r>
  </si>
  <si>
    <r>
      <rPr>
        <sz val="10"/>
        <rFont val="Times New Roman"/>
        <charset val="134"/>
      </rPr>
      <t xml:space="preserve">2040203 </t>
    </r>
    <r>
      <rPr>
        <sz val="10"/>
        <rFont val="宋体"/>
        <charset val="134"/>
      </rPr>
      <t>机关服务</t>
    </r>
  </si>
  <si>
    <r>
      <rPr>
        <sz val="10"/>
        <rFont val="Times New Roman"/>
        <charset val="134"/>
      </rPr>
      <t xml:space="preserve">2040219 </t>
    </r>
    <r>
      <rPr>
        <sz val="10"/>
        <rFont val="宋体"/>
        <charset val="134"/>
      </rPr>
      <t>信息化建设</t>
    </r>
  </si>
  <si>
    <r>
      <rPr>
        <sz val="10"/>
        <rFont val="Times New Roman"/>
        <charset val="134"/>
      </rPr>
      <t xml:space="preserve">2040220 </t>
    </r>
    <r>
      <rPr>
        <sz val="10"/>
        <rFont val="宋体"/>
        <charset val="134"/>
      </rPr>
      <t>执法办案</t>
    </r>
  </si>
  <si>
    <r>
      <rPr>
        <sz val="10"/>
        <rFont val="Times New Roman"/>
        <charset val="134"/>
      </rPr>
      <t xml:space="preserve">2040221 </t>
    </r>
    <r>
      <rPr>
        <sz val="10"/>
        <rFont val="宋体"/>
        <charset val="134"/>
      </rPr>
      <t>特别业务</t>
    </r>
  </si>
  <si>
    <r>
      <rPr>
        <sz val="10"/>
        <rFont val="Times New Roman"/>
        <charset val="134"/>
      </rPr>
      <t xml:space="preserve">2040222 </t>
    </r>
    <r>
      <rPr>
        <sz val="10"/>
        <rFont val="宋体"/>
        <charset val="134"/>
      </rPr>
      <t>特勤业务</t>
    </r>
  </si>
  <si>
    <r>
      <rPr>
        <sz val="10"/>
        <rFont val="Times New Roman"/>
        <charset val="134"/>
      </rPr>
      <t xml:space="preserve">2040223 </t>
    </r>
    <r>
      <rPr>
        <sz val="10"/>
        <rFont val="宋体"/>
        <charset val="134"/>
      </rPr>
      <t>移民事务</t>
    </r>
  </si>
  <si>
    <r>
      <rPr>
        <sz val="10"/>
        <rFont val="Times New Roman"/>
        <charset val="134"/>
      </rPr>
      <t xml:space="preserve">2040250 </t>
    </r>
    <r>
      <rPr>
        <sz val="10"/>
        <rFont val="宋体"/>
        <charset val="134"/>
      </rPr>
      <t>事业运行</t>
    </r>
  </si>
  <si>
    <r>
      <rPr>
        <sz val="10"/>
        <rFont val="Times New Roman"/>
        <charset val="134"/>
      </rPr>
      <t xml:space="preserve">2040299 </t>
    </r>
    <r>
      <rPr>
        <sz val="10"/>
        <rFont val="宋体"/>
        <charset val="134"/>
      </rPr>
      <t>其他公安支出</t>
    </r>
  </si>
  <si>
    <r>
      <rPr>
        <sz val="10"/>
        <rFont val="Times New Roman"/>
        <charset val="134"/>
      </rPr>
      <t xml:space="preserve">20403 </t>
    </r>
    <r>
      <rPr>
        <sz val="10"/>
        <rFont val="宋体"/>
        <charset val="134"/>
      </rPr>
      <t>国家安全</t>
    </r>
  </si>
  <si>
    <r>
      <rPr>
        <sz val="10"/>
        <rFont val="Times New Roman"/>
        <charset val="134"/>
      </rPr>
      <t xml:space="preserve">2040301 </t>
    </r>
    <r>
      <rPr>
        <sz val="10"/>
        <rFont val="宋体"/>
        <charset val="134"/>
      </rPr>
      <t>行政运行</t>
    </r>
  </si>
  <si>
    <r>
      <rPr>
        <sz val="10"/>
        <rFont val="Times New Roman"/>
        <charset val="134"/>
      </rPr>
      <t xml:space="preserve">2040302 </t>
    </r>
    <r>
      <rPr>
        <sz val="10"/>
        <rFont val="宋体"/>
        <charset val="134"/>
      </rPr>
      <t>一般行政管理事务</t>
    </r>
  </si>
  <si>
    <r>
      <rPr>
        <sz val="10"/>
        <rFont val="Times New Roman"/>
        <charset val="134"/>
      </rPr>
      <t xml:space="preserve">2040303 </t>
    </r>
    <r>
      <rPr>
        <sz val="10"/>
        <rFont val="宋体"/>
        <charset val="134"/>
      </rPr>
      <t>机关服务</t>
    </r>
  </si>
  <si>
    <r>
      <rPr>
        <sz val="10"/>
        <rFont val="Times New Roman"/>
        <charset val="134"/>
      </rPr>
      <t xml:space="preserve">2040304 </t>
    </r>
    <r>
      <rPr>
        <sz val="10"/>
        <rFont val="宋体"/>
        <charset val="134"/>
      </rPr>
      <t>安全业务</t>
    </r>
  </si>
  <si>
    <r>
      <rPr>
        <sz val="10"/>
        <rFont val="Times New Roman"/>
        <charset val="134"/>
      </rPr>
      <t xml:space="preserve">2040350 </t>
    </r>
    <r>
      <rPr>
        <sz val="10"/>
        <rFont val="宋体"/>
        <charset val="134"/>
      </rPr>
      <t>事业运行</t>
    </r>
  </si>
  <si>
    <r>
      <rPr>
        <sz val="10"/>
        <rFont val="Times New Roman"/>
        <charset val="134"/>
      </rPr>
      <t xml:space="preserve">2040399 </t>
    </r>
    <r>
      <rPr>
        <sz val="10"/>
        <rFont val="宋体"/>
        <charset val="134"/>
      </rPr>
      <t>其他国家安全支出</t>
    </r>
  </si>
  <si>
    <r>
      <rPr>
        <sz val="10"/>
        <rFont val="Times New Roman"/>
        <charset val="134"/>
      </rPr>
      <t xml:space="preserve">20404 </t>
    </r>
    <r>
      <rPr>
        <sz val="10"/>
        <rFont val="宋体"/>
        <charset val="134"/>
      </rPr>
      <t>检察</t>
    </r>
  </si>
  <si>
    <r>
      <rPr>
        <sz val="10"/>
        <rFont val="Times New Roman"/>
        <charset val="134"/>
      </rPr>
      <t xml:space="preserve">2040401 </t>
    </r>
    <r>
      <rPr>
        <sz val="10"/>
        <rFont val="宋体"/>
        <charset val="134"/>
      </rPr>
      <t>行政运行</t>
    </r>
  </si>
  <si>
    <r>
      <rPr>
        <sz val="10"/>
        <rFont val="Times New Roman"/>
        <charset val="134"/>
      </rPr>
      <t xml:space="preserve">2040402 </t>
    </r>
    <r>
      <rPr>
        <sz val="10"/>
        <rFont val="宋体"/>
        <charset val="134"/>
      </rPr>
      <t>一般行政管理事务</t>
    </r>
  </si>
  <si>
    <r>
      <rPr>
        <sz val="10"/>
        <rFont val="Times New Roman"/>
        <charset val="134"/>
      </rPr>
      <t xml:space="preserve">2040403 </t>
    </r>
    <r>
      <rPr>
        <sz val="10"/>
        <rFont val="宋体"/>
        <charset val="134"/>
      </rPr>
      <t>机关服务</t>
    </r>
  </si>
  <si>
    <r>
      <rPr>
        <sz val="10"/>
        <rFont val="Times New Roman"/>
        <charset val="134"/>
      </rPr>
      <t>2040409 “</t>
    </r>
    <r>
      <rPr>
        <sz val="10"/>
        <rFont val="宋体"/>
        <charset val="134"/>
      </rPr>
      <t>两房</t>
    </r>
    <r>
      <rPr>
        <sz val="10"/>
        <rFont val="Times New Roman"/>
        <charset val="134"/>
      </rPr>
      <t>”</t>
    </r>
    <r>
      <rPr>
        <sz val="10"/>
        <rFont val="宋体"/>
        <charset val="134"/>
      </rPr>
      <t>建设</t>
    </r>
  </si>
  <si>
    <r>
      <rPr>
        <sz val="10"/>
        <rFont val="Times New Roman"/>
        <charset val="134"/>
      </rPr>
      <t xml:space="preserve">2040410 </t>
    </r>
    <r>
      <rPr>
        <sz val="10"/>
        <rFont val="宋体"/>
        <charset val="134"/>
      </rPr>
      <t>检察监督</t>
    </r>
  </si>
  <si>
    <r>
      <rPr>
        <sz val="10"/>
        <rFont val="Times New Roman"/>
        <charset val="134"/>
      </rPr>
      <t xml:space="preserve">2040450 </t>
    </r>
    <r>
      <rPr>
        <sz val="10"/>
        <rFont val="宋体"/>
        <charset val="134"/>
      </rPr>
      <t>事业运行</t>
    </r>
  </si>
  <si>
    <r>
      <rPr>
        <sz val="10"/>
        <rFont val="Times New Roman"/>
        <charset val="134"/>
      </rPr>
      <t xml:space="preserve">2040499 </t>
    </r>
    <r>
      <rPr>
        <sz val="10"/>
        <rFont val="宋体"/>
        <charset val="134"/>
      </rPr>
      <t>其他检察支出</t>
    </r>
  </si>
  <si>
    <r>
      <rPr>
        <sz val="10"/>
        <rFont val="Times New Roman"/>
        <charset val="134"/>
      </rPr>
      <t xml:space="preserve">20405 </t>
    </r>
    <r>
      <rPr>
        <sz val="10"/>
        <rFont val="宋体"/>
        <charset val="134"/>
      </rPr>
      <t>法院</t>
    </r>
  </si>
  <si>
    <r>
      <rPr>
        <sz val="10"/>
        <rFont val="Times New Roman"/>
        <charset val="134"/>
      </rPr>
      <t xml:space="preserve">2040501 </t>
    </r>
    <r>
      <rPr>
        <sz val="10"/>
        <rFont val="宋体"/>
        <charset val="134"/>
      </rPr>
      <t>行政运行</t>
    </r>
  </si>
  <si>
    <r>
      <rPr>
        <sz val="10"/>
        <rFont val="Times New Roman"/>
        <charset val="134"/>
      </rPr>
      <t xml:space="preserve">2040502 </t>
    </r>
    <r>
      <rPr>
        <sz val="10"/>
        <rFont val="宋体"/>
        <charset val="134"/>
      </rPr>
      <t>一般行政管理事务</t>
    </r>
  </si>
  <si>
    <r>
      <rPr>
        <sz val="10"/>
        <rFont val="Times New Roman"/>
        <charset val="134"/>
      </rPr>
      <t xml:space="preserve">2040503 </t>
    </r>
    <r>
      <rPr>
        <sz val="10"/>
        <rFont val="宋体"/>
        <charset val="134"/>
      </rPr>
      <t>机关服务</t>
    </r>
  </si>
  <si>
    <r>
      <rPr>
        <sz val="10"/>
        <rFont val="Times New Roman"/>
        <charset val="134"/>
      </rPr>
      <t xml:space="preserve">2040504 </t>
    </r>
    <r>
      <rPr>
        <sz val="10"/>
        <rFont val="宋体"/>
        <charset val="134"/>
      </rPr>
      <t>案件审判</t>
    </r>
  </si>
  <si>
    <r>
      <rPr>
        <sz val="10"/>
        <rFont val="Times New Roman"/>
        <charset val="134"/>
      </rPr>
      <t xml:space="preserve">2040505 </t>
    </r>
    <r>
      <rPr>
        <sz val="10"/>
        <rFont val="宋体"/>
        <charset val="134"/>
      </rPr>
      <t>案件执行</t>
    </r>
  </si>
  <si>
    <r>
      <rPr>
        <sz val="10"/>
        <rFont val="Times New Roman"/>
        <charset val="134"/>
      </rPr>
      <t>2040506 “</t>
    </r>
    <r>
      <rPr>
        <sz val="10"/>
        <rFont val="宋体"/>
        <charset val="134"/>
      </rPr>
      <t>两庭</t>
    </r>
    <r>
      <rPr>
        <sz val="10"/>
        <rFont val="Times New Roman"/>
        <charset val="134"/>
      </rPr>
      <t>”</t>
    </r>
    <r>
      <rPr>
        <sz val="10"/>
        <rFont val="宋体"/>
        <charset val="134"/>
      </rPr>
      <t>建设</t>
    </r>
  </si>
  <si>
    <r>
      <rPr>
        <sz val="10"/>
        <rFont val="Times New Roman"/>
        <charset val="134"/>
      </rPr>
      <t xml:space="preserve">2040550 </t>
    </r>
    <r>
      <rPr>
        <sz val="10"/>
        <rFont val="宋体"/>
        <charset val="134"/>
      </rPr>
      <t>事业运行</t>
    </r>
  </si>
  <si>
    <r>
      <rPr>
        <sz val="10"/>
        <rFont val="Times New Roman"/>
        <charset val="134"/>
      </rPr>
      <t xml:space="preserve">2040599 </t>
    </r>
    <r>
      <rPr>
        <sz val="10"/>
        <rFont val="宋体"/>
        <charset val="134"/>
      </rPr>
      <t>其他法院支出</t>
    </r>
  </si>
  <si>
    <r>
      <rPr>
        <sz val="10"/>
        <rFont val="Times New Roman"/>
        <charset val="134"/>
      </rPr>
      <t xml:space="preserve">20406 </t>
    </r>
    <r>
      <rPr>
        <sz val="10"/>
        <rFont val="宋体"/>
        <charset val="134"/>
      </rPr>
      <t>司法</t>
    </r>
  </si>
  <si>
    <r>
      <rPr>
        <sz val="10"/>
        <rFont val="Times New Roman"/>
        <charset val="134"/>
      </rPr>
      <t xml:space="preserve">2040601 </t>
    </r>
    <r>
      <rPr>
        <sz val="10"/>
        <rFont val="宋体"/>
        <charset val="134"/>
      </rPr>
      <t>行政运行</t>
    </r>
  </si>
  <si>
    <r>
      <rPr>
        <sz val="10"/>
        <rFont val="Times New Roman"/>
        <charset val="134"/>
      </rPr>
      <t xml:space="preserve">2040602 </t>
    </r>
    <r>
      <rPr>
        <sz val="10"/>
        <rFont val="宋体"/>
        <charset val="134"/>
      </rPr>
      <t>一般行政管理事务</t>
    </r>
  </si>
  <si>
    <r>
      <rPr>
        <sz val="10"/>
        <rFont val="Times New Roman"/>
        <charset val="134"/>
      </rPr>
      <t xml:space="preserve">2040603 </t>
    </r>
    <r>
      <rPr>
        <sz val="10"/>
        <rFont val="宋体"/>
        <charset val="134"/>
      </rPr>
      <t>机关服务</t>
    </r>
  </si>
  <si>
    <r>
      <rPr>
        <sz val="10"/>
        <rFont val="Times New Roman"/>
        <charset val="134"/>
      </rPr>
      <t xml:space="preserve">2040604 </t>
    </r>
    <r>
      <rPr>
        <sz val="10"/>
        <rFont val="宋体"/>
        <charset val="134"/>
      </rPr>
      <t>基层司法业务</t>
    </r>
  </si>
  <si>
    <r>
      <rPr>
        <sz val="10"/>
        <rFont val="Times New Roman"/>
        <charset val="134"/>
      </rPr>
      <t xml:space="preserve">2040605 </t>
    </r>
    <r>
      <rPr>
        <sz val="10"/>
        <rFont val="宋体"/>
        <charset val="134"/>
      </rPr>
      <t>普法宣传</t>
    </r>
  </si>
  <si>
    <r>
      <rPr>
        <sz val="10"/>
        <rFont val="Times New Roman"/>
        <charset val="134"/>
      </rPr>
      <t xml:space="preserve">2040606 </t>
    </r>
    <r>
      <rPr>
        <sz val="10"/>
        <rFont val="宋体"/>
        <charset val="134"/>
      </rPr>
      <t>律师公证管理</t>
    </r>
  </si>
  <si>
    <r>
      <rPr>
        <sz val="10"/>
        <rFont val="Times New Roman"/>
        <charset val="134"/>
      </rPr>
      <t xml:space="preserve">2040607 </t>
    </r>
    <r>
      <rPr>
        <sz val="10"/>
        <rFont val="宋体"/>
        <charset val="134"/>
      </rPr>
      <t>法律援助</t>
    </r>
  </si>
  <si>
    <r>
      <rPr>
        <sz val="10"/>
        <rFont val="Times New Roman"/>
        <charset val="134"/>
      </rPr>
      <t xml:space="preserve">2040608 </t>
    </r>
    <r>
      <rPr>
        <sz val="10"/>
        <rFont val="宋体"/>
        <charset val="134"/>
      </rPr>
      <t>国家统一法律职业资格考试</t>
    </r>
  </si>
  <si>
    <r>
      <rPr>
        <sz val="10"/>
        <rFont val="Times New Roman"/>
        <charset val="134"/>
      </rPr>
      <t xml:space="preserve">2040609 </t>
    </r>
    <r>
      <rPr>
        <sz val="10"/>
        <rFont val="宋体"/>
        <charset val="134"/>
      </rPr>
      <t>仲裁</t>
    </r>
  </si>
  <si>
    <r>
      <rPr>
        <sz val="10"/>
        <rFont val="Times New Roman"/>
        <charset val="134"/>
      </rPr>
      <t xml:space="preserve">2040610 </t>
    </r>
    <r>
      <rPr>
        <sz val="10"/>
        <rFont val="宋体"/>
        <charset val="134"/>
      </rPr>
      <t>社区矫正</t>
    </r>
  </si>
  <si>
    <r>
      <rPr>
        <sz val="10"/>
        <rFont val="Times New Roman"/>
        <charset val="134"/>
      </rPr>
      <t xml:space="preserve">2040611 </t>
    </r>
    <r>
      <rPr>
        <sz val="10"/>
        <rFont val="宋体"/>
        <charset val="134"/>
      </rPr>
      <t>司法鉴定</t>
    </r>
  </si>
  <si>
    <r>
      <rPr>
        <sz val="10"/>
        <rFont val="Times New Roman"/>
        <charset val="134"/>
      </rPr>
      <t xml:space="preserve">2040612 </t>
    </r>
    <r>
      <rPr>
        <sz val="10"/>
        <rFont val="宋体"/>
        <charset val="134"/>
      </rPr>
      <t>法制建设</t>
    </r>
  </si>
  <si>
    <r>
      <rPr>
        <sz val="10"/>
        <rFont val="Times New Roman"/>
        <charset val="134"/>
      </rPr>
      <t xml:space="preserve">2040613 </t>
    </r>
    <r>
      <rPr>
        <sz val="10"/>
        <rFont val="宋体"/>
        <charset val="134"/>
      </rPr>
      <t>信息化建设</t>
    </r>
  </si>
  <si>
    <r>
      <rPr>
        <sz val="10"/>
        <rFont val="Times New Roman"/>
        <charset val="134"/>
      </rPr>
      <t xml:space="preserve">2040650 </t>
    </r>
    <r>
      <rPr>
        <sz val="10"/>
        <rFont val="宋体"/>
        <charset val="134"/>
      </rPr>
      <t>事业运行</t>
    </r>
  </si>
  <si>
    <r>
      <rPr>
        <sz val="10"/>
        <rFont val="Times New Roman"/>
        <charset val="134"/>
      </rPr>
      <t xml:space="preserve">2040699 </t>
    </r>
    <r>
      <rPr>
        <sz val="10"/>
        <rFont val="宋体"/>
        <charset val="134"/>
      </rPr>
      <t>其他司法支出</t>
    </r>
  </si>
  <si>
    <r>
      <rPr>
        <sz val="10"/>
        <rFont val="Times New Roman"/>
        <charset val="134"/>
      </rPr>
      <t xml:space="preserve">20407 </t>
    </r>
    <r>
      <rPr>
        <sz val="10"/>
        <rFont val="宋体"/>
        <charset val="134"/>
      </rPr>
      <t>监狱</t>
    </r>
  </si>
  <si>
    <r>
      <rPr>
        <sz val="10"/>
        <rFont val="Times New Roman"/>
        <charset val="134"/>
      </rPr>
      <t xml:space="preserve">2040701 </t>
    </r>
    <r>
      <rPr>
        <sz val="10"/>
        <rFont val="宋体"/>
        <charset val="134"/>
      </rPr>
      <t>行政运行</t>
    </r>
  </si>
  <si>
    <r>
      <rPr>
        <sz val="10"/>
        <rFont val="Times New Roman"/>
        <charset val="134"/>
      </rPr>
      <t xml:space="preserve">2040702 </t>
    </r>
    <r>
      <rPr>
        <sz val="10"/>
        <rFont val="宋体"/>
        <charset val="134"/>
      </rPr>
      <t>一般行政管理事务</t>
    </r>
  </si>
  <si>
    <r>
      <rPr>
        <sz val="10"/>
        <rFont val="Times New Roman"/>
        <charset val="134"/>
      </rPr>
      <t xml:space="preserve">2040703 </t>
    </r>
    <r>
      <rPr>
        <sz val="10"/>
        <rFont val="宋体"/>
        <charset val="134"/>
      </rPr>
      <t>机关服务</t>
    </r>
  </si>
  <si>
    <r>
      <rPr>
        <sz val="10"/>
        <rFont val="Times New Roman"/>
        <charset val="134"/>
      </rPr>
      <t xml:space="preserve">2040704 </t>
    </r>
    <r>
      <rPr>
        <sz val="10"/>
        <rFont val="宋体"/>
        <charset val="134"/>
      </rPr>
      <t>犯人生活</t>
    </r>
  </si>
  <si>
    <r>
      <rPr>
        <sz val="10"/>
        <rFont val="Times New Roman"/>
        <charset val="134"/>
      </rPr>
      <t xml:space="preserve">2040705 </t>
    </r>
    <r>
      <rPr>
        <sz val="10"/>
        <rFont val="宋体"/>
        <charset val="134"/>
      </rPr>
      <t>犯人改造</t>
    </r>
  </si>
  <si>
    <r>
      <rPr>
        <sz val="10"/>
        <rFont val="Times New Roman"/>
        <charset val="134"/>
      </rPr>
      <t xml:space="preserve">2040706 </t>
    </r>
    <r>
      <rPr>
        <sz val="10"/>
        <rFont val="宋体"/>
        <charset val="134"/>
      </rPr>
      <t>狱政设施建设</t>
    </r>
  </si>
  <si>
    <r>
      <rPr>
        <sz val="10"/>
        <rFont val="Times New Roman"/>
        <charset val="134"/>
      </rPr>
      <t xml:space="preserve">2040707 </t>
    </r>
    <r>
      <rPr>
        <sz val="10"/>
        <rFont val="宋体"/>
        <charset val="134"/>
      </rPr>
      <t>信息化建设</t>
    </r>
  </si>
  <si>
    <r>
      <rPr>
        <sz val="10"/>
        <rFont val="Times New Roman"/>
        <charset val="134"/>
      </rPr>
      <t xml:space="preserve">2040750 </t>
    </r>
    <r>
      <rPr>
        <sz val="10"/>
        <rFont val="宋体"/>
        <charset val="134"/>
      </rPr>
      <t>事业运行</t>
    </r>
  </si>
  <si>
    <r>
      <rPr>
        <sz val="10"/>
        <rFont val="Times New Roman"/>
        <charset val="134"/>
      </rPr>
      <t xml:space="preserve">2040799 </t>
    </r>
    <r>
      <rPr>
        <sz val="10"/>
        <rFont val="宋体"/>
        <charset val="134"/>
      </rPr>
      <t>其他监狱支出</t>
    </r>
  </si>
  <si>
    <r>
      <rPr>
        <sz val="10"/>
        <rFont val="Times New Roman"/>
        <charset val="134"/>
      </rPr>
      <t xml:space="preserve">20408 </t>
    </r>
    <r>
      <rPr>
        <sz val="10"/>
        <rFont val="宋体"/>
        <charset val="134"/>
      </rPr>
      <t>强制隔离戒毒</t>
    </r>
  </si>
  <si>
    <r>
      <rPr>
        <sz val="10"/>
        <rFont val="Times New Roman"/>
        <charset val="134"/>
      </rPr>
      <t xml:space="preserve">2040801 </t>
    </r>
    <r>
      <rPr>
        <sz val="10"/>
        <rFont val="宋体"/>
        <charset val="134"/>
      </rPr>
      <t>行政运行</t>
    </r>
  </si>
  <si>
    <r>
      <rPr>
        <sz val="10"/>
        <rFont val="Times New Roman"/>
        <charset val="134"/>
      </rPr>
      <t xml:space="preserve">2040802 </t>
    </r>
    <r>
      <rPr>
        <sz val="10"/>
        <rFont val="宋体"/>
        <charset val="134"/>
      </rPr>
      <t>一般行政管理事务</t>
    </r>
  </si>
  <si>
    <r>
      <rPr>
        <sz val="10"/>
        <rFont val="Times New Roman"/>
        <charset val="134"/>
      </rPr>
      <t xml:space="preserve">2040803 </t>
    </r>
    <r>
      <rPr>
        <sz val="10"/>
        <rFont val="宋体"/>
        <charset val="134"/>
      </rPr>
      <t>机关服务</t>
    </r>
  </si>
  <si>
    <r>
      <rPr>
        <sz val="10"/>
        <rFont val="Times New Roman"/>
        <charset val="134"/>
      </rPr>
      <t xml:space="preserve">2040804 </t>
    </r>
    <r>
      <rPr>
        <sz val="10"/>
        <rFont val="宋体"/>
        <charset val="134"/>
      </rPr>
      <t>强制隔离戒毒人员生活</t>
    </r>
  </si>
  <si>
    <r>
      <rPr>
        <sz val="10"/>
        <rFont val="Times New Roman"/>
        <charset val="134"/>
      </rPr>
      <t xml:space="preserve">2040805 </t>
    </r>
    <r>
      <rPr>
        <sz val="10"/>
        <rFont val="宋体"/>
        <charset val="134"/>
      </rPr>
      <t>强制隔离戒毒人员教育</t>
    </r>
  </si>
  <si>
    <r>
      <rPr>
        <sz val="10"/>
        <rFont val="Times New Roman"/>
        <charset val="134"/>
      </rPr>
      <t xml:space="preserve">2040806 </t>
    </r>
    <r>
      <rPr>
        <sz val="10"/>
        <rFont val="宋体"/>
        <charset val="134"/>
      </rPr>
      <t>所政设施建设</t>
    </r>
  </si>
  <si>
    <r>
      <rPr>
        <sz val="10"/>
        <rFont val="Times New Roman"/>
        <charset val="134"/>
      </rPr>
      <t xml:space="preserve">2040807 </t>
    </r>
    <r>
      <rPr>
        <sz val="10"/>
        <rFont val="宋体"/>
        <charset val="134"/>
      </rPr>
      <t>信息化建设</t>
    </r>
  </si>
  <si>
    <r>
      <rPr>
        <sz val="10"/>
        <rFont val="Times New Roman"/>
        <charset val="134"/>
      </rPr>
      <t xml:space="preserve">2040850 </t>
    </r>
    <r>
      <rPr>
        <sz val="10"/>
        <rFont val="宋体"/>
        <charset val="134"/>
      </rPr>
      <t>事业运行</t>
    </r>
  </si>
  <si>
    <r>
      <rPr>
        <sz val="10"/>
        <rFont val="Times New Roman"/>
        <charset val="134"/>
      </rPr>
      <t xml:space="preserve">2040899 </t>
    </r>
    <r>
      <rPr>
        <sz val="10"/>
        <rFont val="宋体"/>
        <charset val="134"/>
      </rPr>
      <t>其他强制隔离戒毒支出</t>
    </r>
  </si>
  <si>
    <r>
      <rPr>
        <sz val="10"/>
        <rFont val="Times New Roman"/>
        <charset val="134"/>
      </rPr>
      <t xml:space="preserve">20409 </t>
    </r>
    <r>
      <rPr>
        <sz val="10"/>
        <rFont val="宋体"/>
        <charset val="134"/>
      </rPr>
      <t>国家保密</t>
    </r>
  </si>
  <si>
    <r>
      <rPr>
        <sz val="10"/>
        <rFont val="Times New Roman"/>
        <charset val="134"/>
      </rPr>
      <t xml:space="preserve">2040901 </t>
    </r>
    <r>
      <rPr>
        <sz val="10"/>
        <rFont val="宋体"/>
        <charset val="134"/>
      </rPr>
      <t>行政运行</t>
    </r>
  </si>
  <si>
    <r>
      <rPr>
        <sz val="10"/>
        <rFont val="Times New Roman"/>
        <charset val="134"/>
      </rPr>
      <t xml:space="preserve">2040902 </t>
    </r>
    <r>
      <rPr>
        <sz val="10"/>
        <rFont val="宋体"/>
        <charset val="134"/>
      </rPr>
      <t>一般行政管理事务</t>
    </r>
  </si>
  <si>
    <r>
      <rPr>
        <sz val="10"/>
        <rFont val="Times New Roman"/>
        <charset val="134"/>
      </rPr>
      <t xml:space="preserve">2040903 </t>
    </r>
    <r>
      <rPr>
        <sz val="10"/>
        <rFont val="宋体"/>
        <charset val="134"/>
      </rPr>
      <t>机关服务</t>
    </r>
  </si>
  <si>
    <r>
      <rPr>
        <sz val="10"/>
        <rFont val="Times New Roman"/>
        <charset val="134"/>
      </rPr>
      <t xml:space="preserve">2040904 </t>
    </r>
    <r>
      <rPr>
        <sz val="10"/>
        <rFont val="宋体"/>
        <charset val="134"/>
      </rPr>
      <t>保密技术</t>
    </r>
  </si>
  <si>
    <r>
      <rPr>
        <sz val="10"/>
        <rFont val="Times New Roman"/>
        <charset val="134"/>
      </rPr>
      <t xml:space="preserve">2040905 </t>
    </r>
    <r>
      <rPr>
        <sz val="10"/>
        <rFont val="宋体"/>
        <charset val="134"/>
      </rPr>
      <t>保密管理</t>
    </r>
  </si>
  <si>
    <r>
      <rPr>
        <sz val="10"/>
        <rFont val="Times New Roman"/>
        <charset val="134"/>
      </rPr>
      <t xml:space="preserve">2040950 </t>
    </r>
    <r>
      <rPr>
        <sz val="10"/>
        <rFont val="宋体"/>
        <charset val="134"/>
      </rPr>
      <t>事业运行</t>
    </r>
  </si>
  <si>
    <r>
      <rPr>
        <sz val="10"/>
        <rFont val="Times New Roman"/>
        <charset val="134"/>
      </rPr>
      <t xml:space="preserve">2040999 </t>
    </r>
    <r>
      <rPr>
        <sz val="10"/>
        <rFont val="宋体"/>
        <charset val="134"/>
      </rPr>
      <t>其他国家保密支出</t>
    </r>
  </si>
  <si>
    <r>
      <rPr>
        <sz val="10"/>
        <rFont val="Times New Roman"/>
        <charset val="134"/>
      </rPr>
      <t xml:space="preserve">20410 </t>
    </r>
    <r>
      <rPr>
        <sz val="10"/>
        <rFont val="宋体"/>
        <charset val="134"/>
      </rPr>
      <t>缉私警察</t>
    </r>
  </si>
  <si>
    <r>
      <rPr>
        <sz val="10"/>
        <rFont val="Times New Roman"/>
        <charset val="134"/>
      </rPr>
      <t xml:space="preserve">2041001 </t>
    </r>
    <r>
      <rPr>
        <sz val="10"/>
        <rFont val="宋体"/>
        <charset val="134"/>
      </rPr>
      <t>行政运行</t>
    </r>
  </si>
  <si>
    <r>
      <rPr>
        <sz val="10"/>
        <rFont val="Times New Roman"/>
        <charset val="134"/>
      </rPr>
      <t xml:space="preserve">2041002 </t>
    </r>
    <r>
      <rPr>
        <sz val="10"/>
        <rFont val="宋体"/>
        <charset val="134"/>
      </rPr>
      <t>一般行政管理事务</t>
    </r>
  </si>
  <si>
    <r>
      <rPr>
        <sz val="10"/>
        <rFont val="Times New Roman"/>
        <charset val="134"/>
      </rPr>
      <t xml:space="preserve">2041006 </t>
    </r>
    <r>
      <rPr>
        <sz val="10"/>
        <rFont val="宋体"/>
        <charset val="134"/>
      </rPr>
      <t>信息化建设</t>
    </r>
  </si>
  <si>
    <r>
      <rPr>
        <sz val="10"/>
        <rFont val="Times New Roman"/>
        <charset val="134"/>
      </rPr>
      <t xml:space="preserve">2041007 </t>
    </r>
    <r>
      <rPr>
        <sz val="10"/>
        <rFont val="宋体"/>
        <charset val="134"/>
      </rPr>
      <t>缉私业务</t>
    </r>
  </si>
  <si>
    <r>
      <rPr>
        <sz val="10"/>
        <rFont val="Times New Roman"/>
        <charset val="134"/>
      </rPr>
      <t xml:space="preserve">2041099 </t>
    </r>
    <r>
      <rPr>
        <sz val="10"/>
        <rFont val="宋体"/>
        <charset val="134"/>
      </rPr>
      <t>其他缉私警察支出</t>
    </r>
  </si>
  <si>
    <r>
      <rPr>
        <sz val="10"/>
        <rFont val="Times New Roman"/>
        <charset val="134"/>
      </rPr>
      <t xml:space="preserve">20499 </t>
    </r>
    <r>
      <rPr>
        <sz val="10"/>
        <rFont val="宋体"/>
        <charset val="134"/>
      </rPr>
      <t>其他公共安全支出</t>
    </r>
  </si>
  <si>
    <r>
      <rPr>
        <sz val="9"/>
        <rFont val="宋体"/>
        <charset val="134"/>
      </rPr>
      <t>类</t>
    </r>
    <r>
      <rPr>
        <sz val="9"/>
        <rFont val="Times New Roman"/>
        <charset val="134"/>
      </rPr>
      <t>/</t>
    </r>
    <r>
      <rPr>
        <sz val="9"/>
        <rFont val="宋体"/>
        <charset val="134"/>
      </rPr>
      <t>款</t>
    </r>
    <r>
      <rPr>
        <sz val="9"/>
        <rFont val="Times New Roman"/>
        <charset val="134"/>
      </rPr>
      <t>/</t>
    </r>
    <r>
      <rPr>
        <sz val="9"/>
        <rFont val="宋体"/>
        <charset val="134"/>
      </rPr>
      <t>项</t>
    </r>
  </si>
  <si>
    <r>
      <rPr>
        <b/>
        <sz val="10"/>
        <rFont val="Times New Roman"/>
        <charset val="134"/>
      </rPr>
      <t xml:space="preserve">205 </t>
    </r>
    <r>
      <rPr>
        <b/>
        <sz val="10"/>
        <rFont val="宋体"/>
        <charset val="134"/>
      </rPr>
      <t>教育支出</t>
    </r>
  </si>
  <si>
    <r>
      <rPr>
        <sz val="10"/>
        <rFont val="Times New Roman"/>
        <charset val="134"/>
      </rPr>
      <t xml:space="preserve">20501 </t>
    </r>
    <r>
      <rPr>
        <sz val="10"/>
        <rFont val="宋体"/>
        <charset val="134"/>
      </rPr>
      <t>教育管理事务</t>
    </r>
  </si>
  <si>
    <r>
      <rPr>
        <sz val="10"/>
        <rFont val="Times New Roman"/>
        <charset val="134"/>
      </rPr>
      <t xml:space="preserve">2050101 </t>
    </r>
    <r>
      <rPr>
        <sz val="10"/>
        <rFont val="宋体"/>
        <charset val="134"/>
      </rPr>
      <t>行政运行</t>
    </r>
  </si>
  <si>
    <r>
      <rPr>
        <sz val="10"/>
        <rFont val="Times New Roman"/>
        <charset val="134"/>
      </rPr>
      <t xml:space="preserve">2050102 </t>
    </r>
    <r>
      <rPr>
        <sz val="10"/>
        <rFont val="宋体"/>
        <charset val="134"/>
      </rPr>
      <t>一般行政管理事务</t>
    </r>
  </si>
  <si>
    <r>
      <rPr>
        <sz val="10"/>
        <rFont val="Times New Roman"/>
        <charset val="134"/>
      </rPr>
      <t xml:space="preserve">2050103 </t>
    </r>
    <r>
      <rPr>
        <sz val="10"/>
        <rFont val="宋体"/>
        <charset val="134"/>
      </rPr>
      <t>机关服务</t>
    </r>
  </si>
  <si>
    <r>
      <rPr>
        <sz val="10"/>
        <rFont val="Times New Roman"/>
        <charset val="134"/>
      </rPr>
      <t xml:space="preserve">2050199 </t>
    </r>
    <r>
      <rPr>
        <sz val="10"/>
        <rFont val="宋体"/>
        <charset val="134"/>
      </rPr>
      <t>其他教育管理事务支出</t>
    </r>
  </si>
  <si>
    <r>
      <rPr>
        <sz val="10"/>
        <rFont val="Times New Roman"/>
        <charset val="134"/>
      </rPr>
      <t xml:space="preserve">20502 </t>
    </r>
    <r>
      <rPr>
        <sz val="10"/>
        <rFont val="宋体"/>
        <charset val="134"/>
      </rPr>
      <t>普通教育</t>
    </r>
  </si>
  <si>
    <r>
      <rPr>
        <sz val="10"/>
        <rFont val="Times New Roman"/>
        <charset val="134"/>
      </rPr>
      <t xml:space="preserve">2050201 </t>
    </r>
    <r>
      <rPr>
        <sz val="10"/>
        <rFont val="宋体"/>
        <charset val="134"/>
      </rPr>
      <t>学前教育</t>
    </r>
  </si>
  <si>
    <r>
      <rPr>
        <sz val="10"/>
        <rFont val="Times New Roman"/>
        <charset val="134"/>
      </rPr>
      <t xml:space="preserve">2050202 </t>
    </r>
    <r>
      <rPr>
        <sz val="10"/>
        <rFont val="宋体"/>
        <charset val="134"/>
      </rPr>
      <t>小学教育</t>
    </r>
  </si>
  <si>
    <r>
      <rPr>
        <sz val="10"/>
        <rFont val="Times New Roman"/>
        <charset val="134"/>
      </rPr>
      <t xml:space="preserve">2050203 </t>
    </r>
    <r>
      <rPr>
        <sz val="10"/>
        <rFont val="宋体"/>
        <charset val="134"/>
      </rPr>
      <t>初中教育</t>
    </r>
  </si>
  <si>
    <r>
      <rPr>
        <sz val="10"/>
        <rFont val="Times New Roman"/>
        <charset val="134"/>
      </rPr>
      <t xml:space="preserve">2050204 </t>
    </r>
    <r>
      <rPr>
        <sz val="10"/>
        <rFont val="宋体"/>
        <charset val="134"/>
      </rPr>
      <t>高中教育</t>
    </r>
  </si>
  <si>
    <r>
      <rPr>
        <sz val="10"/>
        <rFont val="Times New Roman"/>
        <charset val="134"/>
      </rPr>
      <t xml:space="preserve">2050205 </t>
    </r>
    <r>
      <rPr>
        <sz val="10"/>
        <rFont val="宋体"/>
        <charset val="134"/>
      </rPr>
      <t>高等教育</t>
    </r>
  </si>
  <si>
    <r>
      <rPr>
        <sz val="10"/>
        <rFont val="Times New Roman"/>
        <charset val="134"/>
      </rPr>
      <t xml:space="preserve">2050206 </t>
    </r>
    <r>
      <rPr>
        <sz val="10"/>
        <rFont val="宋体"/>
        <charset val="134"/>
      </rPr>
      <t>化解农村义务教育债务支出</t>
    </r>
  </si>
  <si>
    <r>
      <rPr>
        <sz val="10"/>
        <rFont val="Times New Roman"/>
        <charset val="134"/>
      </rPr>
      <t xml:space="preserve">2050207 </t>
    </r>
    <r>
      <rPr>
        <sz val="10"/>
        <rFont val="宋体"/>
        <charset val="134"/>
      </rPr>
      <t>化解普通高中债务支出</t>
    </r>
  </si>
  <si>
    <r>
      <rPr>
        <sz val="10"/>
        <rFont val="Times New Roman"/>
        <charset val="134"/>
      </rPr>
      <t xml:space="preserve">2050299 </t>
    </r>
    <r>
      <rPr>
        <sz val="10"/>
        <rFont val="宋体"/>
        <charset val="134"/>
      </rPr>
      <t>其他普通教育支出</t>
    </r>
  </si>
  <si>
    <r>
      <rPr>
        <sz val="10"/>
        <rFont val="Times New Roman"/>
        <charset val="134"/>
      </rPr>
      <t xml:space="preserve">20503 </t>
    </r>
    <r>
      <rPr>
        <sz val="10"/>
        <rFont val="宋体"/>
        <charset val="134"/>
      </rPr>
      <t>职业教育</t>
    </r>
  </si>
  <si>
    <r>
      <rPr>
        <sz val="10"/>
        <rFont val="Times New Roman"/>
        <charset val="134"/>
      </rPr>
      <t xml:space="preserve">2050301 </t>
    </r>
    <r>
      <rPr>
        <sz val="10"/>
        <rFont val="宋体"/>
        <charset val="134"/>
      </rPr>
      <t>初等职业教育</t>
    </r>
  </si>
  <si>
    <r>
      <rPr>
        <sz val="10"/>
        <rFont val="Times New Roman"/>
        <charset val="134"/>
      </rPr>
      <t xml:space="preserve">2050302 </t>
    </r>
    <r>
      <rPr>
        <sz val="10"/>
        <rFont val="宋体"/>
        <charset val="134"/>
      </rPr>
      <t>中等职业教育</t>
    </r>
  </si>
  <si>
    <r>
      <rPr>
        <sz val="10"/>
        <rFont val="Times New Roman"/>
        <charset val="134"/>
      </rPr>
      <t xml:space="preserve">2050303 </t>
    </r>
    <r>
      <rPr>
        <sz val="10"/>
        <rFont val="宋体"/>
        <charset val="134"/>
      </rPr>
      <t>技校教育</t>
    </r>
  </si>
  <si>
    <r>
      <rPr>
        <sz val="10"/>
        <rFont val="Times New Roman"/>
        <charset val="134"/>
      </rPr>
      <t xml:space="preserve">2050305 </t>
    </r>
    <r>
      <rPr>
        <sz val="10"/>
        <rFont val="宋体"/>
        <charset val="134"/>
      </rPr>
      <t>高等职业教育</t>
    </r>
  </si>
  <si>
    <r>
      <rPr>
        <sz val="10"/>
        <rFont val="Times New Roman"/>
        <charset val="134"/>
      </rPr>
      <t xml:space="preserve">2050399 </t>
    </r>
    <r>
      <rPr>
        <sz val="10"/>
        <rFont val="宋体"/>
        <charset val="134"/>
      </rPr>
      <t>其他职业教育支出</t>
    </r>
  </si>
  <si>
    <r>
      <rPr>
        <sz val="10"/>
        <rFont val="Times New Roman"/>
        <charset val="134"/>
      </rPr>
      <t xml:space="preserve">20504 </t>
    </r>
    <r>
      <rPr>
        <sz val="10"/>
        <rFont val="宋体"/>
        <charset val="134"/>
      </rPr>
      <t>成人教育</t>
    </r>
  </si>
  <si>
    <r>
      <rPr>
        <sz val="10"/>
        <rFont val="Times New Roman"/>
        <charset val="134"/>
      </rPr>
      <t xml:space="preserve">2050401 </t>
    </r>
    <r>
      <rPr>
        <sz val="10"/>
        <rFont val="宋体"/>
        <charset val="134"/>
      </rPr>
      <t>成人初等教育</t>
    </r>
  </si>
  <si>
    <r>
      <rPr>
        <sz val="10"/>
        <rFont val="Times New Roman"/>
        <charset val="134"/>
      </rPr>
      <t xml:space="preserve">2050402 </t>
    </r>
    <r>
      <rPr>
        <sz val="10"/>
        <rFont val="宋体"/>
        <charset val="134"/>
      </rPr>
      <t>成人中等教育</t>
    </r>
  </si>
  <si>
    <r>
      <rPr>
        <sz val="10"/>
        <rFont val="Times New Roman"/>
        <charset val="134"/>
      </rPr>
      <t xml:space="preserve">2050403 </t>
    </r>
    <r>
      <rPr>
        <sz val="10"/>
        <rFont val="宋体"/>
        <charset val="134"/>
      </rPr>
      <t>成人高等教育</t>
    </r>
  </si>
  <si>
    <r>
      <rPr>
        <sz val="10"/>
        <rFont val="Times New Roman"/>
        <charset val="134"/>
      </rPr>
      <t xml:space="preserve">2050404 </t>
    </r>
    <r>
      <rPr>
        <sz val="10"/>
        <rFont val="宋体"/>
        <charset val="134"/>
      </rPr>
      <t>成人广播电视教育</t>
    </r>
  </si>
  <si>
    <r>
      <rPr>
        <sz val="10"/>
        <rFont val="Times New Roman"/>
        <charset val="134"/>
      </rPr>
      <t xml:space="preserve">2050499 </t>
    </r>
    <r>
      <rPr>
        <sz val="10"/>
        <rFont val="宋体"/>
        <charset val="134"/>
      </rPr>
      <t>其他成人教育支出</t>
    </r>
  </si>
  <si>
    <r>
      <rPr>
        <sz val="10"/>
        <rFont val="Times New Roman"/>
        <charset val="134"/>
      </rPr>
      <t xml:space="preserve">20505 </t>
    </r>
    <r>
      <rPr>
        <sz val="10"/>
        <rFont val="宋体"/>
        <charset val="134"/>
      </rPr>
      <t>广播电视教育</t>
    </r>
  </si>
  <si>
    <r>
      <rPr>
        <sz val="10"/>
        <rFont val="Times New Roman"/>
        <charset val="134"/>
      </rPr>
      <t xml:space="preserve">2050501 </t>
    </r>
    <r>
      <rPr>
        <sz val="10"/>
        <rFont val="宋体"/>
        <charset val="134"/>
      </rPr>
      <t>广播电视学校</t>
    </r>
  </si>
  <si>
    <r>
      <rPr>
        <sz val="10"/>
        <rFont val="Times New Roman"/>
        <charset val="134"/>
      </rPr>
      <t xml:space="preserve">2050502 </t>
    </r>
    <r>
      <rPr>
        <sz val="10"/>
        <rFont val="宋体"/>
        <charset val="134"/>
      </rPr>
      <t>教育电视台</t>
    </r>
  </si>
  <si>
    <r>
      <rPr>
        <sz val="10"/>
        <rFont val="Times New Roman"/>
        <charset val="134"/>
      </rPr>
      <t xml:space="preserve">2050599 </t>
    </r>
    <r>
      <rPr>
        <sz val="10"/>
        <rFont val="宋体"/>
        <charset val="134"/>
      </rPr>
      <t>其他广播电视教育支出</t>
    </r>
  </si>
  <si>
    <r>
      <rPr>
        <sz val="10"/>
        <rFont val="Times New Roman"/>
        <charset val="134"/>
      </rPr>
      <t xml:space="preserve">20506 </t>
    </r>
    <r>
      <rPr>
        <sz val="10"/>
        <rFont val="宋体"/>
        <charset val="134"/>
      </rPr>
      <t>留学教育</t>
    </r>
  </si>
  <si>
    <r>
      <rPr>
        <sz val="10"/>
        <rFont val="Times New Roman"/>
        <charset val="134"/>
      </rPr>
      <t xml:space="preserve">2050601 </t>
    </r>
    <r>
      <rPr>
        <sz val="10"/>
        <rFont val="宋体"/>
        <charset val="134"/>
      </rPr>
      <t>出国留学教育</t>
    </r>
  </si>
  <si>
    <r>
      <rPr>
        <sz val="10"/>
        <rFont val="Times New Roman"/>
        <charset val="134"/>
      </rPr>
      <t xml:space="preserve">2050602 </t>
    </r>
    <r>
      <rPr>
        <sz val="10"/>
        <rFont val="宋体"/>
        <charset val="134"/>
      </rPr>
      <t>来华留学教育</t>
    </r>
  </si>
  <si>
    <r>
      <rPr>
        <sz val="10"/>
        <rFont val="Times New Roman"/>
        <charset val="134"/>
      </rPr>
      <t xml:space="preserve">2050699 </t>
    </r>
    <r>
      <rPr>
        <sz val="10"/>
        <rFont val="宋体"/>
        <charset val="134"/>
      </rPr>
      <t>其他留学教育支出</t>
    </r>
  </si>
  <si>
    <r>
      <rPr>
        <sz val="10"/>
        <rFont val="Times New Roman"/>
        <charset val="134"/>
      </rPr>
      <t xml:space="preserve">20507 </t>
    </r>
    <r>
      <rPr>
        <sz val="10"/>
        <rFont val="宋体"/>
        <charset val="134"/>
      </rPr>
      <t>特殊教育</t>
    </r>
  </si>
  <si>
    <r>
      <rPr>
        <sz val="10"/>
        <rFont val="Times New Roman"/>
        <charset val="134"/>
      </rPr>
      <t xml:space="preserve">2050701 </t>
    </r>
    <r>
      <rPr>
        <sz val="10"/>
        <rFont val="宋体"/>
        <charset val="134"/>
      </rPr>
      <t>特殊学校教育</t>
    </r>
  </si>
  <si>
    <r>
      <rPr>
        <sz val="10"/>
        <rFont val="Times New Roman"/>
        <charset val="134"/>
      </rPr>
      <t xml:space="preserve">2050702 </t>
    </r>
    <r>
      <rPr>
        <sz val="10"/>
        <rFont val="宋体"/>
        <charset val="134"/>
      </rPr>
      <t>工读学校教育</t>
    </r>
  </si>
  <si>
    <r>
      <rPr>
        <sz val="10"/>
        <rFont val="Times New Roman"/>
        <charset val="134"/>
      </rPr>
      <t xml:space="preserve">2050799 </t>
    </r>
    <r>
      <rPr>
        <sz val="10"/>
        <rFont val="宋体"/>
        <charset val="134"/>
      </rPr>
      <t>其他特殊教育支出</t>
    </r>
  </si>
  <si>
    <r>
      <rPr>
        <sz val="10"/>
        <rFont val="Times New Roman"/>
        <charset val="134"/>
      </rPr>
      <t xml:space="preserve">20508 </t>
    </r>
    <r>
      <rPr>
        <sz val="10"/>
        <rFont val="宋体"/>
        <charset val="134"/>
      </rPr>
      <t>进修及培训</t>
    </r>
  </si>
  <si>
    <r>
      <rPr>
        <sz val="10"/>
        <rFont val="Times New Roman"/>
        <charset val="134"/>
      </rPr>
      <t xml:space="preserve">2050801 </t>
    </r>
    <r>
      <rPr>
        <sz val="10"/>
        <rFont val="宋体"/>
        <charset val="134"/>
      </rPr>
      <t>教师进修</t>
    </r>
  </si>
  <si>
    <r>
      <rPr>
        <sz val="10"/>
        <rFont val="Times New Roman"/>
        <charset val="134"/>
      </rPr>
      <t xml:space="preserve">2050802 </t>
    </r>
    <r>
      <rPr>
        <sz val="10"/>
        <rFont val="宋体"/>
        <charset val="134"/>
      </rPr>
      <t>干部教育</t>
    </r>
  </si>
  <si>
    <r>
      <rPr>
        <sz val="10"/>
        <rFont val="Times New Roman"/>
        <charset val="134"/>
      </rPr>
      <t xml:space="preserve">2050803 </t>
    </r>
    <r>
      <rPr>
        <sz val="10"/>
        <rFont val="宋体"/>
        <charset val="134"/>
      </rPr>
      <t>培训支出</t>
    </r>
  </si>
  <si>
    <r>
      <rPr>
        <sz val="10"/>
        <rFont val="Times New Roman"/>
        <charset val="134"/>
      </rPr>
      <t xml:space="preserve">2050804 </t>
    </r>
    <r>
      <rPr>
        <sz val="10"/>
        <rFont val="宋体"/>
        <charset val="134"/>
      </rPr>
      <t>退役士兵能力提升</t>
    </r>
  </si>
  <si>
    <r>
      <rPr>
        <sz val="10"/>
        <rFont val="Times New Roman"/>
        <charset val="134"/>
      </rPr>
      <t xml:space="preserve">2050899 </t>
    </r>
    <r>
      <rPr>
        <sz val="10"/>
        <rFont val="宋体"/>
        <charset val="134"/>
      </rPr>
      <t>其他进修及培训</t>
    </r>
  </si>
  <si>
    <r>
      <rPr>
        <sz val="10"/>
        <rFont val="Times New Roman"/>
        <charset val="134"/>
      </rPr>
      <t xml:space="preserve">20509 </t>
    </r>
    <r>
      <rPr>
        <sz val="10"/>
        <rFont val="宋体"/>
        <charset val="134"/>
      </rPr>
      <t>教育费附加安排的支出</t>
    </r>
  </si>
  <si>
    <r>
      <rPr>
        <sz val="10"/>
        <rFont val="Times New Roman"/>
        <charset val="134"/>
      </rPr>
      <t xml:space="preserve">2050901 </t>
    </r>
    <r>
      <rPr>
        <sz val="10"/>
        <rFont val="宋体"/>
        <charset val="134"/>
      </rPr>
      <t>农村中小学校舍建设</t>
    </r>
  </si>
  <si>
    <r>
      <rPr>
        <sz val="10"/>
        <rFont val="Times New Roman"/>
        <charset val="134"/>
      </rPr>
      <t xml:space="preserve">2050902 </t>
    </r>
    <r>
      <rPr>
        <sz val="10"/>
        <rFont val="宋体"/>
        <charset val="134"/>
      </rPr>
      <t>农村中小学教学设施</t>
    </r>
  </si>
  <si>
    <r>
      <rPr>
        <sz val="10"/>
        <rFont val="Times New Roman"/>
        <charset val="134"/>
      </rPr>
      <t xml:space="preserve">2050903 </t>
    </r>
    <r>
      <rPr>
        <sz val="10"/>
        <rFont val="宋体"/>
        <charset val="134"/>
      </rPr>
      <t>城市中小学校舍建设</t>
    </r>
  </si>
  <si>
    <r>
      <rPr>
        <sz val="10"/>
        <rFont val="Times New Roman"/>
        <charset val="134"/>
      </rPr>
      <t xml:space="preserve">2050904 </t>
    </r>
    <r>
      <rPr>
        <sz val="10"/>
        <rFont val="宋体"/>
        <charset val="134"/>
      </rPr>
      <t>城市中小学教学设施</t>
    </r>
  </si>
  <si>
    <r>
      <rPr>
        <sz val="10"/>
        <rFont val="Times New Roman"/>
        <charset val="134"/>
      </rPr>
      <t xml:space="preserve">2050905 </t>
    </r>
    <r>
      <rPr>
        <sz val="10"/>
        <rFont val="宋体"/>
        <charset val="134"/>
      </rPr>
      <t>中等职业学校教学设施</t>
    </r>
  </si>
  <si>
    <r>
      <rPr>
        <sz val="10"/>
        <rFont val="Times New Roman"/>
        <charset val="134"/>
      </rPr>
      <t xml:space="preserve">2050999 </t>
    </r>
    <r>
      <rPr>
        <sz val="10"/>
        <rFont val="宋体"/>
        <charset val="134"/>
      </rPr>
      <t>其他教育费附加安排的支出</t>
    </r>
  </si>
  <si>
    <r>
      <rPr>
        <sz val="10"/>
        <rFont val="Times New Roman"/>
        <charset val="134"/>
      </rPr>
      <t xml:space="preserve">20599 </t>
    </r>
    <r>
      <rPr>
        <sz val="10"/>
        <rFont val="宋体"/>
        <charset val="134"/>
      </rPr>
      <t>其他教育支出</t>
    </r>
  </si>
  <si>
    <r>
      <rPr>
        <b/>
        <sz val="10"/>
        <rFont val="Times New Roman"/>
        <charset val="134"/>
      </rPr>
      <t xml:space="preserve">206 </t>
    </r>
    <r>
      <rPr>
        <b/>
        <sz val="10"/>
        <rFont val="宋体"/>
        <charset val="134"/>
      </rPr>
      <t>科学技术支出</t>
    </r>
  </si>
  <si>
    <r>
      <rPr>
        <sz val="10"/>
        <rFont val="Times New Roman"/>
        <charset val="134"/>
      </rPr>
      <t xml:space="preserve">20601 </t>
    </r>
    <r>
      <rPr>
        <sz val="10"/>
        <rFont val="宋体"/>
        <charset val="134"/>
      </rPr>
      <t>科学技术管理事务</t>
    </r>
  </si>
  <si>
    <r>
      <rPr>
        <sz val="10"/>
        <rFont val="Times New Roman"/>
        <charset val="134"/>
      </rPr>
      <t xml:space="preserve">2060101 </t>
    </r>
    <r>
      <rPr>
        <sz val="10"/>
        <rFont val="宋体"/>
        <charset val="134"/>
      </rPr>
      <t>行政运行</t>
    </r>
  </si>
  <si>
    <r>
      <rPr>
        <sz val="10"/>
        <rFont val="Times New Roman"/>
        <charset val="134"/>
      </rPr>
      <t xml:space="preserve">2060102 </t>
    </r>
    <r>
      <rPr>
        <sz val="10"/>
        <rFont val="宋体"/>
        <charset val="134"/>
      </rPr>
      <t>一般行政管理事务</t>
    </r>
  </si>
  <si>
    <r>
      <rPr>
        <sz val="10"/>
        <rFont val="Times New Roman"/>
        <charset val="134"/>
      </rPr>
      <t xml:space="preserve">2060103 </t>
    </r>
    <r>
      <rPr>
        <sz val="10"/>
        <rFont val="宋体"/>
        <charset val="134"/>
      </rPr>
      <t>机关服务</t>
    </r>
  </si>
  <si>
    <r>
      <rPr>
        <sz val="10"/>
        <rFont val="Times New Roman"/>
        <charset val="134"/>
      </rPr>
      <t xml:space="preserve">2060199 </t>
    </r>
    <r>
      <rPr>
        <sz val="10"/>
        <rFont val="宋体"/>
        <charset val="134"/>
      </rPr>
      <t>其他科学技术管理事务支出</t>
    </r>
  </si>
  <si>
    <r>
      <rPr>
        <sz val="10"/>
        <rFont val="Times New Roman"/>
        <charset val="134"/>
      </rPr>
      <t xml:space="preserve">20602 </t>
    </r>
    <r>
      <rPr>
        <sz val="10"/>
        <rFont val="宋体"/>
        <charset val="134"/>
      </rPr>
      <t>基础研究</t>
    </r>
  </si>
  <si>
    <r>
      <rPr>
        <sz val="10"/>
        <rFont val="Times New Roman"/>
        <charset val="134"/>
      </rPr>
      <t xml:space="preserve">2060201 </t>
    </r>
    <r>
      <rPr>
        <sz val="10"/>
        <rFont val="宋体"/>
        <charset val="134"/>
      </rPr>
      <t>机构运行</t>
    </r>
  </si>
  <si>
    <r>
      <rPr>
        <sz val="10"/>
        <rFont val="Times New Roman"/>
        <charset val="134"/>
      </rPr>
      <t xml:space="preserve">2060203 </t>
    </r>
    <r>
      <rPr>
        <sz val="10"/>
        <rFont val="宋体"/>
        <charset val="134"/>
      </rPr>
      <t>自然科学基金</t>
    </r>
  </si>
  <si>
    <r>
      <rPr>
        <sz val="10"/>
        <rFont val="Times New Roman"/>
        <charset val="134"/>
      </rPr>
      <t xml:space="preserve">2060204 </t>
    </r>
    <r>
      <rPr>
        <sz val="10"/>
        <rFont val="宋体"/>
        <charset val="134"/>
      </rPr>
      <t>重点实验室及相关设施</t>
    </r>
  </si>
  <si>
    <r>
      <rPr>
        <sz val="10"/>
        <rFont val="Times New Roman"/>
        <charset val="134"/>
      </rPr>
      <t xml:space="preserve">2060205 </t>
    </r>
    <r>
      <rPr>
        <sz val="10"/>
        <rFont val="宋体"/>
        <charset val="134"/>
      </rPr>
      <t>重大科学工程</t>
    </r>
  </si>
  <si>
    <r>
      <rPr>
        <sz val="10"/>
        <rFont val="Times New Roman"/>
        <charset val="134"/>
      </rPr>
      <t xml:space="preserve">2060206 </t>
    </r>
    <r>
      <rPr>
        <sz val="10"/>
        <rFont val="宋体"/>
        <charset val="134"/>
      </rPr>
      <t>专项基础科研</t>
    </r>
  </si>
  <si>
    <r>
      <rPr>
        <sz val="10"/>
        <rFont val="Times New Roman"/>
        <charset val="134"/>
      </rPr>
      <t xml:space="preserve">2060207 </t>
    </r>
    <r>
      <rPr>
        <sz val="10"/>
        <rFont val="宋体"/>
        <charset val="134"/>
      </rPr>
      <t>专项技术基础</t>
    </r>
  </si>
  <si>
    <r>
      <rPr>
        <sz val="10"/>
        <rFont val="Times New Roman"/>
        <charset val="134"/>
      </rPr>
      <t xml:space="preserve">2060299 </t>
    </r>
    <r>
      <rPr>
        <sz val="10"/>
        <rFont val="宋体"/>
        <charset val="134"/>
      </rPr>
      <t>其他基础研究支出</t>
    </r>
  </si>
  <si>
    <r>
      <rPr>
        <sz val="10"/>
        <rFont val="Times New Roman"/>
        <charset val="134"/>
      </rPr>
      <t xml:space="preserve">20603 </t>
    </r>
    <r>
      <rPr>
        <sz val="10"/>
        <rFont val="宋体"/>
        <charset val="134"/>
      </rPr>
      <t>应用研究</t>
    </r>
  </si>
  <si>
    <r>
      <rPr>
        <sz val="10"/>
        <rFont val="Times New Roman"/>
        <charset val="134"/>
      </rPr>
      <t xml:space="preserve">2060301 </t>
    </r>
    <r>
      <rPr>
        <sz val="10"/>
        <rFont val="宋体"/>
        <charset val="134"/>
      </rPr>
      <t>机构运行</t>
    </r>
  </si>
  <si>
    <r>
      <rPr>
        <sz val="10"/>
        <rFont val="Times New Roman"/>
        <charset val="134"/>
      </rPr>
      <t xml:space="preserve">2060302 </t>
    </r>
    <r>
      <rPr>
        <sz val="10"/>
        <rFont val="宋体"/>
        <charset val="134"/>
      </rPr>
      <t>社会公益研究</t>
    </r>
  </si>
  <si>
    <r>
      <rPr>
        <sz val="10"/>
        <rFont val="Times New Roman"/>
        <charset val="134"/>
      </rPr>
      <t xml:space="preserve">2060303 </t>
    </r>
    <r>
      <rPr>
        <sz val="10"/>
        <rFont val="宋体"/>
        <charset val="134"/>
      </rPr>
      <t>高技术研究</t>
    </r>
  </si>
  <si>
    <r>
      <rPr>
        <sz val="10"/>
        <rFont val="Times New Roman"/>
        <charset val="134"/>
      </rPr>
      <t xml:space="preserve">2060304 </t>
    </r>
    <r>
      <rPr>
        <sz val="10"/>
        <rFont val="宋体"/>
        <charset val="134"/>
      </rPr>
      <t>专项科研试制</t>
    </r>
  </si>
  <si>
    <r>
      <rPr>
        <sz val="10"/>
        <rFont val="Times New Roman"/>
        <charset val="134"/>
      </rPr>
      <t xml:space="preserve">2060399 </t>
    </r>
    <r>
      <rPr>
        <sz val="10"/>
        <rFont val="宋体"/>
        <charset val="134"/>
      </rPr>
      <t>其他应用研究支出</t>
    </r>
  </si>
  <si>
    <r>
      <rPr>
        <sz val="10"/>
        <rFont val="Times New Roman"/>
        <charset val="134"/>
      </rPr>
      <t xml:space="preserve">20604 </t>
    </r>
    <r>
      <rPr>
        <sz val="10"/>
        <rFont val="宋体"/>
        <charset val="134"/>
      </rPr>
      <t>技术研究与开发</t>
    </r>
  </si>
  <si>
    <r>
      <rPr>
        <sz val="10"/>
        <rFont val="Times New Roman"/>
        <charset val="134"/>
      </rPr>
      <t xml:space="preserve">2060401 </t>
    </r>
    <r>
      <rPr>
        <sz val="10"/>
        <rFont val="宋体"/>
        <charset val="134"/>
      </rPr>
      <t>机构运行</t>
    </r>
  </si>
  <si>
    <r>
      <rPr>
        <sz val="10"/>
        <rFont val="Times New Roman"/>
        <charset val="134"/>
      </rPr>
      <t xml:space="preserve">2060404 </t>
    </r>
    <r>
      <rPr>
        <sz val="10"/>
        <rFont val="宋体"/>
        <charset val="134"/>
      </rPr>
      <t>科技成果转化与扩散</t>
    </r>
  </si>
  <si>
    <r>
      <rPr>
        <sz val="10"/>
        <rFont val="Times New Roman"/>
        <charset val="134"/>
      </rPr>
      <t xml:space="preserve">2060499 </t>
    </r>
    <r>
      <rPr>
        <sz val="10"/>
        <rFont val="宋体"/>
        <charset val="134"/>
      </rPr>
      <t>其他技术研究与开发支出</t>
    </r>
  </si>
  <si>
    <r>
      <rPr>
        <sz val="10"/>
        <rFont val="Times New Roman"/>
        <charset val="134"/>
      </rPr>
      <t xml:space="preserve">20605 </t>
    </r>
    <r>
      <rPr>
        <sz val="10"/>
        <rFont val="宋体"/>
        <charset val="134"/>
      </rPr>
      <t>科技条件与服务</t>
    </r>
  </si>
  <si>
    <r>
      <rPr>
        <sz val="10"/>
        <rFont val="Times New Roman"/>
        <charset val="134"/>
      </rPr>
      <t xml:space="preserve">2060501 </t>
    </r>
    <r>
      <rPr>
        <sz val="10"/>
        <rFont val="宋体"/>
        <charset val="134"/>
      </rPr>
      <t>机构运行</t>
    </r>
  </si>
  <si>
    <r>
      <rPr>
        <sz val="10"/>
        <rFont val="Times New Roman"/>
        <charset val="134"/>
      </rPr>
      <t xml:space="preserve">2060502 </t>
    </r>
    <r>
      <rPr>
        <sz val="10"/>
        <rFont val="宋体"/>
        <charset val="134"/>
      </rPr>
      <t>技术创新服务体系</t>
    </r>
  </si>
  <si>
    <r>
      <rPr>
        <sz val="10"/>
        <rFont val="Times New Roman"/>
        <charset val="134"/>
      </rPr>
      <t xml:space="preserve">2060503 </t>
    </r>
    <r>
      <rPr>
        <sz val="10"/>
        <rFont val="宋体"/>
        <charset val="134"/>
      </rPr>
      <t>科技条件专项</t>
    </r>
  </si>
  <si>
    <r>
      <rPr>
        <sz val="10"/>
        <rFont val="Times New Roman"/>
        <charset val="134"/>
      </rPr>
      <t xml:space="preserve">2060599 </t>
    </r>
    <r>
      <rPr>
        <sz val="10"/>
        <rFont val="宋体"/>
        <charset val="134"/>
      </rPr>
      <t>其他科技条件与服务支出</t>
    </r>
  </si>
  <si>
    <r>
      <rPr>
        <sz val="10"/>
        <rFont val="Times New Roman"/>
        <charset val="134"/>
      </rPr>
      <t xml:space="preserve">20606 </t>
    </r>
    <r>
      <rPr>
        <sz val="10"/>
        <rFont val="宋体"/>
        <charset val="134"/>
      </rPr>
      <t>社会科学</t>
    </r>
  </si>
  <si>
    <r>
      <rPr>
        <sz val="10"/>
        <rFont val="Times New Roman"/>
        <charset val="134"/>
      </rPr>
      <t xml:space="preserve">2060601 </t>
    </r>
    <r>
      <rPr>
        <sz val="10"/>
        <rFont val="宋体"/>
        <charset val="134"/>
      </rPr>
      <t>社会科学研究机构</t>
    </r>
  </si>
  <si>
    <r>
      <rPr>
        <sz val="10"/>
        <rFont val="Times New Roman"/>
        <charset val="134"/>
      </rPr>
      <t xml:space="preserve">2060602 </t>
    </r>
    <r>
      <rPr>
        <sz val="10"/>
        <rFont val="宋体"/>
        <charset val="134"/>
      </rPr>
      <t>社会科学研究</t>
    </r>
  </si>
  <si>
    <r>
      <rPr>
        <sz val="10"/>
        <rFont val="Times New Roman"/>
        <charset val="134"/>
      </rPr>
      <t xml:space="preserve">2060603 </t>
    </r>
    <r>
      <rPr>
        <sz val="10"/>
        <rFont val="宋体"/>
        <charset val="134"/>
      </rPr>
      <t>社科基金支出</t>
    </r>
  </si>
  <si>
    <r>
      <rPr>
        <sz val="10"/>
        <rFont val="Times New Roman"/>
        <charset val="134"/>
      </rPr>
      <t xml:space="preserve">2060699 </t>
    </r>
    <r>
      <rPr>
        <sz val="10"/>
        <rFont val="宋体"/>
        <charset val="134"/>
      </rPr>
      <t>其他社会科学支出</t>
    </r>
  </si>
  <si>
    <r>
      <rPr>
        <sz val="10"/>
        <rFont val="Times New Roman"/>
        <charset val="134"/>
      </rPr>
      <t xml:space="preserve">20607 </t>
    </r>
    <r>
      <rPr>
        <sz val="10"/>
        <rFont val="宋体"/>
        <charset val="134"/>
      </rPr>
      <t>科学技术普及</t>
    </r>
  </si>
  <si>
    <r>
      <rPr>
        <sz val="10"/>
        <rFont val="Times New Roman"/>
        <charset val="134"/>
      </rPr>
      <t xml:space="preserve">2060701 </t>
    </r>
    <r>
      <rPr>
        <sz val="10"/>
        <rFont val="宋体"/>
        <charset val="134"/>
      </rPr>
      <t>机构运行</t>
    </r>
  </si>
  <si>
    <r>
      <rPr>
        <sz val="10"/>
        <rFont val="Times New Roman"/>
        <charset val="134"/>
      </rPr>
      <t xml:space="preserve">2060702 </t>
    </r>
    <r>
      <rPr>
        <sz val="10"/>
        <rFont val="宋体"/>
        <charset val="134"/>
      </rPr>
      <t>科普活动</t>
    </r>
  </si>
  <si>
    <r>
      <rPr>
        <sz val="10"/>
        <rFont val="Times New Roman"/>
        <charset val="134"/>
      </rPr>
      <t xml:space="preserve">2060703 </t>
    </r>
    <r>
      <rPr>
        <sz val="10"/>
        <rFont val="宋体"/>
        <charset val="134"/>
      </rPr>
      <t>青少年科技活动</t>
    </r>
  </si>
  <si>
    <r>
      <rPr>
        <sz val="10"/>
        <rFont val="Times New Roman"/>
        <charset val="134"/>
      </rPr>
      <t xml:space="preserve">2060704 </t>
    </r>
    <r>
      <rPr>
        <sz val="10"/>
        <rFont val="宋体"/>
        <charset val="134"/>
      </rPr>
      <t>学术交流活动</t>
    </r>
  </si>
  <si>
    <r>
      <rPr>
        <sz val="10"/>
        <rFont val="Times New Roman"/>
        <charset val="134"/>
      </rPr>
      <t xml:space="preserve">2060705 </t>
    </r>
    <r>
      <rPr>
        <sz val="10"/>
        <rFont val="宋体"/>
        <charset val="134"/>
      </rPr>
      <t>科技馆站</t>
    </r>
  </si>
  <si>
    <r>
      <rPr>
        <sz val="10"/>
        <rFont val="Times New Roman"/>
        <charset val="134"/>
      </rPr>
      <t xml:space="preserve">2060799 </t>
    </r>
    <r>
      <rPr>
        <sz val="10"/>
        <rFont val="宋体"/>
        <charset val="134"/>
      </rPr>
      <t>其他科学技术普及支出</t>
    </r>
  </si>
  <si>
    <r>
      <rPr>
        <sz val="10"/>
        <rFont val="Times New Roman"/>
        <charset val="134"/>
      </rPr>
      <t xml:space="preserve">20608 </t>
    </r>
    <r>
      <rPr>
        <sz val="10"/>
        <rFont val="宋体"/>
        <charset val="134"/>
      </rPr>
      <t>科技交流与合作</t>
    </r>
  </si>
  <si>
    <r>
      <rPr>
        <sz val="10"/>
        <rFont val="Times New Roman"/>
        <charset val="134"/>
      </rPr>
      <t xml:space="preserve">2060801 </t>
    </r>
    <r>
      <rPr>
        <sz val="10"/>
        <rFont val="宋体"/>
        <charset val="134"/>
      </rPr>
      <t>国际交流与合作</t>
    </r>
  </si>
  <si>
    <r>
      <rPr>
        <sz val="10"/>
        <rFont val="Times New Roman"/>
        <charset val="134"/>
      </rPr>
      <t xml:space="preserve">2060802 </t>
    </r>
    <r>
      <rPr>
        <sz val="10"/>
        <rFont val="宋体"/>
        <charset val="134"/>
      </rPr>
      <t>重大科技合作项目</t>
    </r>
  </si>
  <si>
    <r>
      <rPr>
        <sz val="10"/>
        <rFont val="Times New Roman"/>
        <charset val="134"/>
      </rPr>
      <t xml:space="preserve">2060899 </t>
    </r>
    <r>
      <rPr>
        <sz val="10"/>
        <rFont val="宋体"/>
        <charset val="134"/>
      </rPr>
      <t>其他科技交流与合作支出</t>
    </r>
  </si>
  <si>
    <r>
      <rPr>
        <sz val="10"/>
        <rFont val="Times New Roman"/>
        <charset val="134"/>
      </rPr>
      <t xml:space="preserve">20609 </t>
    </r>
    <r>
      <rPr>
        <sz val="10"/>
        <rFont val="宋体"/>
        <charset val="134"/>
      </rPr>
      <t>科技重大项目</t>
    </r>
  </si>
  <si>
    <r>
      <rPr>
        <sz val="10"/>
        <rFont val="Times New Roman"/>
        <charset val="134"/>
      </rPr>
      <t xml:space="preserve">2060901 </t>
    </r>
    <r>
      <rPr>
        <sz val="10"/>
        <rFont val="宋体"/>
        <charset val="134"/>
      </rPr>
      <t>科技重大专项</t>
    </r>
  </si>
  <si>
    <r>
      <rPr>
        <sz val="10"/>
        <rFont val="Times New Roman"/>
        <charset val="134"/>
      </rPr>
      <t xml:space="preserve">2060902 </t>
    </r>
    <r>
      <rPr>
        <sz val="10"/>
        <rFont val="宋体"/>
        <charset val="134"/>
      </rPr>
      <t>重点研发计划</t>
    </r>
  </si>
  <si>
    <r>
      <rPr>
        <sz val="10"/>
        <rFont val="Times New Roman"/>
        <charset val="134"/>
      </rPr>
      <t xml:space="preserve">2060999 </t>
    </r>
    <r>
      <rPr>
        <sz val="10"/>
        <rFont val="宋体"/>
        <charset val="134"/>
      </rPr>
      <t>其他科技重大项目</t>
    </r>
  </si>
  <si>
    <r>
      <rPr>
        <sz val="10"/>
        <rFont val="Times New Roman"/>
        <charset val="134"/>
      </rPr>
      <t xml:space="preserve">20699 </t>
    </r>
    <r>
      <rPr>
        <sz val="10"/>
        <rFont val="宋体"/>
        <charset val="134"/>
      </rPr>
      <t>其他科学技术支出</t>
    </r>
  </si>
  <si>
    <r>
      <rPr>
        <sz val="10"/>
        <rFont val="Times New Roman"/>
        <charset val="134"/>
      </rPr>
      <t xml:space="preserve">2069901 </t>
    </r>
    <r>
      <rPr>
        <sz val="10"/>
        <rFont val="宋体"/>
        <charset val="134"/>
      </rPr>
      <t>科技奖励</t>
    </r>
  </si>
  <si>
    <r>
      <rPr>
        <sz val="10"/>
        <rFont val="Times New Roman"/>
        <charset val="134"/>
      </rPr>
      <t xml:space="preserve">2069902 </t>
    </r>
    <r>
      <rPr>
        <sz val="10"/>
        <rFont val="宋体"/>
        <charset val="134"/>
      </rPr>
      <t>核应急</t>
    </r>
  </si>
  <si>
    <r>
      <rPr>
        <sz val="10"/>
        <rFont val="Times New Roman"/>
        <charset val="134"/>
      </rPr>
      <t xml:space="preserve">2069903 </t>
    </r>
    <r>
      <rPr>
        <sz val="10"/>
        <rFont val="宋体"/>
        <charset val="134"/>
      </rPr>
      <t>转制科研机构</t>
    </r>
  </si>
  <si>
    <r>
      <rPr>
        <sz val="10"/>
        <rFont val="Times New Roman"/>
        <charset val="134"/>
      </rPr>
      <t xml:space="preserve">2069999 </t>
    </r>
    <r>
      <rPr>
        <sz val="10"/>
        <rFont val="宋体"/>
        <charset val="134"/>
      </rPr>
      <t>其他科学技术支出</t>
    </r>
  </si>
  <si>
    <r>
      <rPr>
        <b/>
        <sz val="10"/>
        <rFont val="Times New Roman"/>
        <charset val="134"/>
      </rPr>
      <t xml:space="preserve">207 </t>
    </r>
    <r>
      <rPr>
        <b/>
        <sz val="10"/>
        <rFont val="宋体"/>
        <charset val="134"/>
      </rPr>
      <t>文化旅游体育与传媒支出</t>
    </r>
  </si>
  <si>
    <r>
      <rPr>
        <sz val="10"/>
        <rFont val="Times New Roman"/>
        <charset val="134"/>
      </rPr>
      <t xml:space="preserve">20701 </t>
    </r>
    <r>
      <rPr>
        <sz val="10"/>
        <rFont val="宋体"/>
        <charset val="134"/>
      </rPr>
      <t>文化和旅游</t>
    </r>
  </si>
  <si>
    <r>
      <rPr>
        <sz val="10"/>
        <rFont val="Times New Roman"/>
        <charset val="134"/>
      </rPr>
      <t xml:space="preserve">2070101 </t>
    </r>
    <r>
      <rPr>
        <sz val="10"/>
        <rFont val="宋体"/>
        <charset val="134"/>
      </rPr>
      <t>行政运行</t>
    </r>
  </si>
  <si>
    <r>
      <rPr>
        <sz val="10"/>
        <rFont val="Times New Roman"/>
        <charset val="134"/>
      </rPr>
      <t xml:space="preserve">2070102 </t>
    </r>
    <r>
      <rPr>
        <sz val="10"/>
        <rFont val="宋体"/>
        <charset val="134"/>
      </rPr>
      <t>一般行政管理事务</t>
    </r>
  </si>
  <si>
    <r>
      <rPr>
        <sz val="10"/>
        <rFont val="Times New Roman"/>
        <charset val="134"/>
      </rPr>
      <t xml:space="preserve">2070103 </t>
    </r>
    <r>
      <rPr>
        <sz val="10"/>
        <rFont val="宋体"/>
        <charset val="134"/>
      </rPr>
      <t>机关服务</t>
    </r>
  </si>
  <si>
    <r>
      <rPr>
        <sz val="10"/>
        <rFont val="Times New Roman"/>
        <charset val="134"/>
      </rPr>
      <t xml:space="preserve">2070104 </t>
    </r>
    <r>
      <rPr>
        <sz val="10"/>
        <rFont val="宋体"/>
        <charset val="134"/>
      </rPr>
      <t>图书馆</t>
    </r>
  </si>
  <si>
    <r>
      <rPr>
        <sz val="10"/>
        <rFont val="Times New Roman"/>
        <charset val="134"/>
      </rPr>
      <t xml:space="preserve">2070105 </t>
    </r>
    <r>
      <rPr>
        <sz val="10"/>
        <rFont val="宋体"/>
        <charset val="134"/>
      </rPr>
      <t>文化展示及纪念机构</t>
    </r>
  </si>
  <si>
    <r>
      <rPr>
        <sz val="10"/>
        <rFont val="Times New Roman"/>
        <charset val="134"/>
      </rPr>
      <t xml:space="preserve">2070106 </t>
    </r>
    <r>
      <rPr>
        <sz val="10"/>
        <rFont val="宋体"/>
        <charset val="134"/>
      </rPr>
      <t>艺术表演场所</t>
    </r>
  </si>
  <si>
    <r>
      <rPr>
        <sz val="10"/>
        <rFont val="Times New Roman"/>
        <charset val="134"/>
      </rPr>
      <t xml:space="preserve">2070107 </t>
    </r>
    <r>
      <rPr>
        <sz val="10"/>
        <rFont val="宋体"/>
        <charset val="134"/>
      </rPr>
      <t>艺术表演团体</t>
    </r>
  </si>
  <si>
    <r>
      <rPr>
        <sz val="10"/>
        <rFont val="Times New Roman"/>
        <charset val="134"/>
      </rPr>
      <t xml:space="preserve">2070108 </t>
    </r>
    <r>
      <rPr>
        <sz val="10"/>
        <rFont val="宋体"/>
        <charset val="134"/>
      </rPr>
      <t>文化活动</t>
    </r>
  </si>
  <si>
    <r>
      <rPr>
        <sz val="10"/>
        <rFont val="Times New Roman"/>
        <charset val="134"/>
      </rPr>
      <t xml:space="preserve">2070109 </t>
    </r>
    <r>
      <rPr>
        <sz val="10"/>
        <rFont val="宋体"/>
        <charset val="134"/>
      </rPr>
      <t>群众文化</t>
    </r>
  </si>
  <si>
    <r>
      <rPr>
        <sz val="10"/>
        <rFont val="Times New Roman"/>
        <charset val="134"/>
      </rPr>
      <t xml:space="preserve">2070110 </t>
    </r>
    <r>
      <rPr>
        <sz val="10"/>
        <rFont val="宋体"/>
        <charset val="134"/>
      </rPr>
      <t>文化和旅游交流与合作</t>
    </r>
  </si>
  <si>
    <r>
      <rPr>
        <sz val="10"/>
        <rFont val="Times New Roman"/>
        <charset val="134"/>
      </rPr>
      <t xml:space="preserve">2070111 </t>
    </r>
    <r>
      <rPr>
        <sz val="10"/>
        <rFont val="宋体"/>
        <charset val="134"/>
      </rPr>
      <t>文化创作与保护</t>
    </r>
  </si>
  <si>
    <r>
      <rPr>
        <sz val="10"/>
        <rFont val="Times New Roman"/>
        <charset val="134"/>
      </rPr>
      <t xml:space="preserve">2070112 </t>
    </r>
    <r>
      <rPr>
        <sz val="10"/>
        <rFont val="宋体"/>
        <charset val="134"/>
      </rPr>
      <t>文化和旅游市场管理</t>
    </r>
  </si>
  <si>
    <r>
      <rPr>
        <sz val="10"/>
        <rFont val="Times New Roman"/>
        <charset val="134"/>
      </rPr>
      <t xml:space="preserve">2070113 </t>
    </r>
    <r>
      <rPr>
        <sz val="10"/>
        <rFont val="宋体"/>
        <charset val="134"/>
      </rPr>
      <t>旅游宣传</t>
    </r>
  </si>
  <si>
    <r>
      <rPr>
        <sz val="10"/>
        <rFont val="Times New Roman"/>
        <charset val="134"/>
      </rPr>
      <t xml:space="preserve">2070114 </t>
    </r>
    <r>
      <rPr>
        <sz val="10"/>
        <rFont val="宋体"/>
        <charset val="134"/>
      </rPr>
      <t>文化和旅游管理事务</t>
    </r>
  </si>
  <si>
    <r>
      <rPr>
        <sz val="10"/>
        <rFont val="Times New Roman"/>
        <charset val="134"/>
      </rPr>
      <t xml:space="preserve">2070199 </t>
    </r>
    <r>
      <rPr>
        <sz val="10"/>
        <rFont val="宋体"/>
        <charset val="134"/>
      </rPr>
      <t>其他文化和旅游支出</t>
    </r>
  </si>
  <si>
    <r>
      <rPr>
        <sz val="10"/>
        <rFont val="Times New Roman"/>
        <charset val="134"/>
      </rPr>
      <t xml:space="preserve">20702 </t>
    </r>
    <r>
      <rPr>
        <sz val="10"/>
        <rFont val="宋体"/>
        <charset val="134"/>
      </rPr>
      <t>文物</t>
    </r>
  </si>
  <si>
    <r>
      <rPr>
        <sz val="10"/>
        <rFont val="Times New Roman"/>
        <charset val="134"/>
      </rPr>
      <t xml:space="preserve">2070201 </t>
    </r>
    <r>
      <rPr>
        <sz val="10"/>
        <rFont val="宋体"/>
        <charset val="134"/>
      </rPr>
      <t>行政运行</t>
    </r>
  </si>
  <si>
    <r>
      <rPr>
        <sz val="10"/>
        <rFont val="Times New Roman"/>
        <charset val="134"/>
      </rPr>
      <t xml:space="preserve">2070202 </t>
    </r>
    <r>
      <rPr>
        <sz val="10"/>
        <rFont val="宋体"/>
        <charset val="134"/>
      </rPr>
      <t>一般行政管理事务</t>
    </r>
  </si>
  <si>
    <r>
      <rPr>
        <sz val="10"/>
        <rFont val="Times New Roman"/>
        <charset val="134"/>
      </rPr>
      <t xml:space="preserve">2070203 </t>
    </r>
    <r>
      <rPr>
        <sz val="10"/>
        <rFont val="宋体"/>
        <charset val="134"/>
      </rPr>
      <t>机关服务</t>
    </r>
  </si>
  <si>
    <r>
      <rPr>
        <sz val="10"/>
        <rFont val="Times New Roman"/>
        <charset val="134"/>
      </rPr>
      <t xml:space="preserve">2070204 </t>
    </r>
    <r>
      <rPr>
        <sz val="10"/>
        <rFont val="宋体"/>
        <charset val="134"/>
      </rPr>
      <t>文物保护</t>
    </r>
  </si>
  <si>
    <r>
      <rPr>
        <sz val="10"/>
        <rFont val="Times New Roman"/>
        <charset val="134"/>
      </rPr>
      <t xml:space="preserve">2070205 </t>
    </r>
    <r>
      <rPr>
        <sz val="10"/>
        <rFont val="宋体"/>
        <charset val="134"/>
      </rPr>
      <t>博物馆</t>
    </r>
  </si>
  <si>
    <r>
      <rPr>
        <sz val="10"/>
        <rFont val="Times New Roman"/>
        <charset val="134"/>
      </rPr>
      <t xml:space="preserve">2070206 </t>
    </r>
    <r>
      <rPr>
        <sz val="10"/>
        <rFont val="宋体"/>
        <charset val="134"/>
      </rPr>
      <t>历史名城与古迹</t>
    </r>
  </si>
  <si>
    <r>
      <rPr>
        <sz val="10"/>
        <rFont val="Times New Roman"/>
        <charset val="134"/>
      </rPr>
      <t xml:space="preserve">2070299 </t>
    </r>
    <r>
      <rPr>
        <sz val="10"/>
        <rFont val="宋体"/>
        <charset val="134"/>
      </rPr>
      <t>其他文物支出</t>
    </r>
  </si>
  <si>
    <r>
      <rPr>
        <sz val="10"/>
        <rFont val="Times New Roman"/>
        <charset val="134"/>
      </rPr>
      <t xml:space="preserve">20703 </t>
    </r>
    <r>
      <rPr>
        <sz val="10"/>
        <rFont val="宋体"/>
        <charset val="134"/>
      </rPr>
      <t>体育</t>
    </r>
  </si>
  <si>
    <r>
      <rPr>
        <sz val="10"/>
        <rFont val="Times New Roman"/>
        <charset val="134"/>
      </rPr>
      <t xml:space="preserve">2070301 </t>
    </r>
    <r>
      <rPr>
        <sz val="10"/>
        <rFont val="宋体"/>
        <charset val="134"/>
      </rPr>
      <t>行政运行</t>
    </r>
  </si>
  <si>
    <r>
      <rPr>
        <sz val="10"/>
        <rFont val="Times New Roman"/>
        <charset val="134"/>
      </rPr>
      <t xml:space="preserve">2070302 </t>
    </r>
    <r>
      <rPr>
        <sz val="10"/>
        <rFont val="宋体"/>
        <charset val="134"/>
      </rPr>
      <t>一般行政管理事务</t>
    </r>
  </si>
  <si>
    <r>
      <rPr>
        <sz val="10"/>
        <rFont val="Times New Roman"/>
        <charset val="134"/>
      </rPr>
      <t xml:space="preserve">2070303 </t>
    </r>
    <r>
      <rPr>
        <sz val="10"/>
        <rFont val="宋体"/>
        <charset val="134"/>
      </rPr>
      <t>机关服务</t>
    </r>
  </si>
  <si>
    <r>
      <rPr>
        <sz val="10"/>
        <rFont val="Times New Roman"/>
        <charset val="134"/>
      </rPr>
      <t xml:space="preserve">2070304 </t>
    </r>
    <r>
      <rPr>
        <sz val="10"/>
        <rFont val="宋体"/>
        <charset val="134"/>
      </rPr>
      <t>运动项目管理</t>
    </r>
  </si>
  <si>
    <r>
      <rPr>
        <sz val="10"/>
        <rFont val="Times New Roman"/>
        <charset val="134"/>
      </rPr>
      <t xml:space="preserve">2070305 </t>
    </r>
    <r>
      <rPr>
        <sz val="10"/>
        <rFont val="宋体"/>
        <charset val="134"/>
      </rPr>
      <t>体育竞赛</t>
    </r>
  </si>
  <si>
    <r>
      <rPr>
        <sz val="10"/>
        <rFont val="Times New Roman"/>
        <charset val="134"/>
      </rPr>
      <t xml:space="preserve">2070306 </t>
    </r>
    <r>
      <rPr>
        <sz val="10"/>
        <rFont val="宋体"/>
        <charset val="134"/>
      </rPr>
      <t>体育训练</t>
    </r>
  </si>
  <si>
    <r>
      <rPr>
        <sz val="10"/>
        <rFont val="Times New Roman"/>
        <charset val="134"/>
      </rPr>
      <t xml:space="preserve">2070307 </t>
    </r>
    <r>
      <rPr>
        <sz val="10"/>
        <rFont val="宋体"/>
        <charset val="134"/>
      </rPr>
      <t>体育场馆</t>
    </r>
  </si>
  <si>
    <r>
      <rPr>
        <sz val="10"/>
        <rFont val="Times New Roman"/>
        <charset val="134"/>
      </rPr>
      <t xml:space="preserve">2070308 </t>
    </r>
    <r>
      <rPr>
        <sz val="10"/>
        <rFont val="宋体"/>
        <charset val="134"/>
      </rPr>
      <t>群众体育</t>
    </r>
  </si>
  <si>
    <r>
      <rPr>
        <sz val="10"/>
        <rFont val="Times New Roman"/>
        <charset val="134"/>
      </rPr>
      <t xml:space="preserve">2070309 </t>
    </r>
    <r>
      <rPr>
        <sz val="10"/>
        <rFont val="宋体"/>
        <charset val="134"/>
      </rPr>
      <t>体育交流与合作</t>
    </r>
  </si>
  <si>
    <r>
      <rPr>
        <sz val="10"/>
        <rFont val="Times New Roman"/>
        <charset val="134"/>
      </rPr>
      <t xml:space="preserve">2070399 </t>
    </r>
    <r>
      <rPr>
        <sz val="10"/>
        <rFont val="宋体"/>
        <charset val="134"/>
      </rPr>
      <t>其他体育支出</t>
    </r>
  </si>
  <si>
    <r>
      <rPr>
        <sz val="10"/>
        <rFont val="Times New Roman"/>
        <charset val="134"/>
      </rPr>
      <t xml:space="preserve">20706 </t>
    </r>
    <r>
      <rPr>
        <sz val="10"/>
        <rFont val="宋体"/>
        <charset val="134"/>
      </rPr>
      <t>新闻出版电影</t>
    </r>
  </si>
  <si>
    <r>
      <rPr>
        <sz val="10"/>
        <rFont val="Times New Roman"/>
        <charset val="134"/>
      </rPr>
      <t xml:space="preserve">2070601 </t>
    </r>
    <r>
      <rPr>
        <sz val="10"/>
        <rFont val="宋体"/>
        <charset val="134"/>
      </rPr>
      <t>行政运行</t>
    </r>
  </si>
  <si>
    <r>
      <rPr>
        <sz val="10"/>
        <rFont val="Times New Roman"/>
        <charset val="134"/>
      </rPr>
      <t xml:space="preserve">2070602 </t>
    </r>
    <r>
      <rPr>
        <sz val="10"/>
        <rFont val="宋体"/>
        <charset val="134"/>
      </rPr>
      <t>一般行政管理事务</t>
    </r>
  </si>
  <si>
    <r>
      <rPr>
        <sz val="10"/>
        <rFont val="Times New Roman"/>
        <charset val="134"/>
      </rPr>
      <t xml:space="preserve">2070603 </t>
    </r>
    <r>
      <rPr>
        <sz val="10"/>
        <rFont val="宋体"/>
        <charset val="134"/>
      </rPr>
      <t>机关服务</t>
    </r>
  </si>
  <si>
    <r>
      <rPr>
        <sz val="10"/>
        <rFont val="Times New Roman"/>
        <charset val="134"/>
      </rPr>
      <t xml:space="preserve">2070604 </t>
    </r>
    <r>
      <rPr>
        <sz val="10"/>
        <rFont val="宋体"/>
        <charset val="134"/>
      </rPr>
      <t>新闻通讯</t>
    </r>
  </si>
  <si>
    <r>
      <rPr>
        <sz val="10"/>
        <rFont val="Times New Roman"/>
        <charset val="134"/>
      </rPr>
      <t xml:space="preserve">2070605 </t>
    </r>
    <r>
      <rPr>
        <sz val="10"/>
        <rFont val="宋体"/>
        <charset val="134"/>
      </rPr>
      <t>出版发行</t>
    </r>
  </si>
  <si>
    <r>
      <rPr>
        <sz val="10"/>
        <rFont val="Times New Roman"/>
        <charset val="134"/>
      </rPr>
      <t xml:space="preserve">2070606 </t>
    </r>
    <r>
      <rPr>
        <sz val="10"/>
        <rFont val="宋体"/>
        <charset val="134"/>
      </rPr>
      <t>版权管理</t>
    </r>
  </si>
  <si>
    <r>
      <rPr>
        <sz val="10"/>
        <rFont val="Times New Roman"/>
        <charset val="134"/>
      </rPr>
      <t xml:space="preserve">2070607 </t>
    </r>
    <r>
      <rPr>
        <sz val="10"/>
        <rFont val="宋体"/>
        <charset val="134"/>
      </rPr>
      <t>电影</t>
    </r>
  </si>
  <si>
    <r>
      <rPr>
        <sz val="10"/>
        <rFont val="Times New Roman"/>
        <charset val="134"/>
      </rPr>
      <t xml:space="preserve">2070699 </t>
    </r>
    <r>
      <rPr>
        <sz val="10"/>
        <rFont val="宋体"/>
        <charset val="134"/>
      </rPr>
      <t>其他新闻出版电影支出</t>
    </r>
  </si>
  <si>
    <r>
      <rPr>
        <sz val="10"/>
        <rFont val="Times New Roman"/>
        <charset val="134"/>
      </rPr>
      <t xml:space="preserve">20708 </t>
    </r>
    <r>
      <rPr>
        <sz val="10"/>
        <rFont val="宋体"/>
        <charset val="134"/>
      </rPr>
      <t>广播电视</t>
    </r>
  </si>
  <si>
    <r>
      <rPr>
        <sz val="10"/>
        <rFont val="Times New Roman"/>
        <charset val="134"/>
      </rPr>
      <t xml:space="preserve">2070801 </t>
    </r>
    <r>
      <rPr>
        <sz val="10"/>
        <rFont val="宋体"/>
        <charset val="134"/>
      </rPr>
      <t>行政运行</t>
    </r>
  </si>
  <si>
    <r>
      <rPr>
        <sz val="10"/>
        <rFont val="Times New Roman"/>
        <charset val="134"/>
      </rPr>
      <t xml:space="preserve">2070802 </t>
    </r>
    <r>
      <rPr>
        <sz val="10"/>
        <rFont val="宋体"/>
        <charset val="134"/>
      </rPr>
      <t>一般行政管理事务</t>
    </r>
  </si>
  <si>
    <r>
      <rPr>
        <sz val="10"/>
        <rFont val="Times New Roman"/>
        <charset val="134"/>
      </rPr>
      <t xml:space="preserve">2070803 </t>
    </r>
    <r>
      <rPr>
        <sz val="10"/>
        <rFont val="宋体"/>
        <charset val="134"/>
      </rPr>
      <t>机关服务</t>
    </r>
  </si>
  <si>
    <r>
      <rPr>
        <sz val="10"/>
        <rFont val="Times New Roman"/>
        <charset val="134"/>
      </rPr>
      <t xml:space="preserve">2070804 </t>
    </r>
    <r>
      <rPr>
        <sz val="10"/>
        <rFont val="宋体"/>
        <charset val="134"/>
      </rPr>
      <t>广播</t>
    </r>
  </si>
  <si>
    <r>
      <rPr>
        <sz val="10"/>
        <rFont val="Times New Roman"/>
        <charset val="134"/>
      </rPr>
      <t xml:space="preserve">2070805 </t>
    </r>
    <r>
      <rPr>
        <sz val="10"/>
        <rFont val="宋体"/>
        <charset val="134"/>
      </rPr>
      <t>电视</t>
    </r>
  </si>
  <si>
    <r>
      <rPr>
        <sz val="10"/>
        <rFont val="Times New Roman"/>
        <charset val="134"/>
      </rPr>
      <t xml:space="preserve">2070806 </t>
    </r>
    <r>
      <rPr>
        <sz val="10"/>
        <rFont val="宋体"/>
        <charset val="134"/>
      </rPr>
      <t>监测管理</t>
    </r>
  </si>
  <si>
    <r>
      <rPr>
        <sz val="10"/>
        <rFont val="Times New Roman"/>
        <charset val="134"/>
      </rPr>
      <t xml:space="preserve">2070899 </t>
    </r>
    <r>
      <rPr>
        <sz val="10"/>
        <rFont val="宋体"/>
        <charset val="134"/>
      </rPr>
      <t>其他广播电视支出</t>
    </r>
  </si>
  <si>
    <r>
      <rPr>
        <sz val="10"/>
        <rFont val="Times New Roman"/>
        <charset val="134"/>
      </rPr>
      <t xml:space="preserve">20799 </t>
    </r>
    <r>
      <rPr>
        <sz val="10"/>
        <rFont val="宋体"/>
        <charset val="134"/>
      </rPr>
      <t>其他文化旅游体育与传媒支出</t>
    </r>
  </si>
  <si>
    <r>
      <rPr>
        <sz val="10"/>
        <rFont val="Times New Roman"/>
        <charset val="134"/>
      </rPr>
      <t xml:space="preserve">2079902 </t>
    </r>
    <r>
      <rPr>
        <sz val="10"/>
        <rFont val="宋体"/>
        <charset val="134"/>
      </rPr>
      <t>宣传文化发展专项支出</t>
    </r>
  </si>
  <si>
    <r>
      <rPr>
        <sz val="10"/>
        <rFont val="Times New Roman"/>
        <charset val="134"/>
      </rPr>
      <t xml:space="preserve">2079903 </t>
    </r>
    <r>
      <rPr>
        <sz val="10"/>
        <rFont val="宋体"/>
        <charset val="134"/>
      </rPr>
      <t>文化产业发展专项支出</t>
    </r>
  </si>
  <si>
    <r>
      <rPr>
        <sz val="10"/>
        <rFont val="Times New Roman"/>
        <charset val="134"/>
      </rPr>
      <t xml:space="preserve">2079999 </t>
    </r>
    <r>
      <rPr>
        <sz val="10"/>
        <rFont val="宋体"/>
        <charset val="134"/>
      </rPr>
      <t>其他文化旅游体育与传媒支出</t>
    </r>
  </si>
  <si>
    <r>
      <rPr>
        <b/>
        <sz val="10"/>
        <rFont val="Times New Roman"/>
        <charset val="134"/>
      </rPr>
      <t xml:space="preserve">208 </t>
    </r>
    <r>
      <rPr>
        <b/>
        <sz val="10"/>
        <rFont val="宋体"/>
        <charset val="134"/>
      </rPr>
      <t>社会保障和就业支出</t>
    </r>
  </si>
  <si>
    <r>
      <rPr>
        <sz val="10"/>
        <rFont val="Times New Roman"/>
        <charset val="134"/>
      </rPr>
      <t xml:space="preserve">20801 </t>
    </r>
    <r>
      <rPr>
        <sz val="10"/>
        <rFont val="宋体"/>
        <charset val="134"/>
      </rPr>
      <t>人力资源和社会保障管理事务</t>
    </r>
  </si>
  <si>
    <r>
      <rPr>
        <sz val="10"/>
        <rFont val="Times New Roman"/>
        <charset val="134"/>
      </rPr>
      <t xml:space="preserve">2080101 </t>
    </r>
    <r>
      <rPr>
        <sz val="10"/>
        <rFont val="宋体"/>
        <charset val="134"/>
      </rPr>
      <t>行政运行</t>
    </r>
  </si>
  <si>
    <r>
      <rPr>
        <sz val="10"/>
        <rFont val="Times New Roman"/>
        <charset val="134"/>
      </rPr>
      <t xml:space="preserve">2080102 </t>
    </r>
    <r>
      <rPr>
        <sz val="10"/>
        <rFont val="宋体"/>
        <charset val="134"/>
      </rPr>
      <t>一般行政管理事务</t>
    </r>
  </si>
  <si>
    <r>
      <rPr>
        <sz val="10"/>
        <rFont val="Times New Roman"/>
        <charset val="134"/>
      </rPr>
      <t xml:space="preserve">2080103 </t>
    </r>
    <r>
      <rPr>
        <sz val="10"/>
        <rFont val="宋体"/>
        <charset val="134"/>
      </rPr>
      <t>机关服务</t>
    </r>
  </si>
  <si>
    <r>
      <rPr>
        <sz val="10"/>
        <rFont val="Times New Roman"/>
        <charset val="134"/>
      </rPr>
      <t xml:space="preserve">2080104 </t>
    </r>
    <r>
      <rPr>
        <sz val="10"/>
        <rFont val="宋体"/>
        <charset val="134"/>
      </rPr>
      <t>综合业务管理</t>
    </r>
  </si>
  <si>
    <r>
      <rPr>
        <sz val="10"/>
        <rFont val="Times New Roman"/>
        <charset val="134"/>
      </rPr>
      <t xml:space="preserve">2080105 </t>
    </r>
    <r>
      <rPr>
        <sz val="10"/>
        <rFont val="宋体"/>
        <charset val="134"/>
      </rPr>
      <t>劳动保障监察</t>
    </r>
  </si>
  <si>
    <r>
      <rPr>
        <sz val="10"/>
        <rFont val="Times New Roman"/>
        <charset val="134"/>
      </rPr>
      <t xml:space="preserve">2080106 </t>
    </r>
    <r>
      <rPr>
        <sz val="10"/>
        <rFont val="宋体"/>
        <charset val="134"/>
      </rPr>
      <t>就业管理事务</t>
    </r>
  </si>
  <si>
    <r>
      <rPr>
        <sz val="10"/>
        <rFont val="Times New Roman"/>
        <charset val="134"/>
      </rPr>
      <t xml:space="preserve">2080107 </t>
    </r>
    <r>
      <rPr>
        <sz val="10"/>
        <rFont val="宋体"/>
        <charset val="134"/>
      </rPr>
      <t>社会保险业务管理事务</t>
    </r>
  </si>
  <si>
    <r>
      <rPr>
        <sz val="10"/>
        <rFont val="Times New Roman"/>
        <charset val="134"/>
      </rPr>
      <t xml:space="preserve">2080108 </t>
    </r>
    <r>
      <rPr>
        <sz val="10"/>
        <rFont val="宋体"/>
        <charset val="134"/>
      </rPr>
      <t>信息化建设</t>
    </r>
  </si>
  <si>
    <r>
      <rPr>
        <sz val="10"/>
        <rFont val="Times New Roman"/>
        <charset val="134"/>
      </rPr>
      <t xml:space="preserve">2080109 </t>
    </r>
    <r>
      <rPr>
        <sz val="10"/>
        <rFont val="宋体"/>
        <charset val="134"/>
      </rPr>
      <t>社会保险经办机构</t>
    </r>
  </si>
  <si>
    <r>
      <rPr>
        <sz val="10"/>
        <rFont val="Times New Roman"/>
        <charset val="134"/>
      </rPr>
      <t xml:space="preserve">2080110 </t>
    </r>
    <r>
      <rPr>
        <sz val="10"/>
        <rFont val="宋体"/>
        <charset val="134"/>
      </rPr>
      <t>劳动关系和维权</t>
    </r>
  </si>
  <si>
    <r>
      <rPr>
        <sz val="10"/>
        <rFont val="Times New Roman"/>
        <charset val="134"/>
      </rPr>
      <t xml:space="preserve">2080111 </t>
    </r>
    <r>
      <rPr>
        <sz val="10"/>
        <rFont val="宋体"/>
        <charset val="134"/>
      </rPr>
      <t>公共就业服务和职业技能鉴定机构</t>
    </r>
  </si>
  <si>
    <r>
      <rPr>
        <sz val="10"/>
        <rFont val="Times New Roman"/>
        <charset val="134"/>
      </rPr>
      <t xml:space="preserve">2080112 </t>
    </r>
    <r>
      <rPr>
        <sz val="10"/>
        <rFont val="宋体"/>
        <charset val="134"/>
      </rPr>
      <t>劳动人事争议调解仲裁</t>
    </r>
  </si>
  <si>
    <r>
      <rPr>
        <sz val="10"/>
        <rFont val="Times New Roman"/>
        <charset val="134"/>
      </rPr>
      <t xml:space="preserve">2080199 </t>
    </r>
    <r>
      <rPr>
        <sz val="10"/>
        <rFont val="宋体"/>
        <charset val="134"/>
      </rPr>
      <t>其他人力资源和社会保障管理事务支出</t>
    </r>
  </si>
  <si>
    <r>
      <rPr>
        <sz val="10"/>
        <rFont val="Times New Roman"/>
        <charset val="134"/>
      </rPr>
      <t xml:space="preserve">20802 </t>
    </r>
    <r>
      <rPr>
        <sz val="10"/>
        <rFont val="宋体"/>
        <charset val="134"/>
      </rPr>
      <t>民政管理事务</t>
    </r>
  </si>
  <si>
    <r>
      <rPr>
        <sz val="10"/>
        <rFont val="Times New Roman"/>
        <charset val="134"/>
      </rPr>
      <t xml:space="preserve">2080201 </t>
    </r>
    <r>
      <rPr>
        <sz val="10"/>
        <rFont val="宋体"/>
        <charset val="134"/>
      </rPr>
      <t>行政运行</t>
    </r>
  </si>
  <si>
    <r>
      <rPr>
        <sz val="10"/>
        <rFont val="Times New Roman"/>
        <charset val="134"/>
      </rPr>
      <t xml:space="preserve">2080202 </t>
    </r>
    <r>
      <rPr>
        <sz val="10"/>
        <rFont val="宋体"/>
        <charset val="134"/>
      </rPr>
      <t>一般行政管理事务</t>
    </r>
  </si>
  <si>
    <r>
      <rPr>
        <sz val="10"/>
        <rFont val="Times New Roman"/>
        <charset val="134"/>
      </rPr>
      <t xml:space="preserve">2080203 </t>
    </r>
    <r>
      <rPr>
        <sz val="10"/>
        <rFont val="宋体"/>
        <charset val="134"/>
      </rPr>
      <t>机关服务</t>
    </r>
  </si>
  <si>
    <r>
      <rPr>
        <sz val="10"/>
        <rFont val="Times New Roman"/>
        <charset val="134"/>
      </rPr>
      <t xml:space="preserve">2080206 </t>
    </r>
    <r>
      <rPr>
        <sz val="10"/>
        <rFont val="宋体"/>
        <charset val="134"/>
      </rPr>
      <t>社会组织管理</t>
    </r>
  </si>
  <si>
    <r>
      <rPr>
        <sz val="10"/>
        <rFont val="Times New Roman"/>
        <charset val="134"/>
      </rPr>
      <t xml:space="preserve">2080207 </t>
    </r>
    <r>
      <rPr>
        <sz val="10"/>
        <rFont val="宋体"/>
        <charset val="134"/>
      </rPr>
      <t>行政区划和地名管理</t>
    </r>
  </si>
  <si>
    <r>
      <rPr>
        <sz val="10"/>
        <rFont val="Times New Roman"/>
        <charset val="134"/>
      </rPr>
      <t xml:space="preserve">2080208 </t>
    </r>
    <r>
      <rPr>
        <sz val="10"/>
        <rFont val="宋体"/>
        <charset val="134"/>
      </rPr>
      <t>基层政权建设和社区治理</t>
    </r>
  </si>
  <si>
    <r>
      <rPr>
        <sz val="10"/>
        <rFont val="Times New Roman"/>
        <charset val="134"/>
      </rPr>
      <t xml:space="preserve">2080299 </t>
    </r>
    <r>
      <rPr>
        <sz val="10"/>
        <rFont val="宋体"/>
        <charset val="134"/>
      </rPr>
      <t>其他民政管理事务支出</t>
    </r>
  </si>
  <si>
    <r>
      <rPr>
        <sz val="10"/>
        <rFont val="Times New Roman"/>
        <charset val="134"/>
      </rPr>
      <t xml:space="preserve">20804 </t>
    </r>
    <r>
      <rPr>
        <sz val="10"/>
        <rFont val="宋体"/>
        <charset val="134"/>
      </rPr>
      <t>补充全国社会保障基金</t>
    </r>
  </si>
  <si>
    <r>
      <rPr>
        <sz val="10"/>
        <rFont val="Times New Roman"/>
        <charset val="134"/>
      </rPr>
      <t xml:space="preserve">2080402 </t>
    </r>
    <r>
      <rPr>
        <sz val="10"/>
        <rFont val="宋体"/>
        <charset val="134"/>
      </rPr>
      <t>用一般公共预算补充基金</t>
    </r>
  </si>
  <si>
    <r>
      <rPr>
        <sz val="10"/>
        <rFont val="Times New Roman"/>
        <charset val="134"/>
      </rPr>
      <t xml:space="preserve">20805 </t>
    </r>
    <r>
      <rPr>
        <sz val="10"/>
        <rFont val="宋体"/>
        <charset val="134"/>
      </rPr>
      <t>行政事业单位养老支出</t>
    </r>
  </si>
  <si>
    <r>
      <rPr>
        <sz val="10"/>
        <rFont val="Times New Roman"/>
        <charset val="134"/>
      </rPr>
      <t xml:space="preserve">2080501 </t>
    </r>
    <r>
      <rPr>
        <sz val="10"/>
        <rFont val="宋体"/>
        <charset val="134"/>
      </rPr>
      <t>行政单位离退休</t>
    </r>
  </si>
  <si>
    <r>
      <rPr>
        <sz val="10"/>
        <rFont val="Times New Roman"/>
        <charset val="134"/>
      </rPr>
      <t xml:space="preserve">2080502 </t>
    </r>
    <r>
      <rPr>
        <sz val="10"/>
        <rFont val="宋体"/>
        <charset val="134"/>
      </rPr>
      <t>事业单位离退休</t>
    </r>
  </si>
  <si>
    <r>
      <rPr>
        <sz val="10"/>
        <rFont val="Times New Roman"/>
        <charset val="134"/>
      </rPr>
      <t xml:space="preserve">2080503 </t>
    </r>
    <r>
      <rPr>
        <sz val="10"/>
        <rFont val="宋体"/>
        <charset val="134"/>
      </rPr>
      <t>离退休人员管理机构</t>
    </r>
  </si>
  <si>
    <r>
      <rPr>
        <sz val="10"/>
        <rFont val="Times New Roman"/>
        <charset val="134"/>
      </rPr>
      <t xml:space="preserve">2080505 </t>
    </r>
    <r>
      <rPr>
        <sz val="10"/>
        <rFont val="宋体"/>
        <charset val="134"/>
      </rPr>
      <t>机关事业单位基本养老保险缴费支出</t>
    </r>
  </si>
  <si>
    <r>
      <rPr>
        <sz val="10"/>
        <rFont val="Times New Roman"/>
        <charset val="134"/>
      </rPr>
      <t xml:space="preserve">2080506 </t>
    </r>
    <r>
      <rPr>
        <sz val="10"/>
        <rFont val="宋体"/>
        <charset val="134"/>
      </rPr>
      <t>机关事业单位职业年金缴费支出</t>
    </r>
  </si>
  <si>
    <r>
      <rPr>
        <sz val="10"/>
        <rFont val="Times New Roman"/>
        <charset val="134"/>
      </rPr>
      <t xml:space="preserve">2080507 </t>
    </r>
    <r>
      <rPr>
        <sz val="10"/>
        <rFont val="宋体"/>
        <charset val="134"/>
      </rPr>
      <t>对机关事业单位基本养老保险基金的补助</t>
    </r>
  </si>
  <si>
    <r>
      <rPr>
        <sz val="10"/>
        <rFont val="Times New Roman"/>
        <charset val="134"/>
      </rPr>
      <t xml:space="preserve">2080599 </t>
    </r>
    <r>
      <rPr>
        <sz val="10"/>
        <rFont val="宋体"/>
        <charset val="134"/>
      </rPr>
      <t>其他行政事业单位养老支出</t>
    </r>
  </si>
  <si>
    <r>
      <rPr>
        <sz val="10"/>
        <rFont val="Times New Roman"/>
        <charset val="134"/>
      </rPr>
      <t xml:space="preserve">20806 </t>
    </r>
    <r>
      <rPr>
        <sz val="10"/>
        <rFont val="宋体"/>
        <charset val="134"/>
      </rPr>
      <t>企业改革补助</t>
    </r>
  </si>
  <si>
    <r>
      <rPr>
        <sz val="10"/>
        <rFont val="Times New Roman"/>
        <charset val="134"/>
      </rPr>
      <t xml:space="preserve">2080601 </t>
    </r>
    <r>
      <rPr>
        <sz val="10"/>
        <rFont val="宋体"/>
        <charset val="134"/>
      </rPr>
      <t>企业关闭破产补助</t>
    </r>
  </si>
  <si>
    <r>
      <rPr>
        <sz val="10"/>
        <rFont val="Times New Roman"/>
        <charset val="134"/>
      </rPr>
      <t xml:space="preserve">2080602 </t>
    </r>
    <r>
      <rPr>
        <sz val="10"/>
        <rFont val="宋体"/>
        <charset val="134"/>
      </rPr>
      <t>厂办大集体改革补助</t>
    </r>
  </si>
  <si>
    <r>
      <rPr>
        <sz val="10"/>
        <rFont val="Times New Roman"/>
        <charset val="134"/>
      </rPr>
      <t xml:space="preserve">2080699 </t>
    </r>
    <r>
      <rPr>
        <sz val="10"/>
        <rFont val="宋体"/>
        <charset val="134"/>
      </rPr>
      <t>其他企业改革发展补助</t>
    </r>
  </si>
  <si>
    <r>
      <rPr>
        <sz val="10"/>
        <rFont val="Times New Roman"/>
        <charset val="134"/>
      </rPr>
      <t xml:space="preserve">20807 </t>
    </r>
    <r>
      <rPr>
        <sz val="10"/>
        <rFont val="宋体"/>
        <charset val="134"/>
      </rPr>
      <t>就业补助</t>
    </r>
  </si>
  <si>
    <r>
      <rPr>
        <sz val="10"/>
        <rFont val="Times New Roman"/>
        <charset val="134"/>
      </rPr>
      <t xml:space="preserve">2080701 </t>
    </r>
    <r>
      <rPr>
        <sz val="10"/>
        <rFont val="宋体"/>
        <charset val="134"/>
      </rPr>
      <t>就业创业服务补贴</t>
    </r>
  </si>
  <si>
    <r>
      <rPr>
        <sz val="10"/>
        <rFont val="Times New Roman"/>
        <charset val="134"/>
      </rPr>
      <t xml:space="preserve">2080702 </t>
    </r>
    <r>
      <rPr>
        <sz val="10"/>
        <rFont val="宋体"/>
        <charset val="134"/>
      </rPr>
      <t>职业培训补贴</t>
    </r>
  </si>
  <si>
    <r>
      <rPr>
        <sz val="10"/>
        <rFont val="Times New Roman"/>
        <charset val="134"/>
      </rPr>
      <t xml:space="preserve">2080704 </t>
    </r>
    <r>
      <rPr>
        <sz val="10"/>
        <rFont val="宋体"/>
        <charset val="134"/>
      </rPr>
      <t>社会保险补贴</t>
    </r>
  </si>
  <si>
    <r>
      <rPr>
        <sz val="10"/>
        <rFont val="Times New Roman"/>
        <charset val="134"/>
      </rPr>
      <t xml:space="preserve">2080705 </t>
    </r>
    <r>
      <rPr>
        <sz val="10"/>
        <rFont val="宋体"/>
        <charset val="134"/>
      </rPr>
      <t>公益性岗位补贴</t>
    </r>
  </si>
  <si>
    <r>
      <rPr>
        <sz val="10"/>
        <rFont val="Times New Roman"/>
        <charset val="134"/>
      </rPr>
      <t xml:space="preserve">2080709 </t>
    </r>
    <r>
      <rPr>
        <sz val="10"/>
        <rFont val="宋体"/>
        <charset val="134"/>
      </rPr>
      <t>职业技能鉴定补贴</t>
    </r>
  </si>
  <si>
    <r>
      <rPr>
        <sz val="10"/>
        <rFont val="Times New Roman"/>
        <charset val="134"/>
      </rPr>
      <t xml:space="preserve">2080711 </t>
    </r>
    <r>
      <rPr>
        <sz val="10"/>
        <rFont val="宋体"/>
        <charset val="134"/>
      </rPr>
      <t>就业见习补贴</t>
    </r>
  </si>
  <si>
    <r>
      <rPr>
        <sz val="10"/>
        <rFont val="Times New Roman"/>
        <charset val="134"/>
      </rPr>
      <t xml:space="preserve">2080712 </t>
    </r>
    <r>
      <rPr>
        <sz val="10"/>
        <rFont val="宋体"/>
        <charset val="134"/>
      </rPr>
      <t>高技能人才培养补助</t>
    </r>
  </si>
  <si>
    <r>
      <rPr>
        <sz val="10"/>
        <rFont val="Times New Roman"/>
        <charset val="134"/>
      </rPr>
      <t xml:space="preserve">2080713 </t>
    </r>
    <r>
      <rPr>
        <sz val="10"/>
        <rFont val="宋体"/>
        <charset val="134"/>
      </rPr>
      <t>求职创业补贴</t>
    </r>
  </si>
  <si>
    <r>
      <rPr>
        <sz val="10"/>
        <rFont val="Times New Roman"/>
        <charset val="134"/>
      </rPr>
      <t xml:space="preserve">2080799 </t>
    </r>
    <r>
      <rPr>
        <sz val="10"/>
        <rFont val="宋体"/>
        <charset val="134"/>
      </rPr>
      <t>其他就业补助支出</t>
    </r>
  </si>
  <si>
    <r>
      <rPr>
        <sz val="10"/>
        <rFont val="Times New Roman"/>
        <charset val="134"/>
      </rPr>
      <t xml:space="preserve">20808 </t>
    </r>
    <r>
      <rPr>
        <sz val="10"/>
        <rFont val="宋体"/>
        <charset val="134"/>
      </rPr>
      <t>抚恤</t>
    </r>
  </si>
  <si>
    <r>
      <rPr>
        <sz val="10"/>
        <rFont val="Times New Roman"/>
        <charset val="134"/>
      </rPr>
      <t xml:space="preserve">2080801 </t>
    </r>
    <r>
      <rPr>
        <sz val="10"/>
        <rFont val="宋体"/>
        <charset val="134"/>
      </rPr>
      <t>死亡抚恤</t>
    </r>
  </si>
  <si>
    <r>
      <rPr>
        <sz val="10"/>
        <rFont val="Times New Roman"/>
        <charset val="134"/>
      </rPr>
      <t xml:space="preserve">2080802 </t>
    </r>
    <r>
      <rPr>
        <sz val="10"/>
        <rFont val="宋体"/>
        <charset val="134"/>
      </rPr>
      <t>伤残抚恤</t>
    </r>
  </si>
  <si>
    <r>
      <rPr>
        <sz val="10"/>
        <rFont val="Times New Roman"/>
        <charset val="134"/>
      </rPr>
      <t xml:space="preserve">2080803 </t>
    </r>
    <r>
      <rPr>
        <sz val="10"/>
        <rFont val="宋体"/>
        <charset val="134"/>
      </rPr>
      <t>在乡复员、退伍军人生活补助</t>
    </r>
  </si>
  <si>
    <r>
      <rPr>
        <sz val="10"/>
        <rFont val="Times New Roman"/>
        <charset val="134"/>
      </rPr>
      <t xml:space="preserve">2080804 </t>
    </r>
    <r>
      <rPr>
        <sz val="10"/>
        <rFont val="宋体"/>
        <charset val="134"/>
      </rPr>
      <t>优抚事业单位支出</t>
    </r>
  </si>
  <si>
    <r>
      <rPr>
        <sz val="10"/>
        <rFont val="Times New Roman"/>
        <charset val="134"/>
      </rPr>
      <t xml:space="preserve">2080805 </t>
    </r>
    <r>
      <rPr>
        <sz val="10"/>
        <rFont val="宋体"/>
        <charset val="134"/>
      </rPr>
      <t>义务兵优待</t>
    </r>
  </si>
  <si>
    <r>
      <rPr>
        <sz val="10"/>
        <rFont val="Times New Roman"/>
        <charset val="134"/>
      </rPr>
      <t xml:space="preserve">2080806 </t>
    </r>
    <r>
      <rPr>
        <sz val="10"/>
        <rFont val="宋体"/>
        <charset val="134"/>
      </rPr>
      <t>农村籍退役士兵老年生活补助</t>
    </r>
  </si>
  <si>
    <r>
      <rPr>
        <sz val="10"/>
        <rFont val="Times New Roman"/>
        <charset val="134"/>
      </rPr>
      <t xml:space="preserve">2080899 </t>
    </r>
    <r>
      <rPr>
        <sz val="10"/>
        <rFont val="宋体"/>
        <charset val="134"/>
      </rPr>
      <t>其他优抚支出</t>
    </r>
  </si>
  <si>
    <r>
      <rPr>
        <sz val="10"/>
        <rFont val="Times New Roman"/>
        <charset val="134"/>
      </rPr>
      <t xml:space="preserve">20809 </t>
    </r>
    <r>
      <rPr>
        <sz val="10"/>
        <rFont val="宋体"/>
        <charset val="134"/>
      </rPr>
      <t>退役安置</t>
    </r>
  </si>
  <si>
    <r>
      <rPr>
        <sz val="10"/>
        <rFont val="Times New Roman"/>
        <charset val="134"/>
      </rPr>
      <t xml:space="preserve">2080901 </t>
    </r>
    <r>
      <rPr>
        <sz val="10"/>
        <rFont val="宋体"/>
        <charset val="134"/>
      </rPr>
      <t>退役士兵安置</t>
    </r>
  </si>
  <si>
    <r>
      <rPr>
        <sz val="10"/>
        <rFont val="Times New Roman"/>
        <charset val="134"/>
      </rPr>
      <t xml:space="preserve">2080902 </t>
    </r>
    <r>
      <rPr>
        <sz val="10"/>
        <rFont val="宋体"/>
        <charset val="134"/>
      </rPr>
      <t>军队移交政府的离退休人员安置</t>
    </r>
  </si>
  <si>
    <r>
      <rPr>
        <sz val="10"/>
        <rFont val="Times New Roman"/>
        <charset val="134"/>
      </rPr>
      <t xml:space="preserve">2080903 </t>
    </r>
    <r>
      <rPr>
        <sz val="10"/>
        <rFont val="宋体"/>
        <charset val="134"/>
      </rPr>
      <t>军队移交政府离退休干部管理机构</t>
    </r>
  </si>
  <si>
    <r>
      <rPr>
        <sz val="10"/>
        <rFont val="Times New Roman"/>
        <charset val="134"/>
      </rPr>
      <t xml:space="preserve">2080904 </t>
    </r>
    <r>
      <rPr>
        <sz val="10"/>
        <rFont val="宋体"/>
        <charset val="134"/>
      </rPr>
      <t>退役士兵管理教育</t>
    </r>
  </si>
  <si>
    <r>
      <rPr>
        <sz val="10"/>
        <rFont val="Times New Roman"/>
        <charset val="134"/>
      </rPr>
      <t xml:space="preserve">2080905 </t>
    </r>
    <r>
      <rPr>
        <sz val="10"/>
        <rFont val="宋体"/>
        <charset val="134"/>
      </rPr>
      <t>军队转业干部安置</t>
    </r>
  </si>
  <si>
    <r>
      <rPr>
        <sz val="10"/>
        <rFont val="Times New Roman"/>
        <charset val="134"/>
      </rPr>
      <t xml:space="preserve">2080999 </t>
    </r>
    <r>
      <rPr>
        <sz val="10"/>
        <rFont val="宋体"/>
        <charset val="134"/>
      </rPr>
      <t>其他退役安置支出</t>
    </r>
  </si>
  <si>
    <r>
      <rPr>
        <sz val="10"/>
        <rFont val="Times New Roman"/>
        <charset val="134"/>
      </rPr>
      <t xml:space="preserve">20810 </t>
    </r>
    <r>
      <rPr>
        <sz val="10"/>
        <rFont val="宋体"/>
        <charset val="134"/>
      </rPr>
      <t>社会福利</t>
    </r>
  </si>
  <si>
    <r>
      <rPr>
        <sz val="10"/>
        <rFont val="Times New Roman"/>
        <charset val="134"/>
      </rPr>
      <t xml:space="preserve">2081001 </t>
    </r>
    <r>
      <rPr>
        <sz val="10"/>
        <rFont val="宋体"/>
        <charset val="134"/>
      </rPr>
      <t>儿童福利</t>
    </r>
  </si>
  <si>
    <r>
      <rPr>
        <sz val="10"/>
        <rFont val="Times New Roman"/>
        <charset val="134"/>
      </rPr>
      <t xml:space="preserve">2081002 </t>
    </r>
    <r>
      <rPr>
        <sz val="10"/>
        <rFont val="宋体"/>
        <charset val="134"/>
      </rPr>
      <t>老年福利</t>
    </r>
  </si>
  <si>
    <r>
      <rPr>
        <sz val="10"/>
        <rFont val="Times New Roman"/>
        <charset val="134"/>
      </rPr>
      <t xml:space="preserve">2081003 </t>
    </r>
    <r>
      <rPr>
        <sz val="10"/>
        <rFont val="宋体"/>
        <charset val="134"/>
      </rPr>
      <t>康复辅具</t>
    </r>
  </si>
  <si>
    <r>
      <rPr>
        <sz val="10"/>
        <rFont val="Times New Roman"/>
        <charset val="134"/>
      </rPr>
      <t xml:space="preserve">2081004 </t>
    </r>
    <r>
      <rPr>
        <sz val="10"/>
        <rFont val="宋体"/>
        <charset val="134"/>
      </rPr>
      <t>殡葬</t>
    </r>
  </si>
  <si>
    <r>
      <rPr>
        <sz val="10"/>
        <rFont val="Times New Roman"/>
        <charset val="134"/>
      </rPr>
      <t xml:space="preserve">2081005 </t>
    </r>
    <r>
      <rPr>
        <sz val="10"/>
        <rFont val="宋体"/>
        <charset val="134"/>
      </rPr>
      <t>社会福利事业单位</t>
    </r>
  </si>
  <si>
    <r>
      <rPr>
        <sz val="10"/>
        <rFont val="Times New Roman"/>
        <charset val="134"/>
      </rPr>
      <t xml:space="preserve">2081006 </t>
    </r>
    <r>
      <rPr>
        <sz val="10"/>
        <rFont val="宋体"/>
        <charset val="134"/>
      </rPr>
      <t>养老服务</t>
    </r>
  </si>
  <si>
    <r>
      <rPr>
        <sz val="10"/>
        <rFont val="Times New Roman"/>
        <charset val="134"/>
      </rPr>
      <t xml:space="preserve">2081099 </t>
    </r>
    <r>
      <rPr>
        <sz val="10"/>
        <rFont val="宋体"/>
        <charset val="134"/>
      </rPr>
      <t>其他社会福利支出</t>
    </r>
  </si>
  <si>
    <r>
      <rPr>
        <sz val="10"/>
        <rFont val="Times New Roman"/>
        <charset val="134"/>
      </rPr>
      <t xml:space="preserve">20811 </t>
    </r>
    <r>
      <rPr>
        <sz val="10"/>
        <rFont val="宋体"/>
        <charset val="134"/>
      </rPr>
      <t>残疾人事业</t>
    </r>
  </si>
  <si>
    <r>
      <rPr>
        <sz val="10"/>
        <rFont val="Times New Roman"/>
        <charset val="134"/>
      </rPr>
      <t xml:space="preserve">2081101 </t>
    </r>
    <r>
      <rPr>
        <sz val="10"/>
        <rFont val="宋体"/>
        <charset val="134"/>
      </rPr>
      <t>行政运行</t>
    </r>
  </si>
  <si>
    <r>
      <rPr>
        <sz val="10"/>
        <rFont val="Times New Roman"/>
        <charset val="134"/>
      </rPr>
      <t xml:space="preserve">2081102 </t>
    </r>
    <r>
      <rPr>
        <sz val="10"/>
        <rFont val="宋体"/>
        <charset val="134"/>
      </rPr>
      <t>一般行政管理事务</t>
    </r>
  </si>
  <si>
    <r>
      <rPr>
        <sz val="10"/>
        <rFont val="Times New Roman"/>
        <charset val="134"/>
      </rPr>
      <t xml:space="preserve">2081103 </t>
    </r>
    <r>
      <rPr>
        <sz val="10"/>
        <rFont val="宋体"/>
        <charset val="134"/>
      </rPr>
      <t>机关服务</t>
    </r>
  </si>
  <si>
    <r>
      <rPr>
        <sz val="10"/>
        <rFont val="Times New Roman"/>
        <charset val="134"/>
      </rPr>
      <t xml:space="preserve">2081104 </t>
    </r>
    <r>
      <rPr>
        <sz val="10"/>
        <rFont val="宋体"/>
        <charset val="134"/>
      </rPr>
      <t>残疾人康复</t>
    </r>
  </si>
  <si>
    <r>
      <rPr>
        <sz val="10"/>
        <rFont val="Times New Roman"/>
        <charset val="134"/>
      </rPr>
      <t xml:space="preserve">2081105 </t>
    </r>
    <r>
      <rPr>
        <sz val="10"/>
        <rFont val="宋体"/>
        <charset val="134"/>
      </rPr>
      <t>残疾人就业和扶贫</t>
    </r>
  </si>
  <si>
    <r>
      <rPr>
        <sz val="10"/>
        <rFont val="Times New Roman"/>
        <charset val="134"/>
      </rPr>
      <t xml:space="preserve">2081106 </t>
    </r>
    <r>
      <rPr>
        <sz val="10"/>
        <rFont val="宋体"/>
        <charset val="134"/>
      </rPr>
      <t>残疾人体育</t>
    </r>
  </si>
  <si>
    <r>
      <rPr>
        <sz val="10"/>
        <rFont val="Times New Roman"/>
        <charset val="134"/>
      </rPr>
      <t xml:space="preserve">2081107 </t>
    </r>
    <r>
      <rPr>
        <sz val="10"/>
        <rFont val="宋体"/>
        <charset val="134"/>
      </rPr>
      <t>残疾人生活和护理补贴</t>
    </r>
  </si>
  <si>
    <r>
      <rPr>
        <sz val="10"/>
        <rFont val="Times New Roman"/>
        <charset val="134"/>
      </rPr>
      <t xml:space="preserve">2081199 </t>
    </r>
    <r>
      <rPr>
        <sz val="10"/>
        <rFont val="宋体"/>
        <charset val="134"/>
      </rPr>
      <t>其他残疾人事业支出</t>
    </r>
  </si>
  <si>
    <r>
      <rPr>
        <sz val="10"/>
        <rFont val="Times New Roman"/>
        <charset val="134"/>
      </rPr>
      <t xml:space="preserve">20816 </t>
    </r>
    <r>
      <rPr>
        <sz val="10"/>
        <rFont val="宋体"/>
        <charset val="134"/>
      </rPr>
      <t>红十字事业</t>
    </r>
  </si>
  <si>
    <r>
      <rPr>
        <sz val="10"/>
        <rFont val="Times New Roman"/>
        <charset val="134"/>
      </rPr>
      <t xml:space="preserve">2081601 </t>
    </r>
    <r>
      <rPr>
        <sz val="10"/>
        <rFont val="宋体"/>
        <charset val="134"/>
      </rPr>
      <t>行政运行</t>
    </r>
  </si>
  <si>
    <r>
      <rPr>
        <sz val="10"/>
        <rFont val="Times New Roman"/>
        <charset val="134"/>
      </rPr>
      <t xml:space="preserve">2081602 </t>
    </r>
    <r>
      <rPr>
        <sz val="10"/>
        <rFont val="宋体"/>
        <charset val="134"/>
      </rPr>
      <t>一般行政管理事务</t>
    </r>
  </si>
  <si>
    <r>
      <rPr>
        <sz val="10"/>
        <rFont val="Times New Roman"/>
        <charset val="134"/>
      </rPr>
      <t xml:space="preserve">2081603 </t>
    </r>
    <r>
      <rPr>
        <sz val="10"/>
        <rFont val="宋体"/>
        <charset val="134"/>
      </rPr>
      <t>机关服务</t>
    </r>
  </si>
  <si>
    <r>
      <rPr>
        <sz val="10"/>
        <rFont val="Times New Roman"/>
        <charset val="134"/>
      </rPr>
      <t xml:space="preserve">2081699 </t>
    </r>
    <r>
      <rPr>
        <sz val="10"/>
        <rFont val="宋体"/>
        <charset val="134"/>
      </rPr>
      <t>其他红十字事业支出</t>
    </r>
  </si>
  <si>
    <r>
      <rPr>
        <sz val="10"/>
        <rFont val="Times New Roman"/>
        <charset val="134"/>
      </rPr>
      <t xml:space="preserve">20819 </t>
    </r>
    <r>
      <rPr>
        <sz val="10"/>
        <rFont val="宋体"/>
        <charset val="134"/>
      </rPr>
      <t>最低生活保障</t>
    </r>
  </si>
  <si>
    <r>
      <rPr>
        <sz val="10"/>
        <rFont val="Times New Roman"/>
        <charset val="134"/>
      </rPr>
      <t xml:space="preserve">2081901 </t>
    </r>
    <r>
      <rPr>
        <sz val="10"/>
        <rFont val="宋体"/>
        <charset val="134"/>
      </rPr>
      <t>城市最低生活保障金支出</t>
    </r>
  </si>
  <si>
    <r>
      <rPr>
        <sz val="10"/>
        <rFont val="Times New Roman"/>
        <charset val="134"/>
      </rPr>
      <t xml:space="preserve">2081902 </t>
    </r>
    <r>
      <rPr>
        <sz val="10"/>
        <rFont val="宋体"/>
        <charset val="134"/>
      </rPr>
      <t>农村最低生活保障金支出</t>
    </r>
  </si>
  <si>
    <r>
      <rPr>
        <sz val="10"/>
        <rFont val="Times New Roman"/>
        <charset val="134"/>
      </rPr>
      <t xml:space="preserve">20820 </t>
    </r>
    <r>
      <rPr>
        <sz val="10"/>
        <rFont val="宋体"/>
        <charset val="134"/>
      </rPr>
      <t>临时救助</t>
    </r>
  </si>
  <si>
    <r>
      <rPr>
        <sz val="10"/>
        <rFont val="Times New Roman"/>
        <charset val="134"/>
      </rPr>
      <t xml:space="preserve">2082001 </t>
    </r>
    <r>
      <rPr>
        <sz val="10"/>
        <rFont val="宋体"/>
        <charset val="134"/>
      </rPr>
      <t>临时救助支出</t>
    </r>
  </si>
  <si>
    <r>
      <rPr>
        <sz val="10"/>
        <rFont val="Times New Roman"/>
        <charset val="134"/>
      </rPr>
      <t xml:space="preserve">2082002 </t>
    </r>
    <r>
      <rPr>
        <sz val="10"/>
        <rFont val="宋体"/>
        <charset val="134"/>
      </rPr>
      <t>流浪乞讨人员救助支出</t>
    </r>
  </si>
  <si>
    <r>
      <rPr>
        <sz val="10"/>
        <rFont val="Times New Roman"/>
        <charset val="134"/>
      </rPr>
      <t xml:space="preserve">20821 </t>
    </r>
    <r>
      <rPr>
        <sz val="10"/>
        <rFont val="宋体"/>
        <charset val="134"/>
      </rPr>
      <t>特困人员救助供养</t>
    </r>
  </si>
  <si>
    <r>
      <rPr>
        <sz val="10"/>
        <rFont val="Times New Roman"/>
        <charset val="134"/>
      </rPr>
      <t xml:space="preserve">2082101 </t>
    </r>
    <r>
      <rPr>
        <sz val="10"/>
        <rFont val="宋体"/>
        <charset val="134"/>
      </rPr>
      <t>城市特困人员救助供养支出</t>
    </r>
  </si>
  <si>
    <r>
      <rPr>
        <sz val="10"/>
        <rFont val="Times New Roman"/>
        <charset val="134"/>
      </rPr>
      <t xml:space="preserve">2082102 </t>
    </r>
    <r>
      <rPr>
        <sz val="10"/>
        <rFont val="宋体"/>
        <charset val="134"/>
      </rPr>
      <t>农村特困人员救助供养支出</t>
    </r>
  </si>
  <si>
    <r>
      <rPr>
        <sz val="10"/>
        <rFont val="Times New Roman"/>
        <charset val="134"/>
      </rPr>
      <t xml:space="preserve">20824 </t>
    </r>
    <r>
      <rPr>
        <sz val="10"/>
        <rFont val="宋体"/>
        <charset val="134"/>
      </rPr>
      <t>补充道路交通事故社会救助基金</t>
    </r>
  </si>
  <si>
    <r>
      <rPr>
        <sz val="10"/>
        <rFont val="Times New Roman"/>
        <charset val="134"/>
      </rPr>
      <t xml:space="preserve">2082401 </t>
    </r>
    <r>
      <rPr>
        <sz val="10"/>
        <rFont val="宋体"/>
        <charset val="134"/>
      </rPr>
      <t>交强险增值税补助基金支出</t>
    </r>
  </si>
  <si>
    <r>
      <rPr>
        <sz val="10"/>
        <rFont val="Times New Roman"/>
        <charset val="134"/>
      </rPr>
      <t xml:space="preserve">2082402 </t>
    </r>
    <r>
      <rPr>
        <sz val="10"/>
        <rFont val="宋体"/>
        <charset val="134"/>
      </rPr>
      <t>交强险罚款收入补助基金支出</t>
    </r>
  </si>
  <si>
    <r>
      <rPr>
        <sz val="10"/>
        <rFont val="Times New Roman"/>
        <charset val="134"/>
      </rPr>
      <t xml:space="preserve">20825 </t>
    </r>
    <r>
      <rPr>
        <sz val="10"/>
        <rFont val="宋体"/>
        <charset val="134"/>
      </rPr>
      <t>其他生活救助</t>
    </r>
  </si>
  <si>
    <r>
      <rPr>
        <sz val="10"/>
        <rFont val="Times New Roman"/>
        <charset val="134"/>
      </rPr>
      <t xml:space="preserve">2082501 </t>
    </r>
    <r>
      <rPr>
        <sz val="10"/>
        <rFont val="宋体"/>
        <charset val="134"/>
      </rPr>
      <t>其他城市生活救助</t>
    </r>
  </si>
  <si>
    <r>
      <rPr>
        <sz val="10"/>
        <rFont val="Times New Roman"/>
        <charset val="134"/>
      </rPr>
      <t xml:space="preserve">2082502 </t>
    </r>
    <r>
      <rPr>
        <sz val="10"/>
        <rFont val="宋体"/>
        <charset val="134"/>
      </rPr>
      <t>其他农村生活救助</t>
    </r>
  </si>
  <si>
    <r>
      <rPr>
        <sz val="10"/>
        <rFont val="Times New Roman"/>
        <charset val="134"/>
      </rPr>
      <t xml:space="preserve">20826 </t>
    </r>
    <r>
      <rPr>
        <sz val="10"/>
        <rFont val="宋体"/>
        <charset val="134"/>
      </rPr>
      <t>财政对基本养老保险基金的补助</t>
    </r>
  </si>
  <si>
    <r>
      <rPr>
        <sz val="10"/>
        <rFont val="Times New Roman"/>
        <charset val="134"/>
      </rPr>
      <t xml:space="preserve">2082601 </t>
    </r>
    <r>
      <rPr>
        <sz val="10"/>
        <rFont val="宋体"/>
        <charset val="134"/>
      </rPr>
      <t>财政对企业职工基本养老保险基金的补助</t>
    </r>
  </si>
  <si>
    <r>
      <rPr>
        <sz val="10"/>
        <rFont val="Times New Roman"/>
        <charset val="134"/>
      </rPr>
      <t xml:space="preserve">2082602 </t>
    </r>
    <r>
      <rPr>
        <sz val="10"/>
        <rFont val="宋体"/>
        <charset val="134"/>
      </rPr>
      <t>财政对城乡居民基本养老保险基金的补助</t>
    </r>
  </si>
  <si>
    <r>
      <rPr>
        <sz val="10"/>
        <rFont val="Times New Roman"/>
        <charset val="134"/>
      </rPr>
      <t xml:space="preserve">2082699 </t>
    </r>
    <r>
      <rPr>
        <sz val="10"/>
        <rFont val="宋体"/>
        <charset val="134"/>
      </rPr>
      <t>财政对其他基本养老保险基金的补助</t>
    </r>
  </si>
  <si>
    <r>
      <rPr>
        <sz val="10"/>
        <rFont val="Times New Roman"/>
        <charset val="134"/>
      </rPr>
      <t xml:space="preserve">20827 </t>
    </r>
    <r>
      <rPr>
        <sz val="10"/>
        <rFont val="宋体"/>
        <charset val="134"/>
      </rPr>
      <t>财政对其他社会保险基金的补助</t>
    </r>
  </si>
  <si>
    <r>
      <rPr>
        <sz val="10"/>
        <rFont val="Times New Roman"/>
        <charset val="134"/>
      </rPr>
      <t xml:space="preserve">2082701 </t>
    </r>
    <r>
      <rPr>
        <sz val="10"/>
        <rFont val="宋体"/>
        <charset val="134"/>
      </rPr>
      <t>财政对失业保险基金的补助</t>
    </r>
  </si>
  <si>
    <r>
      <rPr>
        <sz val="10"/>
        <rFont val="Times New Roman"/>
        <charset val="134"/>
      </rPr>
      <t xml:space="preserve">2082702 </t>
    </r>
    <r>
      <rPr>
        <sz val="10"/>
        <rFont val="宋体"/>
        <charset val="134"/>
      </rPr>
      <t>财政对工伤保险基金的补助</t>
    </r>
  </si>
  <si>
    <r>
      <rPr>
        <sz val="10"/>
        <rFont val="Times New Roman"/>
        <charset val="134"/>
      </rPr>
      <t xml:space="preserve">2082703 </t>
    </r>
    <r>
      <rPr>
        <sz val="10"/>
        <rFont val="宋体"/>
        <charset val="134"/>
      </rPr>
      <t>财政对生育保险基金的补助</t>
    </r>
  </si>
  <si>
    <r>
      <rPr>
        <sz val="10"/>
        <rFont val="Times New Roman"/>
        <charset val="134"/>
      </rPr>
      <t xml:space="preserve">2082799 </t>
    </r>
    <r>
      <rPr>
        <sz val="10"/>
        <rFont val="宋体"/>
        <charset val="134"/>
      </rPr>
      <t>其他财政对社会保险基金的补助</t>
    </r>
  </si>
  <si>
    <r>
      <rPr>
        <sz val="10"/>
        <rFont val="Times New Roman"/>
        <charset val="134"/>
      </rPr>
      <t xml:space="preserve">20828 </t>
    </r>
    <r>
      <rPr>
        <sz val="10"/>
        <rFont val="宋体"/>
        <charset val="134"/>
      </rPr>
      <t>退役军人管理事务</t>
    </r>
  </si>
  <si>
    <r>
      <rPr>
        <sz val="10"/>
        <rFont val="Times New Roman"/>
        <charset val="134"/>
      </rPr>
      <t xml:space="preserve">2082801 </t>
    </r>
    <r>
      <rPr>
        <sz val="10"/>
        <rFont val="宋体"/>
        <charset val="134"/>
      </rPr>
      <t>行政运行</t>
    </r>
  </si>
  <si>
    <r>
      <rPr>
        <sz val="10"/>
        <rFont val="Times New Roman"/>
        <charset val="134"/>
      </rPr>
      <t xml:space="preserve">2082802 </t>
    </r>
    <r>
      <rPr>
        <sz val="10"/>
        <rFont val="宋体"/>
        <charset val="134"/>
      </rPr>
      <t>一般行政管理事务</t>
    </r>
  </si>
  <si>
    <r>
      <rPr>
        <sz val="10"/>
        <rFont val="Times New Roman"/>
        <charset val="134"/>
      </rPr>
      <t xml:space="preserve">2082803 </t>
    </r>
    <r>
      <rPr>
        <sz val="10"/>
        <rFont val="宋体"/>
        <charset val="134"/>
      </rPr>
      <t>机关服务</t>
    </r>
  </si>
  <si>
    <r>
      <rPr>
        <sz val="10"/>
        <rFont val="Times New Roman"/>
        <charset val="134"/>
      </rPr>
      <t xml:space="preserve">2082804 </t>
    </r>
    <r>
      <rPr>
        <sz val="10"/>
        <rFont val="宋体"/>
        <charset val="134"/>
      </rPr>
      <t>拥军优属</t>
    </r>
  </si>
  <si>
    <r>
      <rPr>
        <sz val="10"/>
        <rFont val="Times New Roman"/>
        <charset val="134"/>
      </rPr>
      <t xml:space="preserve">2082805 </t>
    </r>
    <r>
      <rPr>
        <sz val="10"/>
        <rFont val="宋体"/>
        <charset val="134"/>
      </rPr>
      <t>部队供应</t>
    </r>
  </si>
  <si>
    <r>
      <rPr>
        <sz val="10"/>
        <rFont val="Times New Roman"/>
        <charset val="134"/>
      </rPr>
      <t xml:space="preserve">2082850 </t>
    </r>
    <r>
      <rPr>
        <sz val="10"/>
        <rFont val="宋体"/>
        <charset val="134"/>
      </rPr>
      <t>事业运行</t>
    </r>
  </si>
  <si>
    <r>
      <rPr>
        <sz val="10"/>
        <rFont val="Times New Roman"/>
        <charset val="134"/>
      </rPr>
      <t xml:space="preserve">2082899 </t>
    </r>
    <r>
      <rPr>
        <sz val="10"/>
        <rFont val="宋体"/>
        <charset val="134"/>
      </rPr>
      <t>其他退役军人事务管理支出</t>
    </r>
  </si>
  <si>
    <r>
      <rPr>
        <sz val="10"/>
        <rFont val="Times New Roman"/>
        <charset val="134"/>
      </rPr>
      <t xml:space="preserve">20830 </t>
    </r>
    <r>
      <rPr>
        <sz val="10"/>
        <rFont val="宋体"/>
        <charset val="134"/>
      </rPr>
      <t>财政代缴社会保险支出</t>
    </r>
  </si>
  <si>
    <r>
      <rPr>
        <sz val="10"/>
        <rFont val="Times New Roman"/>
        <charset val="134"/>
      </rPr>
      <t xml:space="preserve">2083001 </t>
    </r>
    <r>
      <rPr>
        <sz val="10"/>
        <rFont val="宋体"/>
        <charset val="134"/>
      </rPr>
      <t>财政代缴城乡居民基本养老保险费支出</t>
    </r>
  </si>
  <si>
    <r>
      <rPr>
        <sz val="10"/>
        <rFont val="Times New Roman"/>
        <charset val="134"/>
      </rPr>
      <t xml:space="preserve">2083099 </t>
    </r>
    <r>
      <rPr>
        <sz val="10"/>
        <rFont val="宋体"/>
        <charset val="134"/>
      </rPr>
      <t>财政代缴其他社会保险费支出</t>
    </r>
  </si>
  <si>
    <r>
      <rPr>
        <sz val="10"/>
        <rFont val="Times New Roman"/>
        <charset val="134"/>
      </rPr>
      <t xml:space="preserve">20899 </t>
    </r>
    <r>
      <rPr>
        <sz val="10"/>
        <rFont val="宋体"/>
        <charset val="134"/>
      </rPr>
      <t>其他社会保障和就业支出</t>
    </r>
  </si>
  <si>
    <r>
      <rPr>
        <sz val="10"/>
        <rFont val="Times New Roman"/>
        <charset val="134"/>
      </rPr>
      <t xml:space="preserve">2089901 </t>
    </r>
    <r>
      <rPr>
        <sz val="10"/>
        <rFont val="宋体"/>
        <charset val="134"/>
      </rPr>
      <t>其他社会保障和就业支出</t>
    </r>
  </si>
  <si>
    <r>
      <rPr>
        <b/>
        <sz val="10"/>
        <rFont val="Times New Roman"/>
        <charset val="134"/>
      </rPr>
      <t xml:space="preserve">210 </t>
    </r>
    <r>
      <rPr>
        <b/>
        <sz val="10"/>
        <rFont val="宋体"/>
        <charset val="134"/>
      </rPr>
      <t>卫生健康支出</t>
    </r>
  </si>
  <si>
    <r>
      <rPr>
        <sz val="10"/>
        <rFont val="Times New Roman"/>
        <charset val="134"/>
      </rPr>
      <t xml:space="preserve">21001 </t>
    </r>
    <r>
      <rPr>
        <sz val="10"/>
        <rFont val="宋体"/>
        <charset val="134"/>
      </rPr>
      <t>卫生健康管理事务</t>
    </r>
  </si>
  <si>
    <r>
      <rPr>
        <sz val="10"/>
        <rFont val="Times New Roman"/>
        <charset val="134"/>
      </rPr>
      <t xml:space="preserve">2100101 </t>
    </r>
    <r>
      <rPr>
        <sz val="10"/>
        <rFont val="宋体"/>
        <charset val="134"/>
      </rPr>
      <t>行政运行</t>
    </r>
  </si>
  <si>
    <r>
      <rPr>
        <sz val="10"/>
        <rFont val="Times New Roman"/>
        <charset val="134"/>
      </rPr>
      <t xml:space="preserve">2100102 </t>
    </r>
    <r>
      <rPr>
        <sz val="10"/>
        <rFont val="宋体"/>
        <charset val="134"/>
      </rPr>
      <t>一般行政管理事务</t>
    </r>
  </si>
  <si>
    <r>
      <rPr>
        <sz val="10"/>
        <rFont val="Times New Roman"/>
        <charset val="134"/>
      </rPr>
      <t xml:space="preserve">2100103 </t>
    </r>
    <r>
      <rPr>
        <sz val="10"/>
        <rFont val="宋体"/>
        <charset val="134"/>
      </rPr>
      <t>机关服务</t>
    </r>
  </si>
  <si>
    <r>
      <rPr>
        <sz val="10"/>
        <rFont val="Times New Roman"/>
        <charset val="134"/>
      </rPr>
      <t xml:space="preserve">2100199 </t>
    </r>
    <r>
      <rPr>
        <sz val="10"/>
        <rFont val="宋体"/>
        <charset val="134"/>
      </rPr>
      <t>其他卫生健康管理事务支出</t>
    </r>
  </si>
  <si>
    <r>
      <rPr>
        <sz val="10"/>
        <rFont val="Times New Roman"/>
        <charset val="134"/>
      </rPr>
      <t xml:space="preserve">21002 </t>
    </r>
    <r>
      <rPr>
        <sz val="10"/>
        <rFont val="宋体"/>
        <charset val="134"/>
      </rPr>
      <t>公立医院</t>
    </r>
  </si>
  <si>
    <r>
      <rPr>
        <sz val="10"/>
        <rFont val="Times New Roman"/>
        <charset val="134"/>
      </rPr>
      <t xml:space="preserve">2100201 </t>
    </r>
    <r>
      <rPr>
        <sz val="10"/>
        <rFont val="宋体"/>
        <charset val="134"/>
      </rPr>
      <t>综合医院</t>
    </r>
  </si>
  <si>
    <r>
      <rPr>
        <sz val="10"/>
        <rFont val="Times New Roman"/>
        <charset val="134"/>
      </rPr>
      <t xml:space="preserve">2100202 </t>
    </r>
    <r>
      <rPr>
        <sz val="10"/>
        <rFont val="宋体"/>
        <charset val="134"/>
      </rPr>
      <t>中医（民族）医院</t>
    </r>
  </si>
  <si>
    <r>
      <rPr>
        <sz val="10"/>
        <rFont val="Times New Roman"/>
        <charset val="134"/>
      </rPr>
      <t xml:space="preserve">2100203 </t>
    </r>
    <r>
      <rPr>
        <sz val="10"/>
        <rFont val="宋体"/>
        <charset val="134"/>
      </rPr>
      <t>传染病医院</t>
    </r>
  </si>
  <si>
    <r>
      <rPr>
        <sz val="10"/>
        <rFont val="Times New Roman"/>
        <charset val="134"/>
      </rPr>
      <t xml:space="preserve">2100204 </t>
    </r>
    <r>
      <rPr>
        <sz val="10"/>
        <rFont val="宋体"/>
        <charset val="134"/>
      </rPr>
      <t>职业病防治医院</t>
    </r>
  </si>
  <si>
    <r>
      <rPr>
        <sz val="10"/>
        <rFont val="Times New Roman"/>
        <charset val="134"/>
      </rPr>
      <t xml:space="preserve">2100205 </t>
    </r>
    <r>
      <rPr>
        <sz val="10"/>
        <rFont val="宋体"/>
        <charset val="134"/>
      </rPr>
      <t>精神病医院</t>
    </r>
  </si>
  <si>
    <r>
      <rPr>
        <sz val="10"/>
        <rFont val="Times New Roman"/>
        <charset val="134"/>
      </rPr>
      <t xml:space="preserve">2100206 </t>
    </r>
    <r>
      <rPr>
        <sz val="10"/>
        <rFont val="宋体"/>
        <charset val="134"/>
      </rPr>
      <t>妇幼保健医院</t>
    </r>
  </si>
  <si>
    <r>
      <rPr>
        <sz val="10"/>
        <rFont val="Times New Roman"/>
        <charset val="134"/>
      </rPr>
      <t xml:space="preserve">2100207 </t>
    </r>
    <r>
      <rPr>
        <sz val="10"/>
        <rFont val="宋体"/>
        <charset val="134"/>
      </rPr>
      <t>儿童医院</t>
    </r>
  </si>
  <si>
    <r>
      <rPr>
        <sz val="10"/>
        <rFont val="Times New Roman"/>
        <charset val="134"/>
      </rPr>
      <t xml:space="preserve">2100208 </t>
    </r>
    <r>
      <rPr>
        <sz val="10"/>
        <rFont val="宋体"/>
        <charset val="134"/>
      </rPr>
      <t>其他专科医院</t>
    </r>
  </si>
  <si>
    <r>
      <rPr>
        <sz val="10"/>
        <rFont val="Times New Roman"/>
        <charset val="134"/>
      </rPr>
      <t xml:space="preserve">2100209 </t>
    </r>
    <r>
      <rPr>
        <sz val="10"/>
        <rFont val="宋体"/>
        <charset val="134"/>
      </rPr>
      <t>福利医院</t>
    </r>
  </si>
  <si>
    <r>
      <rPr>
        <sz val="10"/>
        <rFont val="Times New Roman"/>
        <charset val="134"/>
      </rPr>
      <t xml:space="preserve">2100210 </t>
    </r>
    <r>
      <rPr>
        <sz val="10"/>
        <rFont val="宋体"/>
        <charset val="134"/>
      </rPr>
      <t>行业医院</t>
    </r>
  </si>
  <si>
    <r>
      <rPr>
        <sz val="10"/>
        <rFont val="Times New Roman"/>
        <charset val="134"/>
      </rPr>
      <t xml:space="preserve">2100211 </t>
    </r>
    <r>
      <rPr>
        <sz val="10"/>
        <rFont val="宋体"/>
        <charset val="134"/>
      </rPr>
      <t>处理医疗欠费</t>
    </r>
  </si>
  <si>
    <r>
      <rPr>
        <sz val="10"/>
        <rFont val="Times New Roman"/>
        <charset val="134"/>
      </rPr>
      <t xml:space="preserve">2100212 </t>
    </r>
    <r>
      <rPr>
        <sz val="10"/>
        <rFont val="宋体"/>
        <charset val="134"/>
      </rPr>
      <t>康复医院</t>
    </r>
  </si>
  <si>
    <r>
      <rPr>
        <sz val="10"/>
        <rFont val="Times New Roman"/>
        <charset val="134"/>
      </rPr>
      <t xml:space="preserve">2100299 </t>
    </r>
    <r>
      <rPr>
        <sz val="10"/>
        <rFont val="宋体"/>
        <charset val="134"/>
      </rPr>
      <t>其他公立医院支出</t>
    </r>
  </si>
  <si>
    <r>
      <rPr>
        <sz val="10"/>
        <rFont val="Times New Roman"/>
        <charset val="134"/>
      </rPr>
      <t xml:space="preserve">21003 </t>
    </r>
    <r>
      <rPr>
        <sz val="10"/>
        <rFont val="宋体"/>
        <charset val="134"/>
      </rPr>
      <t>基层医疗卫生机构</t>
    </r>
  </si>
  <si>
    <r>
      <rPr>
        <sz val="10"/>
        <rFont val="Times New Roman"/>
        <charset val="134"/>
      </rPr>
      <t xml:space="preserve">2100301 </t>
    </r>
    <r>
      <rPr>
        <sz val="10"/>
        <rFont val="宋体"/>
        <charset val="134"/>
      </rPr>
      <t>城市社区卫生机构</t>
    </r>
  </si>
  <si>
    <r>
      <rPr>
        <sz val="10"/>
        <rFont val="Times New Roman"/>
        <charset val="134"/>
      </rPr>
      <t xml:space="preserve">2100302 </t>
    </r>
    <r>
      <rPr>
        <sz val="10"/>
        <rFont val="宋体"/>
        <charset val="134"/>
      </rPr>
      <t>乡镇卫生院</t>
    </r>
  </si>
  <si>
    <r>
      <rPr>
        <sz val="10"/>
        <rFont val="Times New Roman"/>
        <charset val="134"/>
      </rPr>
      <t xml:space="preserve">2100399 </t>
    </r>
    <r>
      <rPr>
        <sz val="10"/>
        <rFont val="宋体"/>
        <charset val="134"/>
      </rPr>
      <t>其他基层医疗卫生机构支出</t>
    </r>
  </si>
  <si>
    <r>
      <rPr>
        <sz val="10"/>
        <rFont val="Times New Roman"/>
        <charset val="134"/>
      </rPr>
      <t xml:space="preserve">21004 </t>
    </r>
    <r>
      <rPr>
        <sz val="10"/>
        <rFont val="宋体"/>
        <charset val="134"/>
      </rPr>
      <t>公共卫生</t>
    </r>
  </si>
  <si>
    <r>
      <rPr>
        <sz val="10"/>
        <rFont val="Times New Roman"/>
        <charset val="134"/>
      </rPr>
      <t xml:space="preserve">2100401 </t>
    </r>
    <r>
      <rPr>
        <sz val="10"/>
        <rFont val="宋体"/>
        <charset val="134"/>
      </rPr>
      <t>疾病预防控制机构</t>
    </r>
  </si>
  <si>
    <r>
      <rPr>
        <sz val="10"/>
        <rFont val="Times New Roman"/>
        <charset val="134"/>
      </rPr>
      <t xml:space="preserve">2100402 </t>
    </r>
    <r>
      <rPr>
        <sz val="10"/>
        <rFont val="宋体"/>
        <charset val="134"/>
      </rPr>
      <t>卫生监督机构</t>
    </r>
  </si>
  <si>
    <r>
      <rPr>
        <sz val="10"/>
        <rFont val="Times New Roman"/>
        <charset val="134"/>
      </rPr>
      <t xml:space="preserve">2100403 </t>
    </r>
    <r>
      <rPr>
        <sz val="10"/>
        <rFont val="宋体"/>
        <charset val="134"/>
      </rPr>
      <t>妇幼保健机构</t>
    </r>
  </si>
  <si>
    <r>
      <rPr>
        <sz val="10"/>
        <rFont val="Times New Roman"/>
        <charset val="134"/>
      </rPr>
      <t xml:space="preserve">2100404 </t>
    </r>
    <r>
      <rPr>
        <sz val="10"/>
        <rFont val="宋体"/>
        <charset val="134"/>
      </rPr>
      <t>精神卫生机构</t>
    </r>
  </si>
  <si>
    <r>
      <rPr>
        <sz val="10"/>
        <rFont val="Times New Roman"/>
        <charset val="134"/>
      </rPr>
      <t xml:space="preserve">2100405 </t>
    </r>
    <r>
      <rPr>
        <sz val="10"/>
        <rFont val="宋体"/>
        <charset val="134"/>
      </rPr>
      <t>应急救治机构</t>
    </r>
  </si>
  <si>
    <r>
      <rPr>
        <sz val="10"/>
        <rFont val="Times New Roman"/>
        <charset val="134"/>
      </rPr>
      <t xml:space="preserve">2100406 </t>
    </r>
    <r>
      <rPr>
        <sz val="10"/>
        <rFont val="宋体"/>
        <charset val="134"/>
      </rPr>
      <t>采供血机构</t>
    </r>
  </si>
  <si>
    <r>
      <rPr>
        <sz val="10"/>
        <rFont val="Times New Roman"/>
        <charset val="134"/>
      </rPr>
      <t xml:space="preserve">2100407 </t>
    </r>
    <r>
      <rPr>
        <sz val="10"/>
        <rFont val="宋体"/>
        <charset val="134"/>
      </rPr>
      <t>其他专业公共卫生机构</t>
    </r>
  </si>
  <si>
    <r>
      <rPr>
        <sz val="10"/>
        <rFont val="Times New Roman"/>
        <charset val="134"/>
      </rPr>
      <t xml:space="preserve">2100408 </t>
    </r>
    <r>
      <rPr>
        <sz val="10"/>
        <rFont val="宋体"/>
        <charset val="134"/>
      </rPr>
      <t>基本公共卫生服务</t>
    </r>
  </si>
  <si>
    <r>
      <rPr>
        <sz val="10"/>
        <rFont val="Times New Roman"/>
        <charset val="134"/>
      </rPr>
      <t xml:space="preserve">2100409 </t>
    </r>
    <r>
      <rPr>
        <sz val="10"/>
        <rFont val="宋体"/>
        <charset val="134"/>
      </rPr>
      <t>重大公共卫生服务</t>
    </r>
  </si>
  <si>
    <r>
      <rPr>
        <sz val="10"/>
        <rFont val="Times New Roman"/>
        <charset val="134"/>
      </rPr>
      <t xml:space="preserve">2100410 </t>
    </r>
    <r>
      <rPr>
        <sz val="10"/>
        <rFont val="宋体"/>
        <charset val="134"/>
      </rPr>
      <t>突发公共卫生事件应急处理</t>
    </r>
  </si>
  <si>
    <r>
      <rPr>
        <sz val="10"/>
        <rFont val="Times New Roman"/>
        <charset val="134"/>
      </rPr>
      <t xml:space="preserve">2100499 </t>
    </r>
    <r>
      <rPr>
        <sz val="10"/>
        <rFont val="宋体"/>
        <charset val="134"/>
      </rPr>
      <t>其他公共卫生支出</t>
    </r>
  </si>
  <si>
    <r>
      <rPr>
        <sz val="10"/>
        <rFont val="Times New Roman"/>
        <charset val="134"/>
      </rPr>
      <t xml:space="preserve">21006 </t>
    </r>
    <r>
      <rPr>
        <sz val="10"/>
        <rFont val="宋体"/>
        <charset val="134"/>
      </rPr>
      <t>中医药</t>
    </r>
  </si>
  <si>
    <r>
      <rPr>
        <sz val="10"/>
        <rFont val="Times New Roman"/>
        <charset val="134"/>
      </rPr>
      <t xml:space="preserve">2100601 </t>
    </r>
    <r>
      <rPr>
        <sz val="10"/>
        <rFont val="宋体"/>
        <charset val="134"/>
      </rPr>
      <t>中医（民族医）药专项</t>
    </r>
  </si>
  <si>
    <r>
      <rPr>
        <sz val="10"/>
        <rFont val="Times New Roman"/>
        <charset val="134"/>
      </rPr>
      <t xml:space="preserve">2100699 </t>
    </r>
    <r>
      <rPr>
        <sz val="10"/>
        <rFont val="宋体"/>
        <charset val="134"/>
      </rPr>
      <t>其他中医药支出</t>
    </r>
  </si>
  <si>
    <r>
      <rPr>
        <sz val="10"/>
        <rFont val="Times New Roman"/>
        <charset val="134"/>
      </rPr>
      <t xml:space="preserve">21007 </t>
    </r>
    <r>
      <rPr>
        <sz val="10"/>
        <rFont val="宋体"/>
        <charset val="134"/>
      </rPr>
      <t>计划生育事务</t>
    </r>
  </si>
  <si>
    <r>
      <rPr>
        <sz val="10"/>
        <rFont val="Times New Roman"/>
        <charset val="134"/>
      </rPr>
      <t xml:space="preserve">2100716 </t>
    </r>
    <r>
      <rPr>
        <sz val="10"/>
        <rFont val="宋体"/>
        <charset val="134"/>
      </rPr>
      <t>计划生育机构</t>
    </r>
  </si>
  <si>
    <r>
      <rPr>
        <sz val="10"/>
        <rFont val="Times New Roman"/>
        <charset val="134"/>
      </rPr>
      <t xml:space="preserve">2100717 </t>
    </r>
    <r>
      <rPr>
        <sz val="10"/>
        <rFont val="宋体"/>
        <charset val="134"/>
      </rPr>
      <t>计划生育服务</t>
    </r>
  </si>
  <si>
    <r>
      <rPr>
        <sz val="10"/>
        <rFont val="Times New Roman"/>
        <charset val="134"/>
      </rPr>
      <t xml:space="preserve">2100799 </t>
    </r>
    <r>
      <rPr>
        <sz val="10"/>
        <rFont val="宋体"/>
        <charset val="134"/>
      </rPr>
      <t>其他计划生育事务支出</t>
    </r>
  </si>
  <si>
    <r>
      <rPr>
        <sz val="10"/>
        <color rgb="FFFF0000"/>
        <rFont val="Times New Roman"/>
        <charset val="134"/>
      </rPr>
      <t xml:space="preserve">21011 </t>
    </r>
    <r>
      <rPr>
        <sz val="10"/>
        <color rgb="FFFF0000"/>
        <rFont val="宋体"/>
        <charset val="134"/>
      </rPr>
      <t>行政事业单位医疗</t>
    </r>
  </si>
  <si>
    <r>
      <rPr>
        <sz val="10"/>
        <rFont val="Times New Roman"/>
        <charset val="134"/>
      </rPr>
      <t xml:space="preserve">2101101 </t>
    </r>
    <r>
      <rPr>
        <sz val="10"/>
        <rFont val="宋体"/>
        <charset val="134"/>
      </rPr>
      <t>行政单位医疗</t>
    </r>
  </si>
  <si>
    <r>
      <rPr>
        <sz val="10"/>
        <color rgb="FFFF0000"/>
        <rFont val="Times New Roman"/>
        <charset val="134"/>
      </rPr>
      <t xml:space="preserve">2101102 </t>
    </r>
    <r>
      <rPr>
        <sz val="10"/>
        <color rgb="FFFF0000"/>
        <rFont val="宋体"/>
        <charset val="134"/>
      </rPr>
      <t>事业单位医疗</t>
    </r>
  </si>
  <si>
    <r>
      <rPr>
        <sz val="10"/>
        <color rgb="FFFF0000"/>
        <rFont val="Times New Roman"/>
        <charset val="134"/>
      </rPr>
      <t xml:space="preserve">2101103 </t>
    </r>
    <r>
      <rPr>
        <sz val="10"/>
        <color rgb="FFFF0000"/>
        <rFont val="宋体"/>
        <charset val="134"/>
      </rPr>
      <t>公务员医疗补助</t>
    </r>
  </si>
  <si>
    <r>
      <rPr>
        <sz val="10"/>
        <rFont val="Times New Roman"/>
        <charset val="134"/>
      </rPr>
      <t xml:space="preserve">2101199 </t>
    </r>
    <r>
      <rPr>
        <sz val="10"/>
        <rFont val="宋体"/>
        <charset val="134"/>
      </rPr>
      <t>其他行政事业单位医疗支出</t>
    </r>
  </si>
  <si>
    <r>
      <rPr>
        <sz val="10"/>
        <rFont val="Times New Roman"/>
        <charset val="134"/>
      </rPr>
      <t xml:space="preserve">21012 </t>
    </r>
    <r>
      <rPr>
        <sz val="10"/>
        <rFont val="宋体"/>
        <charset val="134"/>
      </rPr>
      <t>财政对基本医疗保险基金的补助</t>
    </r>
  </si>
  <si>
    <r>
      <rPr>
        <sz val="10"/>
        <rFont val="Times New Roman"/>
        <charset val="134"/>
      </rPr>
      <t xml:space="preserve">2101201 </t>
    </r>
    <r>
      <rPr>
        <sz val="10"/>
        <rFont val="宋体"/>
        <charset val="134"/>
      </rPr>
      <t>财政对职工基本医疗保险基金的补助</t>
    </r>
  </si>
  <si>
    <r>
      <rPr>
        <sz val="10"/>
        <rFont val="Times New Roman"/>
        <charset val="134"/>
      </rPr>
      <t xml:space="preserve">2101202 </t>
    </r>
    <r>
      <rPr>
        <sz val="10"/>
        <rFont val="宋体"/>
        <charset val="134"/>
      </rPr>
      <t>财政对城乡居民基本医疗保险基金的补助</t>
    </r>
  </si>
  <si>
    <r>
      <rPr>
        <sz val="10"/>
        <rFont val="Times New Roman"/>
        <charset val="134"/>
      </rPr>
      <t xml:space="preserve">2101299 </t>
    </r>
    <r>
      <rPr>
        <sz val="10"/>
        <rFont val="宋体"/>
        <charset val="134"/>
      </rPr>
      <t>财政对其他基本医疗保险基金的补助</t>
    </r>
  </si>
  <si>
    <r>
      <rPr>
        <sz val="10"/>
        <rFont val="Times New Roman"/>
        <charset val="134"/>
      </rPr>
      <t xml:space="preserve">21013 </t>
    </r>
    <r>
      <rPr>
        <sz val="10"/>
        <rFont val="宋体"/>
        <charset val="134"/>
      </rPr>
      <t>医疗救助</t>
    </r>
  </si>
  <si>
    <r>
      <rPr>
        <sz val="10"/>
        <rFont val="Times New Roman"/>
        <charset val="134"/>
      </rPr>
      <t xml:space="preserve">2101301 </t>
    </r>
    <r>
      <rPr>
        <sz val="10"/>
        <rFont val="宋体"/>
        <charset val="134"/>
      </rPr>
      <t>城乡医疗救助</t>
    </r>
  </si>
  <si>
    <r>
      <rPr>
        <sz val="10"/>
        <rFont val="Times New Roman"/>
        <charset val="134"/>
      </rPr>
      <t xml:space="preserve">2101302 </t>
    </r>
    <r>
      <rPr>
        <sz val="10"/>
        <rFont val="宋体"/>
        <charset val="134"/>
      </rPr>
      <t>疾病应急救助</t>
    </r>
  </si>
  <si>
    <r>
      <rPr>
        <sz val="10"/>
        <rFont val="Times New Roman"/>
        <charset val="134"/>
      </rPr>
      <t xml:space="preserve">2101399 </t>
    </r>
    <r>
      <rPr>
        <sz val="10"/>
        <rFont val="宋体"/>
        <charset val="134"/>
      </rPr>
      <t>其他医疗救助支出</t>
    </r>
  </si>
  <si>
    <r>
      <rPr>
        <sz val="10"/>
        <rFont val="Times New Roman"/>
        <charset val="134"/>
      </rPr>
      <t xml:space="preserve">21014 </t>
    </r>
    <r>
      <rPr>
        <sz val="10"/>
        <rFont val="宋体"/>
        <charset val="134"/>
      </rPr>
      <t>优抚对象医疗</t>
    </r>
  </si>
  <si>
    <r>
      <rPr>
        <sz val="10"/>
        <rFont val="Times New Roman"/>
        <charset val="134"/>
      </rPr>
      <t xml:space="preserve">2101401 </t>
    </r>
    <r>
      <rPr>
        <sz val="10"/>
        <rFont val="宋体"/>
        <charset val="134"/>
      </rPr>
      <t>优抚对象医疗补助</t>
    </r>
  </si>
  <si>
    <r>
      <rPr>
        <sz val="10"/>
        <rFont val="Times New Roman"/>
        <charset val="134"/>
      </rPr>
      <t xml:space="preserve">2101499 </t>
    </r>
    <r>
      <rPr>
        <sz val="10"/>
        <rFont val="宋体"/>
        <charset val="134"/>
      </rPr>
      <t>其他优抚对象医疗支出</t>
    </r>
  </si>
  <si>
    <r>
      <rPr>
        <sz val="10"/>
        <rFont val="Times New Roman"/>
        <charset val="134"/>
      </rPr>
      <t xml:space="preserve">21015 </t>
    </r>
    <r>
      <rPr>
        <sz val="10"/>
        <rFont val="宋体"/>
        <charset val="134"/>
      </rPr>
      <t>医疗保障管理事务</t>
    </r>
  </si>
  <si>
    <r>
      <rPr>
        <sz val="10"/>
        <rFont val="Times New Roman"/>
        <charset val="134"/>
      </rPr>
      <t xml:space="preserve">2101501 </t>
    </r>
    <r>
      <rPr>
        <sz val="10"/>
        <rFont val="宋体"/>
        <charset val="134"/>
      </rPr>
      <t>行政运行</t>
    </r>
  </si>
  <si>
    <r>
      <rPr>
        <sz val="10"/>
        <rFont val="Times New Roman"/>
        <charset val="134"/>
      </rPr>
      <t xml:space="preserve">2101502 </t>
    </r>
    <r>
      <rPr>
        <sz val="10"/>
        <rFont val="宋体"/>
        <charset val="134"/>
      </rPr>
      <t>一般行政管理事务</t>
    </r>
  </si>
  <si>
    <r>
      <rPr>
        <sz val="10"/>
        <rFont val="Times New Roman"/>
        <charset val="134"/>
      </rPr>
      <t xml:space="preserve">2101503 </t>
    </r>
    <r>
      <rPr>
        <sz val="10"/>
        <rFont val="宋体"/>
        <charset val="134"/>
      </rPr>
      <t>机关服务</t>
    </r>
  </si>
  <si>
    <r>
      <rPr>
        <sz val="10"/>
        <rFont val="Times New Roman"/>
        <charset val="134"/>
      </rPr>
      <t xml:space="preserve">2101504 </t>
    </r>
    <r>
      <rPr>
        <sz val="10"/>
        <rFont val="宋体"/>
        <charset val="134"/>
      </rPr>
      <t>信息化建设</t>
    </r>
  </si>
  <si>
    <r>
      <rPr>
        <sz val="10"/>
        <rFont val="Times New Roman"/>
        <charset val="134"/>
      </rPr>
      <t xml:space="preserve">2101505 </t>
    </r>
    <r>
      <rPr>
        <sz val="10"/>
        <rFont val="宋体"/>
        <charset val="134"/>
      </rPr>
      <t>医疗保障政策管理</t>
    </r>
  </si>
  <si>
    <r>
      <rPr>
        <sz val="10"/>
        <rFont val="Times New Roman"/>
        <charset val="134"/>
      </rPr>
      <t xml:space="preserve">2101506 </t>
    </r>
    <r>
      <rPr>
        <sz val="10"/>
        <rFont val="宋体"/>
        <charset val="134"/>
      </rPr>
      <t>医疗保障经办事务</t>
    </r>
  </si>
  <si>
    <r>
      <rPr>
        <sz val="10"/>
        <rFont val="Times New Roman"/>
        <charset val="134"/>
      </rPr>
      <t xml:space="preserve">2101550 </t>
    </r>
    <r>
      <rPr>
        <sz val="10"/>
        <rFont val="宋体"/>
        <charset val="134"/>
      </rPr>
      <t>事业运行</t>
    </r>
  </si>
  <si>
    <r>
      <rPr>
        <sz val="10"/>
        <rFont val="Times New Roman"/>
        <charset val="134"/>
      </rPr>
      <t xml:space="preserve">2101599 </t>
    </r>
    <r>
      <rPr>
        <sz val="10"/>
        <rFont val="宋体"/>
        <charset val="134"/>
      </rPr>
      <t>其他医疗保障管理事务支出</t>
    </r>
  </si>
  <si>
    <r>
      <rPr>
        <sz val="10"/>
        <rFont val="Times New Roman"/>
        <charset val="134"/>
      </rPr>
      <t xml:space="preserve">21016 </t>
    </r>
    <r>
      <rPr>
        <sz val="10"/>
        <rFont val="宋体"/>
        <charset val="134"/>
      </rPr>
      <t>老龄卫生健康事务</t>
    </r>
  </si>
  <si>
    <r>
      <rPr>
        <sz val="10"/>
        <rFont val="Times New Roman"/>
        <charset val="134"/>
      </rPr>
      <t xml:space="preserve">2101601 </t>
    </r>
    <r>
      <rPr>
        <sz val="10"/>
        <rFont val="宋体"/>
        <charset val="134"/>
      </rPr>
      <t>老龄卫生健康事务</t>
    </r>
  </si>
  <si>
    <r>
      <rPr>
        <sz val="10"/>
        <rFont val="Times New Roman"/>
        <charset val="134"/>
      </rPr>
      <t xml:space="preserve">21099 </t>
    </r>
    <r>
      <rPr>
        <sz val="10"/>
        <rFont val="宋体"/>
        <charset val="134"/>
      </rPr>
      <t>其他卫生健康支出</t>
    </r>
  </si>
  <si>
    <r>
      <rPr>
        <sz val="10"/>
        <rFont val="Times New Roman"/>
        <charset val="134"/>
      </rPr>
      <t xml:space="preserve">2109901 </t>
    </r>
    <r>
      <rPr>
        <sz val="10"/>
        <rFont val="宋体"/>
        <charset val="134"/>
      </rPr>
      <t>其他卫生健康支出</t>
    </r>
  </si>
  <si>
    <r>
      <rPr>
        <b/>
        <sz val="10"/>
        <rFont val="Times New Roman"/>
        <charset val="134"/>
      </rPr>
      <t xml:space="preserve">211 </t>
    </r>
    <r>
      <rPr>
        <b/>
        <sz val="10"/>
        <rFont val="宋体"/>
        <charset val="134"/>
      </rPr>
      <t>节能环保支出</t>
    </r>
  </si>
  <si>
    <r>
      <rPr>
        <sz val="10"/>
        <rFont val="Times New Roman"/>
        <charset val="134"/>
      </rPr>
      <t xml:space="preserve">21101 </t>
    </r>
    <r>
      <rPr>
        <sz val="10"/>
        <rFont val="宋体"/>
        <charset val="134"/>
      </rPr>
      <t>环境保护管理事务</t>
    </r>
  </si>
  <si>
    <r>
      <rPr>
        <sz val="10"/>
        <rFont val="Times New Roman"/>
        <charset val="134"/>
      </rPr>
      <t xml:space="preserve">2110101 </t>
    </r>
    <r>
      <rPr>
        <sz val="10"/>
        <rFont val="宋体"/>
        <charset val="134"/>
      </rPr>
      <t>行政运行</t>
    </r>
  </si>
  <si>
    <r>
      <rPr>
        <sz val="10"/>
        <rFont val="Times New Roman"/>
        <charset val="134"/>
      </rPr>
      <t xml:space="preserve">2110102 </t>
    </r>
    <r>
      <rPr>
        <sz val="10"/>
        <rFont val="宋体"/>
        <charset val="134"/>
      </rPr>
      <t>一般行政管理事务</t>
    </r>
  </si>
  <si>
    <r>
      <rPr>
        <sz val="10"/>
        <rFont val="Times New Roman"/>
        <charset val="134"/>
      </rPr>
      <t xml:space="preserve">2110103 </t>
    </r>
    <r>
      <rPr>
        <sz val="10"/>
        <rFont val="宋体"/>
        <charset val="134"/>
      </rPr>
      <t>机关服务</t>
    </r>
  </si>
  <si>
    <r>
      <rPr>
        <sz val="10"/>
        <rFont val="Times New Roman"/>
        <charset val="134"/>
      </rPr>
      <t xml:space="preserve">2110104 </t>
    </r>
    <r>
      <rPr>
        <sz val="10"/>
        <rFont val="宋体"/>
        <charset val="134"/>
      </rPr>
      <t>生态环境保护宣传</t>
    </r>
  </si>
  <si>
    <r>
      <rPr>
        <sz val="10"/>
        <rFont val="Times New Roman"/>
        <charset val="134"/>
      </rPr>
      <t xml:space="preserve">2110105 </t>
    </r>
    <r>
      <rPr>
        <sz val="10"/>
        <rFont val="宋体"/>
        <charset val="134"/>
      </rPr>
      <t>环境保护法规、规划及标准</t>
    </r>
  </si>
  <si>
    <r>
      <rPr>
        <sz val="10"/>
        <rFont val="Times New Roman"/>
        <charset val="134"/>
      </rPr>
      <t xml:space="preserve">2110106 </t>
    </r>
    <r>
      <rPr>
        <sz val="10"/>
        <rFont val="宋体"/>
        <charset val="134"/>
      </rPr>
      <t>生态环境国际合作及履约</t>
    </r>
  </si>
  <si>
    <r>
      <rPr>
        <sz val="10"/>
        <rFont val="Times New Roman"/>
        <charset val="134"/>
      </rPr>
      <t xml:space="preserve">2110107 </t>
    </r>
    <r>
      <rPr>
        <sz val="10"/>
        <rFont val="宋体"/>
        <charset val="134"/>
      </rPr>
      <t>生态环境保护行政许可</t>
    </r>
  </si>
  <si>
    <r>
      <rPr>
        <sz val="10"/>
        <rFont val="Times New Roman"/>
        <charset val="134"/>
      </rPr>
      <t xml:space="preserve">2110108 </t>
    </r>
    <r>
      <rPr>
        <sz val="10"/>
        <rFont val="宋体"/>
        <charset val="134"/>
      </rPr>
      <t>应对气候变化管理事务</t>
    </r>
  </si>
  <si>
    <r>
      <rPr>
        <sz val="10"/>
        <rFont val="Times New Roman"/>
        <charset val="134"/>
      </rPr>
      <t xml:space="preserve">2110199 </t>
    </r>
    <r>
      <rPr>
        <sz val="10"/>
        <rFont val="宋体"/>
        <charset val="134"/>
      </rPr>
      <t>其他环境保护管理事务支出</t>
    </r>
  </si>
  <si>
    <r>
      <rPr>
        <sz val="10"/>
        <rFont val="Times New Roman"/>
        <charset val="134"/>
      </rPr>
      <t xml:space="preserve">21102 </t>
    </r>
    <r>
      <rPr>
        <sz val="10"/>
        <rFont val="宋体"/>
        <charset val="134"/>
      </rPr>
      <t>环境监测与监察</t>
    </r>
  </si>
  <si>
    <r>
      <rPr>
        <sz val="10"/>
        <rFont val="Times New Roman"/>
        <charset val="134"/>
      </rPr>
      <t xml:space="preserve">2110203 </t>
    </r>
    <r>
      <rPr>
        <sz val="10"/>
        <rFont val="宋体"/>
        <charset val="134"/>
      </rPr>
      <t>建设项目环评审查与监督</t>
    </r>
  </si>
  <si>
    <r>
      <rPr>
        <sz val="10"/>
        <rFont val="Times New Roman"/>
        <charset val="134"/>
      </rPr>
      <t xml:space="preserve">2110204 </t>
    </r>
    <r>
      <rPr>
        <sz val="10"/>
        <rFont val="宋体"/>
        <charset val="134"/>
      </rPr>
      <t>核与辐射安全监督</t>
    </r>
  </si>
  <si>
    <r>
      <rPr>
        <sz val="10"/>
        <rFont val="Times New Roman"/>
        <charset val="134"/>
      </rPr>
      <t xml:space="preserve">2110299 </t>
    </r>
    <r>
      <rPr>
        <sz val="10"/>
        <rFont val="宋体"/>
        <charset val="134"/>
      </rPr>
      <t>其他环境监测与监察支出</t>
    </r>
  </si>
  <si>
    <r>
      <rPr>
        <sz val="10"/>
        <rFont val="Times New Roman"/>
        <charset val="134"/>
      </rPr>
      <t xml:space="preserve">21103 </t>
    </r>
    <r>
      <rPr>
        <sz val="10"/>
        <rFont val="宋体"/>
        <charset val="134"/>
      </rPr>
      <t>污染防治</t>
    </r>
  </si>
  <si>
    <r>
      <rPr>
        <sz val="10"/>
        <rFont val="Times New Roman"/>
        <charset val="134"/>
      </rPr>
      <t xml:space="preserve">2110301 </t>
    </r>
    <r>
      <rPr>
        <sz val="10"/>
        <rFont val="宋体"/>
        <charset val="134"/>
      </rPr>
      <t>大气</t>
    </r>
  </si>
  <si>
    <r>
      <rPr>
        <sz val="10"/>
        <rFont val="Times New Roman"/>
        <charset val="134"/>
      </rPr>
      <t xml:space="preserve">2110302 </t>
    </r>
    <r>
      <rPr>
        <sz val="10"/>
        <rFont val="宋体"/>
        <charset val="134"/>
      </rPr>
      <t>水体</t>
    </r>
  </si>
  <si>
    <r>
      <rPr>
        <sz val="10"/>
        <rFont val="Times New Roman"/>
        <charset val="134"/>
      </rPr>
      <t xml:space="preserve">2110303 </t>
    </r>
    <r>
      <rPr>
        <sz val="10"/>
        <rFont val="宋体"/>
        <charset val="134"/>
      </rPr>
      <t>噪声</t>
    </r>
  </si>
  <si>
    <r>
      <rPr>
        <sz val="10"/>
        <rFont val="Times New Roman"/>
        <charset val="134"/>
      </rPr>
      <t xml:space="preserve">2110304 </t>
    </r>
    <r>
      <rPr>
        <sz val="10"/>
        <rFont val="宋体"/>
        <charset val="134"/>
      </rPr>
      <t>固体废弃物与化学品</t>
    </r>
  </si>
  <si>
    <r>
      <rPr>
        <sz val="10"/>
        <rFont val="Times New Roman"/>
        <charset val="134"/>
      </rPr>
      <t xml:space="preserve">2110305 </t>
    </r>
    <r>
      <rPr>
        <sz val="10"/>
        <rFont val="宋体"/>
        <charset val="134"/>
      </rPr>
      <t>放射源和放射性废物监管</t>
    </r>
  </si>
  <si>
    <r>
      <rPr>
        <sz val="10"/>
        <rFont val="Times New Roman"/>
        <charset val="134"/>
      </rPr>
      <t xml:space="preserve">2110306 </t>
    </r>
    <r>
      <rPr>
        <sz val="10"/>
        <rFont val="宋体"/>
        <charset val="134"/>
      </rPr>
      <t>辐射</t>
    </r>
  </si>
  <si>
    <r>
      <rPr>
        <sz val="10"/>
        <rFont val="Times New Roman"/>
        <charset val="134"/>
      </rPr>
      <t xml:space="preserve">2110399 </t>
    </r>
    <r>
      <rPr>
        <sz val="10"/>
        <rFont val="宋体"/>
        <charset val="134"/>
      </rPr>
      <t>其他污染防治支出</t>
    </r>
  </si>
  <si>
    <r>
      <rPr>
        <sz val="10"/>
        <rFont val="Times New Roman"/>
        <charset val="134"/>
      </rPr>
      <t xml:space="preserve">21104 </t>
    </r>
    <r>
      <rPr>
        <sz val="10"/>
        <rFont val="宋体"/>
        <charset val="134"/>
      </rPr>
      <t>自然生态保护</t>
    </r>
  </si>
  <si>
    <r>
      <rPr>
        <sz val="10"/>
        <rFont val="Times New Roman"/>
        <charset val="134"/>
      </rPr>
      <t xml:space="preserve">2110401 </t>
    </r>
    <r>
      <rPr>
        <sz val="10"/>
        <rFont val="宋体"/>
        <charset val="134"/>
      </rPr>
      <t>生态保护</t>
    </r>
  </si>
  <si>
    <r>
      <rPr>
        <sz val="10"/>
        <rFont val="Times New Roman"/>
        <charset val="134"/>
      </rPr>
      <t xml:space="preserve">2110402 </t>
    </r>
    <r>
      <rPr>
        <sz val="10"/>
        <rFont val="宋体"/>
        <charset val="134"/>
      </rPr>
      <t>农村环境保护</t>
    </r>
  </si>
  <si>
    <r>
      <rPr>
        <sz val="10"/>
        <rFont val="Times New Roman"/>
        <charset val="134"/>
      </rPr>
      <t xml:space="preserve">2110404 </t>
    </r>
    <r>
      <rPr>
        <sz val="10"/>
        <rFont val="宋体"/>
        <charset val="134"/>
      </rPr>
      <t>生物及物种资源保护</t>
    </r>
  </si>
  <si>
    <r>
      <rPr>
        <sz val="10"/>
        <rFont val="Times New Roman"/>
        <charset val="134"/>
      </rPr>
      <t xml:space="preserve">2110499 </t>
    </r>
    <r>
      <rPr>
        <sz val="10"/>
        <rFont val="宋体"/>
        <charset val="134"/>
      </rPr>
      <t>其他自然生态保护支出</t>
    </r>
  </si>
  <si>
    <r>
      <rPr>
        <sz val="10"/>
        <rFont val="Times New Roman"/>
        <charset val="134"/>
      </rPr>
      <t xml:space="preserve">21105 </t>
    </r>
    <r>
      <rPr>
        <sz val="10"/>
        <rFont val="宋体"/>
        <charset val="134"/>
      </rPr>
      <t>天然林保护</t>
    </r>
  </si>
  <si>
    <r>
      <rPr>
        <sz val="10"/>
        <rFont val="Times New Roman"/>
        <charset val="134"/>
      </rPr>
      <t xml:space="preserve">2110501 </t>
    </r>
    <r>
      <rPr>
        <sz val="10"/>
        <rFont val="宋体"/>
        <charset val="134"/>
      </rPr>
      <t>森林管护</t>
    </r>
  </si>
  <si>
    <r>
      <rPr>
        <sz val="10"/>
        <rFont val="Times New Roman"/>
        <charset val="134"/>
      </rPr>
      <t xml:space="preserve">2110502 </t>
    </r>
    <r>
      <rPr>
        <sz val="10"/>
        <rFont val="宋体"/>
        <charset val="134"/>
      </rPr>
      <t>社会保险补助</t>
    </r>
  </si>
  <si>
    <r>
      <rPr>
        <sz val="10"/>
        <rFont val="Times New Roman"/>
        <charset val="134"/>
      </rPr>
      <t xml:space="preserve">2110503 </t>
    </r>
    <r>
      <rPr>
        <sz val="10"/>
        <rFont val="宋体"/>
        <charset val="134"/>
      </rPr>
      <t>政策性社会性支出补助</t>
    </r>
  </si>
  <si>
    <r>
      <rPr>
        <sz val="10"/>
        <rFont val="Times New Roman"/>
        <charset val="134"/>
      </rPr>
      <t xml:space="preserve">2110506 </t>
    </r>
    <r>
      <rPr>
        <sz val="10"/>
        <rFont val="宋体"/>
        <charset val="134"/>
      </rPr>
      <t>天然林保护工程建设</t>
    </r>
  </si>
  <si>
    <r>
      <rPr>
        <sz val="10"/>
        <rFont val="Times New Roman"/>
        <charset val="134"/>
      </rPr>
      <t xml:space="preserve">2110507 </t>
    </r>
    <r>
      <rPr>
        <sz val="10"/>
        <rFont val="宋体"/>
        <charset val="134"/>
      </rPr>
      <t>停伐补助</t>
    </r>
  </si>
  <si>
    <r>
      <rPr>
        <sz val="10"/>
        <rFont val="Times New Roman"/>
        <charset val="134"/>
      </rPr>
      <t xml:space="preserve">2110599 </t>
    </r>
    <r>
      <rPr>
        <sz val="10"/>
        <rFont val="宋体"/>
        <charset val="134"/>
      </rPr>
      <t>其他天然林保护支出</t>
    </r>
  </si>
  <si>
    <r>
      <rPr>
        <sz val="10"/>
        <rFont val="Times New Roman"/>
        <charset val="134"/>
      </rPr>
      <t xml:space="preserve">21106 </t>
    </r>
    <r>
      <rPr>
        <sz val="10"/>
        <rFont val="宋体"/>
        <charset val="134"/>
      </rPr>
      <t>退耕还林还草</t>
    </r>
  </si>
  <si>
    <r>
      <rPr>
        <sz val="10"/>
        <rFont val="Times New Roman"/>
        <charset val="134"/>
      </rPr>
      <t xml:space="preserve">2110602 </t>
    </r>
    <r>
      <rPr>
        <sz val="10"/>
        <rFont val="宋体"/>
        <charset val="134"/>
      </rPr>
      <t>退耕现金</t>
    </r>
  </si>
  <si>
    <r>
      <rPr>
        <sz val="10"/>
        <rFont val="Times New Roman"/>
        <charset val="134"/>
      </rPr>
      <t xml:space="preserve">2110603 </t>
    </r>
    <r>
      <rPr>
        <sz val="10"/>
        <rFont val="宋体"/>
        <charset val="134"/>
      </rPr>
      <t>退耕还林粮食折现补贴</t>
    </r>
  </si>
  <si>
    <r>
      <rPr>
        <sz val="10"/>
        <rFont val="Times New Roman"/>
        <charset val="134"/>
      </rPr>
      <t xml:space="preserve">2110604 </t>
    </r>
    <r>
      <rPr>
        <sz val="10"/>
        <rFont val="宋体"/>
        <charset val="134"/>
      </rPr>
      <t>退耕还林粮食费用补贴</t>
    </r>
  </si>
  <si>
    <r>
      <rPr>
        <sz val="10"/>
        <rFont val="Times New Roman"/>
        <charset val="134"/>
      </rPr>
      <t xml:space="preserve">2110605 </t>
    </r>
    <r>
      <rPr>
        <sz val="10"/>
        <rFont val="宋体"/>
        <charset val="134"/>
      </rPr>
      <t>退耕还林工程建设</t>
    </r>
  </si>
  <si>
    <r>
      <rPr>
        <sz val="10"/>
        <rFont val="Times New Roman"/>
        <charset val="134"/>
      </rPr>
      <t xml:space="preserve">2110699 </t>
    </r>
    <r>
      <rPr>
        <sz val="10"/>
        <rFont val="宋体"/>
        <charset val="134"/>
      </rPr>
      <t>其他退耕还林还草支出</t>
    </r>
  </si>
  <si>
    <r>
      <rPr>
        <sz val="10"/>
        <rFont val="Times New Roman"/>
        <charset val="134"/>
      </rPr>
      <t xml:space="preserve">21107 </t>
    </r>
    <r>
      <rPr>
        <sz val="10"/>
        <rFont val="宋体"/>
        <charset val="134"/>
      </rPr>
      <t>风沙荒漠治理</t>
    </r>
  </si>
  <si>
    <r>
      <rPr>
        <sz val="10"/>
        <rFont val="Times New Roman"/>
        <charset val="134"/>
      </rPr>
      <t xml:space="preserve">2110704 </t>
    </r>
    <r>
      <rPr>
        <sz val="10"/>
        <rFont val="宋体"/>
        <charset val="134"/>
      </rPr>
      <t>京津风沙源治理工程建设</t>
    </r>
  </si>
  <si>
    <r>
      <rPr>
        <sz val="10"/>
        <rFont val="Times New Roman"/>
        <charset val="134"/>
      </rPr>
      <t xml:space="preserve">2110799 </t>
    </r>
    <r>
      <rPr>
        <sz val="10"/>
        <rFont val="宋体"/>
        <charset val="134"/>
      </rPr>
      <t>其他风沙荒漠治理支出</t>
    </r>
  </si>
  <si>
    <r>
      <rPr>
        <sz val="10"/>
        <rFont val="Times New Roman"/>
        <charset val="134"/>
      </rPr>
      <t xml:space="preserve">21108 </t>
    </r>
    <r>
      <rPr>
        <sz val="10"/>
        <rFont val="宋体"/>
        <charset val="134"/>
      </rPr>
      <t>退牧还草</t>
    </r>
  </si>
  <si>
    <r>
      <rPr>
        <sz val="10"/>
        <rFont val="Times New Roman"/>
        <charset val="134"/>
      </rPr>
      <t xml:space="preserve">2110804 </t>
    </r>
    <r>
      <rPr>
        <sz val="10"/>
        <rFont val="宋体"/>
        <charset val="134"/>
      </rPr>
      <t>退牧还草工程建设</t>
    </r>
  </si>
  <si>
    <r>
      <rPr>
        <sz val="10"/>
        <rFont val="Times New Roman"/>
        <charset val="134"/>
      </rPr>
      <t xml:space="preserve">2110899 </t>
    </r>
    <r>
      <rPr>
        <sz val="10"/>
        <rFont val="宋体"/>
        <charset val="134"/>
      </rPr>
      <t>其他退牧还草支出</t>
    </r>
  </si>
  <si>
    <r>
      <rPr>
        <sz val="10"/>
        <rFont val="Times New Roman"/>
        <charset val="134"/>
      </rPr>
      <t xml:space="preserve">21109 </t>
    </r>
    <r>
      <rPr>
        <sz val="10"/>
        <rFont val="宋体"/>
        <charset val="134"/>
      </rPr>
      <t>已垦草原退耕还草</t>
    </r>
  </si>
  <si>
    <r>
      <rPr>
        <sz val="10"/>
        <rFont val="Times New Roman"/>
        <charset val="134"/>
      </rPr>
      <t xml:space="preserve">21110 </t>
    </r>
    <r>
      <rPr>
        <sz val="10"/>
        <rFont val="宋体"/>
        <charset val="134"/>
      </rPr>
      <t>能源节约利用</t>
    </r>
  </si>
  <si>
    <r>
      <rPr>
        <sz val="10"/>
        <rFont val="Times New Roman"/>
        <charset val="134"/>
      </rPr>
      <t xml:space="preserve">21111 </t>
    </r>
    <r>
      <rPr>
        <sz val="10"/>
        <rFont val="宋体"/>
        <charset val="134"/>
      </rPr>
      <t>污染减排</t>
    </r>
  </si>
  <si>
    <r>
      <rPr>
        <sz val="10"/>
        <rFont val="Times New Roman"/>
        <charset val="134"/>
      </rPr>
      <t xml:space="preserve">2111101 </t>
    </r>
    <r>
      <rPr>
        <sz val="10"/>
        <rFont val="宋体"/>
        <charset val="134"/>
      </rPr>
      <t>生态环境监测与信息</t>
    </r>
  </si>
  <si>
    <r>
      <rPr>
        <sz val="10"/>
        <rFont val="Times New Roman"/>
        <charset val="134"/>
      </rPr>
      <t xml:space="preserve">2111102 </t>
    </r>
    <r>
      <rPr>
        <sz val="10"/>
        <rFont val="宋体"/>
        <charset val="134"/>
      </rPr>
      <t>生态环境执法监察</t>
    </r>
  </si>
  <si>
    <r>
      <rPr>
        <sz val="10"/>
        <rFont val="Times New Roman"/>
        <charset val="134"/>
      </rPr>
      <t xml:space="preserve">2111103 </t>
    </r>
    <r>
      <rPr>
        <sz val="10"/>
        <rFont val="宋体"/>
        <charset val="134"/>
      </rPr>
      <t>减排专项支出</t>
    </r>
  </si>
  <si>
    <r>
      <rPr>
        <sz val="10"/>
        <rFont val="Times New Roman"/>
        <charset val="134"/>
      </rPr>
      <t xml:space="preserve">2111104 </t>
    </r>
    <r>
      <rPr>
        <sz val="10"/>
        <rFont val="宋体"/>
        <charset val="134"/>
      </rPr>
      <t>清洁生产专项支出</t>
    </r>
  </si>
  <si>
    <r>
      <rPr>
        <sz val="10"/>
        <rFont val="Times New Roman"/>
        <charset val="134"/>
      </rPr>
      <t xml:space="preserve">2111199 </t>
    </r>
    <r>
      <rPr>
        <sz val="10"/>
        <rFont val="宋体"/>
        <charset val="134"/>
      </rPr>
      <t>其他污染减排支出</t>
    </r>
  </si>
  <si>
    <r>
      <rPr>
        <sz val="10"/>
        <rFont val="Times New Roman"/>
        <charset val="134"/>
      </rPr>
      <t xml:space="preserve">21112 </t>
    </r>
    <r>
      <rPr>
        <sz val="10"/>
        <rFont val="宋体"/>
        <charset val="134"/>
      </rPr>
      <t>可再生能源</t>
    </r>
  </si>
  <si>
    <r>
      <rPr>
        <sz val="10"/>
        <rFont val="Times New Roman"/>
        <charset val="134"/>
      </rPr>
      <t xml:space="preserve">21113 </t>
    </r>
    <r>
      <rPr>
        <sz val="10"/>
        <rFont val="宋体"/>
        <charset val="134"/>
      </rPr>
      <t>循环经济</t>
    </r>
  </si>
  <si>
    <r>
      <rPr>
        <sz val="10"/>
        <rFont val="Times New Roman"/>
        <charset val="134"/>
      </rPr>
      <t xml:space="preserve">21114 </t>
    </r>
    <r>
      <rPr>
        <sz val="10"/>
        <rFont val="宋体"/>
        <charset val="134"/>
      </rPr>
      <t>能源管理事务</t>
    </r>
  </si>
  <si>
    <r>
      <rPr>
        <sz val="10"/>
        <rFont val="Times New Roman"/>
        <charset val="134"/>
      </rPr>
      <t xml:space="preserve">2111401 </t>
    </r>
    <r>
      <rPr>
        <sz val="10"/>
        <rFont val="宋体"/>
        <charset val="134"/>
      </rPr>
      <t>行政运行</t>
    </r>
  </si>
  <si>
    <r>
      <rPr>
        <sz val="10"/>
        <rFont val="Times New Roman"/>
        <charset val="134"/>
      </rPr>
      <t xml:space="preserve">2111402 </t>
    </r>
    <r>
      <rPr>
        <sz val="10"/>
        <rFont val="宋体"/>
        <charset val="134"/>
      </rPr>
      <t>一般行政管理事务</t>
    </r>
  </si>
  <si>
    <r>
      <rPr>
        <sz val="10"/>
        <rFont val="Times New Roman"/>
        <charset val="134"/>
      </rPr>
      <t xml:space="preserve">2111403 </t>
    </r>
    <r>
      <rPr>
        <sz val="10"/>
        <rFont val="宋体"/>
        <charset val="134"/>
      </rPr>
      <t>机关服务</t>
    </r>
  </si>
  <si>
    <r>
      <rPr>
        <sz val="10"/>
        <rFont val="Times New Roman"/>
        <charset val="134"/>
      </rPr>
      <t xml:space="preserve">2111404 </t>
    </r>
    <r>
      <rPr>
        <sz val="10"/>
        <rFont val="宋体"/>
        <charset val="134"/>
      </rPr>
      <t>能源预测预警</t>
    </r>
  </si>
  <si>
    <r>
      <rPr>
        <sz val="10"/>
        <rFont val="Times New Roman"/>
        <charset val="134"/>
      </rPr>
      <t xml:space="preserve">2111405 </t>
    </r>
    <r>
      <rPr>
        <sz val="10"/>
        <rFont val="宋体"/>
        <charset val="134"/>
      </rPr>
      <t>能源战略规划与实施</t>
    </r>
  </si>
  <si>
    <r>
      <rPr>
        <sz val="10"/>
        <rFont val="Times New Roman"/>
        <charset val="134"/>
      </rPr>
      <t xml:space="preserve">2111406 </t>
    </r>
    <r>
      <rPr>
        <sz val="10"/>
        <rFont val="宋体"/>
        <charset val="134"/>
      </rPr>
      <t>能源科技装备</t>
    </r>
  </si>
  <si>
    <r>
      <rPr>
        <sz val="10"/>
        <rFont val="Times New Roman"/>
        <charset val="134"/>
      </rPr>
      <t xml:space="preserve">2111407 </t>
    </r>
    <r>
      <rPr>
        <sz val="10"/>
        <rFont val="宋体"/>
        <charset val="134"/>
      </rPr>
      <t>能源行业管理</t>
    </r>
  </si>
  <si>
    <r>
      <rPr>
        <sz val="10"/>
        <rFont val="Times New Roman"/>
        <charset val="134"/>
      </rPr>
      <t xml:space="preserve">2111408 </t>
    </r>
    <r>
      <rPr>
        <sz val="10"/>
        <rFont val="宋体"/>
        <charset val="134"/>
      </rPr>
      <t>能源管理</t>
    </r>
  </si>
  <si>
    <r>
      <rPr>
        <sz val="10"/>
        <rFont val="Times New Roman"/>
        <charset val="134"/>
      </rPr>
      <t xml:space="preserve">2111409 </t>
    </r>
    <r>
      <rPr>
        <sz val="10"/>
        <rFont val="宋体"/>
        <charset val="134"/>
      </rPr>
      <t>石油储备发展管理</t>
    </r>
  </si>
  <si>
    <r>
      <rPr>
        <sz val="10"/>
        <rFont val="Times New Roman"/>
        <charset val="134"/>
      </rPr>
      <t xml:space="preserve">2111410 </t>
    </r>
    <r>
      <rPr>
        <sz val="10"/>
        <rFont val="宋体"/>
        <charset val="134"/>
      </rPr>
      <t>能源调查</t>
    </r>
  </si>
  <si>
    <r>
      <rPr>
        <sz val="10"/>
        <rFont val="Times New Roman"/>
        <charset val="134"/>
      </rPr>
      <t xml:space="preserve">2111411 </t>
    </r>
    <r>
      <rPr>
        <sz val="10"/>
        <rFont val="宋体"/>
        <charset val="134"/>
      </rPr>
      <t>信息化建设</t>
    </r>
  </si>
  <si>
    <r>
      <rPr>
        <sz val="10"/>
        <rFont val="Times New Roman"/>
        <charset val="134"/>
      </rPr>
      <t xml:space="preserve">2111413 </t>
    </r>
    <r>
      <rPr>
        <sz val="10"/>
        <rFont val="宋体"/>
        <charset val="134"/>
      </rPr>
      <t>农村电网建设</t>
    </r>
  </si>
  <si>
    <r>
      <rPr>
        <sz val="10"/>
        <rFont val="Times New Roman"/>
        <charset val="134"/>
      </rPr>
      <t xml:space="preserve">2111450 </t>
    </r>
    <r>
      <rPr>
        <sz val="10"/>
        <rFont val="宋体"/>
        <charset val="134"/>
      </rPr>
      <t>事业运行</t>
    </r>
  </si>
  <si>
    <r>
      <rPr>
        <sz val="10"/>
        <rFont val="Times New Roman"/>
        <charset val="134"/>
      </rPr>
      <t xml:space="preserve">2111499 </t>
    </r>
    <r>
      <rPr>
        <sz val="10"/>
        <rFont val="宋体"/>
        <charset val="134"/>
      </rPr>
      <t>其他能源管理事务支出</t>
    </r>
  </si>
  <si>
    <r>
      <rPr>
        <sz val="10"/>
        <rFont val="Times New Roman"/>
        <charset val="134"/>
      </rPr>
      <t xml:space="preserve">21199 </t>
    </r>
    <r>
      <rPr>
        <sz val="10"/>
        <rFont val="宋体"/>
        <charset val="134"/>
      </rPr>
      <t>其他节能环保支出</t>
    </r>
  </si>
  <si>
    <r>
      <rPr>
        <b/>
        <sz val="10"/>
        <rFont val="Times New Roman"/>
        <charset val="134"/>
      </rPr>
      <t xml:space="preserve">212 </t>
    </r>
    <r>
      <rPr>
        <b/>
        <sz val="10"/>
        <rFont val="宋体"/>
        <charset val="134"/>
      </rPr>
      <t>城乡社区支出</t>
    </r>
  </si>
  <si>
    <r>
      <rPr>
        <sz val="10"/>
        <rFont val="Times New Roman"/>
        <charset val="134"/>
      </rPr>
      <t xml:space="preserve">21201 </t>
    </r>
    <r>
      <rPr>
        <sz val="10"/>
        <rFont val="宋体"/>
        <charset val="134"/>
      </rPr>
      <t>城乡社区管理事务</t>
    </r>
  </si>
  <si>
    <r>
      <rPr>
        <sz val="10"/>
        <rFont val="Times New Roman"/>
        <charset val="134"/>
      </rPr>
      <t xml:space="preserve">2120101 </t>
    </r>
    <r>
      <rPr>
        <sz val="10"/>
        <rFont val="宋体"/>
        <charset val="134"/>
      </rPr>
      <t>行政运行</t>
    </r>
  </si>
  <si>
    <r>
      <rPr>
        <sz val="10"/>
        <rFont val="Times New Roman"/>
        <charset val="134"/>
      </rPr>
      <t xml:space="preserve">2120102 </t>
    </r>
    <r>
      <rPr>
        <sz val="10"/>
        <rFont val="宋体"/>
        <charset val="134"/>
      </rPr>
      <t>一般行政管理事务</t>
    </r>
  </si>
  <si>
    <r>
      <rPr>
        <sz val="10"/>
        <rFont val="Times New Roman"/>
        <charset val="134"/>
      </rPr>
      <t xml:space="preserve">2120103 </t>
    </r>
    <r>
      <rPr>
        <sz val="10"/>
        <rFont val="宋体"/>
        <charset val="134"/>
      </rPr>
      <t>机关服务</t>
    </r>
  </si>
  <si>
    <r>
      <rPr>
        <sz val="10"/>
        <rFont val="Times New Roman"/>
        <charset val="134"/>
      </rPr>
      <t xml:space="preserve">2120104 </t>
    </r>
    <r>
      <rPr>
        <sz val="10"/>
        <rFont val="宋体"/>
        <charset val="134"/>
      </rPr>
      <t>城管执法</t>
    </r>
  </si>
  <si>
    <r>
      <rPr>
        <sz val="10"/>
        <rFont val="Times New Roman"/>
        <charset val="134"/>
      </rPr>
      <t xml:space="preserve">2120105 </t>
    </r>
    <r>
      <rPr>
        <sz val="10"/>
        <rFont val="宋体"/>
        <charset val="134"/>
      </rPr>
      <t>工程建设标准规范编制与监管</t>
    </r>
  </si>
  <si>
    <r>
      <rPr>
        <sz val="10"/>
        <rFont val="Times New Roman"/>
        <charset val="134"/>
      </rPr>
      <t xml:space="preserve">2120106 </t>
    </r>
    <r>
      <rPr>
        <sz val="10"/>
        <rFont val="宋体"/>
        <charset val="134"/>
      </rPr>
      <t>工程建设管理</t>
    </r>
  </si>
  <si>
    <r>
      <rPr>
        <sz val="10"/>
        <rFont val="Times New Roman"/>
        <charset val="134"/>
      </rPr>
      <t xml:space="preserve">2120107 </t>
    </r>
    <r>
      <rPr>
        <sz val="10"/>
        <rFont val="宋体"/>
        <charset val="134"/>
      </rPr>
      <t>市政公用行业市场监管</t>
    </r>
  </si>
  <si>
    <r>
      <rPr>
        <sz val="10"/>
        <rFont val="Times New Roman"/>
        <charset val="134"/>
      </rPr>
      <t xml:space="preserve">2120109 </t>
    </r>
    <r>
      <rPr>
        <sz val="10"/>
        <rFont val="宋体"/>
        <charset val="134"/>
      </rPr>
      <t>住宅建设与房地产市场监管</t>
    </r>
  </si>
  <si>
    <r>
      <rPr>
        <sz val="10"/>
        <rFont val="Times New Roman"/>
        <charset val="134"/>
      </rPr>
      <t xml:space="preserve">2120110 </t>
    </r>
    <r>
      <rPr>
        <sz val="10"/>
        <rFont val="宋体"/>
        <charset val="134"/>
      </rPr>
      <t>执业资格注册、资质审查</t>
    </r>
  </si>
  <si>
    <r>
      <rPr>
        <sz val="10"/>
        <rFont val="Times New Roman"/>
        <charset val="134"/>
      </rPr>
      <t xml:space="preserve">2120199 </t>
    </r>
    <r>
      <rPr>
        <sz val="10"/>
        <rFont val="宋体"/>
        <charset val="134"/>
      </rPr>
      <t>其他城乡社区管理事务支出</t>
    </r>
  </si>
  <si>
    <r>
      <rPr>
        <sz val="10"/>
        <rFont val="Times New Roman"/>
        <charset val="134"/>
      </rPr>
      <t xml:space="preserve">21202 </t>
    </r>
    <r>
      <rPr>
        <sz val="10"/>
        <rFont val="宋体"/>
        <charset val="134"/>
      </rPr>
      <t>城乡社区规划与管理</t>
    </r>
  </si>
  <si>
    <r>
      <rPr>
        <sz val="10"/>
        <rFont val="Times New Roman"/>
        <charset val="134"/>
      </rPr>
      <t xml:space="preserve">21203 </t>
    </r>
    <r>
      <rPr>
        <sz val="10"/>
        <rFont val="宋体"/>
        <charset val="134"/>
      </rPr>
      <t>城乡社区公共设施</t>
    </r>
  </si>
  <si>
    <r>
      <rPr>
        <sz val="10"/>
        <rFont val="Times New Roman"/>
        <charset val="134"/>
      </rPr>
      <t xml:space="preserve">2120303 </t>
    </r>
    <r>
      <rPr>
        <sz val="10"/>
        <rFont val="宋体"/>
        <charset val="134"/>
      </rPr>
      <t>小城镇基础设施建设</t>
    </r>
  </si>
  <si>
    <r>
      <rPr>
        <sz val="10"/>
        <rFont val="Times New Roman"/>
        <charset val="134"/>
      </rPr>
      <t xml:space="preserve">2120399 </t>
    </r>
    <r>
      <rPr>
        <sz val="10"/>
        <rFont val="宋体"/>
        <charset val="134"/>
      </rPr>
      <t>其他城乡社区公共设施支出</t>
    </r>
  </si>
  <si>
    <r>
      <rPr>
        <sz val="10"/>
        <rFont val="Times New Roman"/>
        <charset val="134"/>
      </rPr>
      <t xml:space="preserve">21205 </t>
    </r>
    <r>
      <rPr>
        <sz val="10"/>
        <rFont val="宋体"/>
        <charset val="134"/>
      </rPr>
      <t>城乡社区环境卫生</t>
    </r>
  </si>
  <si>
    <r>
      <rPr>
        <sz val="10"/>
        <rFont val="Times New Roman"/>
        <charset val="134"/>
      </rPr>
      <t xml:space="preserve">21206 </t>
    </r>
    <r>
      <rPr>
        <sz val="10"/>
        <rFont val="宋体"/>
        <charset val="134"/>
      </rPr>
      <t>建设市场管理与监督</t>
    </r>
  </si>
  <si>
    <r>
      <rPr>
        <sz val="10"/>
        <rFont val="Times New Roman"/>
        <charset val="134"/>
      </rPr>
      <t xml:space="preserve">21299 </t>
    </r>
    <r>
      <rPr>
        <sz val="10"/>
        <rFont val="宋体"/>
        <charset val="134"/>
      </rPr>
      <t>其他城乡社区支出</t>
    </r>
  </si>
  <si>
    <r>
      <rPr>
        <b/>
        <sz val="10"/>
        <rFont val="Times New Roman"/>
        <charset val="134"/>
      </rPr>
      <t xml:space="preserve">213 </t>
    </r>
    <r>
      <rPr>
        <b/>
        <sz val="10"/>
        <rFont val="宋体"/>
        <charset val="134"/>
      </rPr>
      <t>农林水支出</t>
    </r>
  </si>
  <si>
    <r>
      <rPr>
        <sz val="10"/>
        <rFont val="Times New Roman"/>
        <charset val="134"/>
      </rPr>
      <t xml:space="preserve">21301 </t>
    </r>
    <r>
      <rPr>
        <sz val="10"/>
        <rFont val="宋体"/>
        <charset val="134"/>
      </rPr>
      <t>农业农村</t>
    </r>
  </si>
  <si>
    <r>
      <rPr>
        <sz val="10"/>
        <rFont val="Times New Roman"/>
        <charset val="134"/>
      </rPr>
      <t xml:space="preserve">2130101 </t>
    </r>
    <r>
      <rPr>
        <sz val="10"/>
        <rFont val="宋体"/>
        <charset val="134"/>
      </rPr>
      <t>行政运行</t>
    </r>
  </si>
  <si>
    <r>
      <rPr>
        <sz val="10"/>
        <rFont val="Times New Roman"/>
        <charset val="134"/>
      </rPr>
      <t xml:space="preserve">2130102 </t>
    </r>
    <r>
      <rPr>
        <sz val="10"/>
        <rFont val="宋体"/>
        <charset val="134"/>
      </rPr>
      <t>一般行政管理事务</t>
    </r>
  </si>
  <si>
    <r>
      <rPr>
        <sz val="10"/>
        <rFont val="Times New Roman"/>
        <charset val="134"/>
      </rPr>
      <t xml:space="preserve">2130103 </t>
    </r>
    <r>
      <rPr>
        <sz val="10"/>
        <rFont val="宋体"/>
        <charset val="134"/>
      </rPr>
      <t>机关服务</t>
    </r>
  </si>
  <si>
    <r>
      <rPr>
        <sz val="10"/>
        <rFont val="Times New Roman"/>
        <charset val="134"/>
      </rPr>
      <t xml:space="preserve">2130104 </t>
    </r>
    <r>
      <rPr>
        <sz val="10"/>
        <rFont val="宋体"/>
        <charset val="134"/>
      </rPr>
      <t>事业运行</t>
    </r>
  </si>
  <si>
    <r>
      <rPr>
        <sz val="10"/>
        <rFont val="Times New Roman"/>
        <charset val="134"/>
      </rPr>
      <t xml:space="preserve">2130105 </t>
    </r>
    <r>
      <rPr>
        <sz val="10"/>
        <rFont val="宋体"/>
        <charset val="134"/>
      </rPr>
      <t>农垦运行</t>
    </r>
  </si>
  <si>
    <r>
      <rPr>
        <sz val="10"/>
        <rFont val="Times New Roman"/>
        <charset val="134"/>
      </rPr>
      <t xml:space="preserve">2130106 </t>
    </r>
    <r>
      <rPr>
        <sz val="10"/>
        <rFont val="宋体"/>
        <charset val="134"/>
      </rPr>
      <t>科技转化与推广服务</t>
    </r>
  </si>
  <si>
    <r>
      <rPr>
        <sz val="10"/>
        <rFont val="Times New Roman"/>
        <charset val="134"/>
      </rPr>
      <t xml:space="preserve">2130108 </t>
    </r>
    <r>
      <rPr>
        <sz val="10"/>
        <rFont val="宋体"/>
        <charset val="134"/>
      </rPr>
      <t>病虫害控制</t>
    </r>
  </si>
  <si>
    <r>
      <rPr>
        <sz val="10"/>
        <rFont val="Times New Roman"/>
        <charset val="134"/>
      </rPr>
      <t xml:space="preserve">2130109 </t>
    </r>
    <r>
      <rPr>
        <sz val="10"/>
        <rFont val="宋体"/>
        <charset val="134"/>
      </rPr>
      <t>农产品质量安全</t>
    </r>
  </si>
  <si>
    <r>
      <rPr>
        <sz val="10"/>
        <rFont val="Times New Roman"/>
        <charset val="134"/>
      </rPr>
      <t xml:space="preserve">2130110 </t>
    </r>
    <r>
      <rPr>
        <sz val="10"/>
        <rFont val="宋体"/>
        <charset val="134"/>
      </rPr>
      <t>执法监管</t>
    </r>
  </si>
  <si>
    <r>
      <rPr>
        <sz val="10"/>
        <rFont val="Times New Roman"/>
        <charset val="134"/>
      </rPr>
      <t xml:space="preserve">2130111 </t>
    </r>
    <r>
      <rPr>
        <sz val="10"/>
        <rFont val="宋体"/>
        <charset val="134"/>
      </rPr>
      <t>统计监测与信息服务</t>
    </r>
  </si>
  <si>
    <r>
      <rPr>
        <sz val="10"/>
        <rFont val="Times New Roman"/>
        <charset val="134"/>
      </rPr>
      <t xml:space="preserve">2130112 </t>
    </r>
    <r>
      <rPr>
        <sz val="10"/>
        <rFont val="宋体"/>
        <charset val="134"/>
      </rPr>
      <t>行业业务管理</t>
    </r>
  </si>
  <si>
    <r>
      <rPr>
        <sz val="10"/>
        <rFont val="Times New Roman"/>
        <charset val="134"/>
      </rPr>
      <t xml:space="preserve">2130114 </t>
    </r>
    <r>
      <rPr>
        <sz val="10"/>
        <rFont val="宋体"/>
        <charset val="134"/>
      </rPr>
      <t>对外交流与合作</t>
    </r>
  </si>
  <si>
    <r>
      <rPr>
        <sz val="10"/>
        <rFont val="Times New Roman"/>
        <charset val="134"/>
      </rPr>
      <t xml:space="preserve">2130119 </t>
    </r>
    <r>
      <rPr>
        <sz val="10"/>
        <rFont val="宋体"/>
        <charset val="134"/>
      </rPr>
      <t>防灾救灾</t>
    </r>
  </si>
  <si>
    <r>
      <rPr>
        <sz val="10"/>
        <rFont val="Times New Roman"/>
        <charset val="134"/>
      </rPr>
      <t xml:space="preserve">2130120 </t>
    </r>
    <r>
      <rPr>
        <sz val="10"/>
        <rFont val="宋体"/>
        <charset val="134"/>
      </rPr>
      <t>稳定农民收入补贴</t>
    </r>
  </si>
  <si>
    <r>
      <rPr>
        <sz val="10"/>
        <rFont val="Times New Roman"/>
        <charset val="134"/>
      </rPr>
      <t xml:space="preserve">2130121 </t>
    </r>
    <r>
      <rPr>
        <sz val="10"/>
        <rFont val="宋体"/>
        <charset val="134"/>
      </rPr>
      <t>农业结构调整补贴</t>
    </r>
  </si>
  <si>
    <r>
      <rPr>
        <sz val="10"/>
        <rFont val="Times New Roman"/>
        <charset val="134"/>
      </rPr>
      <t xml:space="preserve">2130122 </t>
    </r>
    <r>
      <rPr>
        <sz val="10"/>
        <rFont val="宋体"/>
        <charset val="134"/>
      </rPr>
      <t>农业生产发展</t>
    </r>
  </si>
  <si>
    <r>
      <rPr>
        <sz val="10"/>
        <rFont val="Times New Roman"/>
        <charset val="134"/>
      </rPr>
      <t xml:space="preserve">2130124 </t>
    </r>
    <r>
      <rPr>
        <sz val="10"/>
        <rFont val="宋体"/>
        <charset val="134"/>
      </rPr>
      <t>农村合作经济</t>
    </r>
  </si>
  <si>
    <r>
      <rPr>
        <sz val="10"/>
        <rFont val="Times New Roman"/>
        <charset val="134"/>
      </rPr>
      <t xml:space="preserve">2130125 </t>
    </r>
    <r>
      <rPr>
        <sz val="10"/>
        <rFont val="宋体"/>
        <charset val="134"/>
      </rPr>
      <t>农产品加工与促销</t>
    </r>
  </si>
  <si>
    <r>
      <rPr>
        <sz val="10"/>
        <rFont val="Times New Roman"/>
        <charset val="134"/>
      </rPr>
      <t xml:space="preserve">2130126 </t>
    </r>
    <r>
      <rPr>
        <sz val="10"/>
        <rFont val="宋体"/>
        <charset val="134"/>
      </rPr>
      <t>农村社会事业</t>
    </r>
  </si>
  <si>
    <r>
      <rPr>
        <sz val="10"/>
        <rFont val="Times New Roman"/>
        <charset val="134"/>
      </rPr>
      <t xml:space="preserve">2130135 </t>
    </r>
    <r>
      <rPr>
        <sz val="10"/>
        <rFont val="宋体"/>
        <charset val="134"/>
      </rPr>
      <t>农业资源保护修复与利用</t>
    </r>
  </si>
  <si>
    <r>
      <rPr>
        <sz val="10"/>
        <rFont val="Times New Roman"/>
        <charset val="134"/>
      </rPr>
      <t xml:space="preserve">2130142 </t>
    </r>
    <r>
      <rPr>
        <sz val="10"/>
        <rFont val="宋体"/>
        <charset val="134"/>
      </rPr>
      <t>农村道路建设</t>
    </r>
  </si>
  <si>
    <r>
      <rPr>
        <sz val="10"/>
        <rFont val="Times New Roman"/>
        <charset val="134"/>
      </rPr>
      <t xml:space="preserve">2130148 </t>
    </r>
    <r>
      <rPr>
        <sz val="10"/>
        <rFont val="宋体"/>
        <charset val="134"/>
      </rPr>
      <t>成品油价格改革对渔业的补贴</t>
    </r>
  </si>
  <si>
    <r>
      <rPr>
        <sz val="10"/>
        <rFont val="Times New Roman"/>
        <charset val="134"/>
      </rPr>
      <t xml:space="preserve">2130152 </t>
    </r>
    <r>
      <rPr>
        <sz val="10"/>
        <rFont val="宋体"/>
        <charset val="134"/>
      </rPr>
      <t>对高校毕业生到基层任职补助</t>
    </r>
  </si>
  <si>
    <r>
      <rPr>
        <sz val="10"/>
        <rFont val="Times New Roman"/>
        <charset val="134"/>
      </rPr>
      <t xml:space="preserve">2130153 </t>
    </r>
    <r>
      <rPr>
        <sz val="10"/>
        <rFont val="宋体"/>
        <charset val="134"/>
      </rPr>
      <t>农田建设</t>
    </r>
  </si>
  <si>
    <r>
      <rPr>
        <sz val="10"/>
        <rFont val="Times New Roman"/>
        <charset val="134"/>
      </rPr>
      <t xml:space="preserve">2130199 </t>
    </r>
    <r>
      <rPr>
        <sz val="10"/>
        <rFont val="宋体"/>
        <charset val="134"/>
      </rPr>
      <t>其他农业农村支出</t>
    </r>
  </si>
  <si>
    <r>
      <rPr>
        <sz val="10"/>
        <rFont val="Times New Roman"/>
        <charset val="134"/>
      </rPr>
      <t xml:space="preserve">21302 </t>
    </r>
    <r>
      <rPr>
        <sz val="10"/>
        <rFont val="宋体"/>
        <charset val="134"/>
      </rPr>
      <t>林业和草原</t>
    </r>
  </si>
  <si>
    <r>
      <rPr>
        <sz val="10"/>
        <rFont val="Times New Roman"/>
        <charset val="134"/>
      </rPr>
      <t xml:space="preserve">2130201 </t>
    </r>
    <r>
      <rPr>
        <sz val="10"/>
        <rFont val="宋体"/>
        <charset val="134"/>
      </rPr>
      <t>行政运行</t>
    </r>
  </si>
  <si>
    <r>
      <rPr>
        <sz val="10"/>
        <rFont val="Times New Roman"/>
        <charset val="134"/>
      </rPr>
      <t xml:space="preserve">2130202 </t>
    </r>
    <r>
      <rPr>
        <sz val="10"/>
        <rFont val="宋体"/>
        <charset val="134"/>
      </rPr>
      <t>一般行政管理事务</t>
    </r>
  </si>
  <si>
    <r>
      <rPr>
        <sz val="10"/>
        <rFont val="Times New Roman"/>
        <charset val="134"/>
      </rPr>
      <t xml:space="preserve">2130203 </t>
    </r>
    <r>
      <rPr>
        <sz val="10"/>
        <rFont val="宋体"/>
        <charset val="134"/>
      </rPr>
      <t>机关服务</t>
    </r>
  </si>
  <si>
    <r>
      <rPr>
        <sz val="10"/>
        <rFont val="Times New Roman"/>
        <charset val="134"/>
      </rPr>
      <t xml:space="preserve">2130204 </t>
    </r>
    <r>
      <rPr>
        <sz val="10"/>
        <rFont val="宋体"/>
        <charset val="134"/>
      </rPr>
      <t>事业机构</t>
    </r>
  </si>
  <si>
    <r>
      <rPr>
        <sz val="10"/>
        <rFont val="Times New Roman"/>
        <charset val="134"/>
      </rPr>
      <t xml:space="preserve">2130205 </t>
    </r>
    <r>
      <rPr>
        <sz val="10"/>
        <rFont val="宋体"/>
        <charset val="134"/>
      </rPr>
      <t>森林资源培育</t>
    </r>
  </si>
  <si>
    <r>
      <rPr>
        <sz val="10"/>
        <rFont val="Times New Roman"/>
        <charset val="134"/>
      </rPr>
      <t xml:space="preserve">2130206 </t>
    </r>
    <r>
      <rPr>
        <sz val="10"/>
        <rFont val="宋体"/>
        <charset val="134"/>
      </rPr>
      <t>技术推广与转化</t>
    </r>
  </si>
  <si>
    <r>
      <rPr>
        <sz val="10"/>
        <rFont val="Times New Roman"/>
        <charset val="134"/>
      </rPr>
      <t xml:space="preserve">2130207 </t>
    </r>
    <r>
      <rPr>
        <sz val="10"/>
        <rFont val="宋体"/>
        <charset val="134"/>
      </rPr>
      <t>森林资源管理</t>
    </r>
  </si>
  <si>
    <r>
      <rPr>
        <sz val="10"/>
        <rFont val="Times New Roman"/>
        <charset val="134"/>
      </rPr>
      <t xml:space="preserve">2130209 </t>
    </r>
    <r>
      <rPr>
        <sz val="10"/>
        <rFont val="宋体"/>
        <charset val="134"/>
      </rPr>
      <t>森林生态效益补偿</t>
    </r>
  </si>
  <si>
    <r>
      <rPr>
        <sz val="10"/>
        <rFont val="Times New Roman"/>
        <charset val="134"/>
      </rPr>
      <t xml:space="preserve">2130210 </t>
    </r>
    <r>
      <rPr>
        <sz val="10"/>
        <rFont val="宋体"/>
        <charset val="134"/>
      </rPr>
      <t>自然保护区等管理</t>
    </r>
  </si>
  <si>
    <r>
      <rPr>
        <sz val="10"/>
        <rFont val="Times New Roman"/>
        <charset val="134"/>
      </rPr>
      <t xml:space="preserve">2130211 </t>
    </r>
    <r>
      <rPr>
        <sz val="10"/>
        <rFont val="宋体"/>
        <charset val="134"/>
      </rPr>
      <t>动植物保护</t>
    </r>
  </si>
  <si>
    <r>
      <rPr>
        <sz val="10"/>
        <rFont val="Times New Roman"/>
        <charset val="134"/>
      </rPr>
      <t xml:space="preserve">2130212 </t>
    </r>
    <r>
      <rPr>
        <sz val="10"/>
        <rFont val="宋体"/>
        <charset val="134"/>
      </rPr>
      <t>湿地保护</t>
    </r>
  </si>
  <si>
    <r>
      <rPr>
        <sz val="10"/>
        <rFont val="Times New Roman"/>
        <charset val="134"/>
      </rPr>
      <t xml:space="preserve">2130213 </t>
    </r>
    <r>
      <rPr>
        <sz val="10"/>
        <rFont val="宋体"/>
        <charset val="134"/>
      </rPr>
      <t>执法与监督</t>
    </r>
  </si>
  <si>
    <r>
      <rPr>
        <sz val="10"/>
        <rFont val="Times New Roman"/>
        <charset val="134"/>
      </rPr>
      <t xml:space="preserve">2130217 </t>
    </r>
    <r>
      <rPr>
        <sz val="10"/>
        <rFont val="宋体"/>
        <charset val="134"/>
      </rPr>
      <t>防沙治沙</t>
    </r>
  </si>
  <si>
    <r>
      <rPr>
        <sz val="10"/>
        <rFont val="Times New Roman"/>
        <charset val="134"/>
      </rPr>
      <t xml:space="preserve">2130220 </t>
    </r>
    <r>
      <rPr>
        <sz val="10"/>
        <rFont val="宋体"/>
        <charset val="134"/>
      </rPr>
      <t>对外合作与交流</t>
    </r>
  </si>
  <si>
    <r>
      <rPr>
        <sz val="10"/>
        <rFont val="Times New Roman"/>
        <charset val="134"/>
      </rPr>
      <t xml:space="preserve">2130221 </t>
    </r>
    <r>
      <rPr>
        <sz val="10"/>
        <rFont val="宋体"/>
        <charset val="134"/>
      </rPr>
      <t>产业化管理</t>
    </r>
  </si>
  <si>
    <r>
      <rPr>
        <sz val="10"/>
        <rFont val="Times New Roman"/>
        <charset val="134"/>
      </rPr>
      <t xml:space="preserve">2130223 </t>
    </r>
    <r>
      <rPr>
        <sz val="10"/>
        <rFont val="宋体"/>
        <charset val="134"/>
      </rPr>
      <t>信息管理</t>
    </r>
  </si>
  <si>
    <r>
      <rPr>
        <sz val="10"/>
        <rFont val="Times New Roman"/>
        <charset val="134"/>
      </rPr>
      <t xml:space="preserve">2130226 </t>
    </r>
    <r>
      <rPr>
        <sz val="10"/>
        <rFont val="宋体"/>
        <charset val="134"/>
      </rPr>
      <t>林区公共支出</t>
    </r>
  </si>
  <si>
    <r>
      <rPr>
        <sz val="10"/>
        <rFont val="Times New Roman"/>
        <charset val="134"/>
      </rPr>
      <t xml:space="preserve">2130227 </t>
    </r>
    <r>
      <rPr>
        <sz val="10"/>
        <rFont val="宋体"/>
        <charset val="134"/>
      </rPr>
      <t>贷款贴息</t>
    </r>
  </si>
  <si>
    <r>
      <rPr>
        <sz val="10"/>
        <rFont val="Times New Roman"/>
        <charset val="134"/>
      </rPr>
      <t xml:space="preserve">2130232 </t>
    </r>
    <r>
      <rPr>
        <sz val="10"/>
        <rFont val="宋体"/>
        <charset val="134"/>
      </rPr>
      <t>成品油价格改革对林业的补贴</t>
    </r>
  </si>
  <si>
    <r>
      <rPr>
        <sz val="10"/>
        <rFont val="Times New Roman"/>
        <charset val="134"/>
      </rPr>
      <t xml:space="preserve">2130234 </t>
    </r>
    <r>
      <rPr>
        <sz val="10"/>
        <rFont val="宋体"/>
        <charset val="134"/>
      </rPr>
      <t>林业草原防灾减灾</t>
    </r>
  </si>
  <si>
    <r>
      <rPr>
        <sz val="10"/>
        <rFont val="Times New Roman"/>
        <charset val="134"/>
      </rPr>
      <t xml:space="preserve">2130235 </t>
    </r>
    <r>
      <rPr>
        <sz val="10"/>
        <rFont val="宋体"/>
        <charset val="134"/>
      </rPr>
      <t>国家公园</t>
    </r>
  </si>
  <si>
    <r>
      <rPr>
        <sz val="10"/>
        <rFont val="Times New Roman"/>
        <charset val="134"/>
      </rPr>
      <t xml:space="preserve">2130236 </t>
    </r>
    <r>
      <rPr>
        <sz val="10"/>
        <rFont val="宋体"/>
        <charset val="134"/>
      </rPr>
      <t>草原管理</t>
    </r>
  </si>
  <si>
    <r>
      <rPr>
        <sz val="10"/>
        <rFont val="Times New Roman"/>
        <charset val="134"/>
      </rPr>
      <t xml:space="preserve">2130237 </t>
    </r>
    <r>
      <rPr>
        <sz val="10"/>
        <rFont val="宋体"/>
        <charset val="134"/>
      </rPr>
      <t>行业业务管理</t>
    </r>
  </si>
  <si>
    <r>
      <rPr>
        <sz val="10"/>
        <rFont val="Times New Roman"/>
        <charset val="134"/>
      </rPr>
      <t xml:space="preserve">2130299 </t>
    </r>
    <r>
      <rPr>
        <sz val="10"/>
        <rFont val="宋体"/>
        <charset val="134"/>
      </rPr>
      <t>其他林业和草原支出</t>
    </r>
  </si>
  <si>
    <r>
      <rPr>
        <sz val="10"/>
        <rFont val="Times New Roman"/>
        <charset val="134"/>
      </rPr>
      <t xml:space="preserve">21303 </t>
    </r>
    <r>
      <rPr>
        <sz val="10"/>
        <rFont val="宋体"/>
        <charset val="134"/>
      </rPr>
      <t>水利</t>
    </r>
  </si>
  <si>
    <r>
      <rPr>
        <sz val="10"/>
        <rFont val="Times New Roman"/>
        <charset val="134"/>
      </rPr>
      <t xml:space="preserve">2130301 </t>
    </r>
    <r>
      <rPr>
        <sz val="10"/>
        <rFont val="宋体"/>
        <charset val="134"/>
      </rPr>
      <t>行政运行</t>
    </r>
  </si>
  <si>
    <r>
      <rPr>
        <sz val="10"/>
        <rFont val="Times New Roman"/>
        <charset val="134"/>
      </rPr>
      <t xml:space="preserve">2130302 </t>
    </r>
    <r>
      <rPr>
        <sz val="10"/>
        <rFont val="宋体"/>
        <charset val="134"/>
      </rPr>
      <t>一般行政管理事务</t>
    </r>
  </si>
  <si>
    <r>
      <rPr>
        <sz val="10"/>
        <rFont val="Times New Roman"/>
        <charset val="134"/>
      </rPr>
      <t xml:space="preserve">2130303 </t>
    </r>
    <r>
      <rPr>
        <sz val="10"/>
        <rFont val="宋体"/>
        <charset val="134"/>
      </rPr>
      <t>机关服务</t>
    </r>
  </si>
  <si>
    <r>
      <rPr>
        <sz val="10"/>
        <rFont val="Times New Roman"/>
        <charset val="134"/>
      </rPr>
      <t xml:space="preserve">2130304 </t>
    </r>
    <r>
      <rPr>
        <sz val="10"/>
        <rFont val="宋体"/>
        <charset val="134"/>
      </rPr>
      <t>水利行业业务管理</t>
    </r>
  </si>
  <si>
    <r>
      <rPr>
        <sz val="10"/>
        <rFont val="Times New Roman"/>
        <charset val="134"/>
      </rPr>
      <t xml:space="preserve">2130305 </t>
    </r>
    <r>
      <rPr>
        <sz val="10"/>
        <rFont val="宋体"/>
        <charset val="134"/>
      </rPr>
      <t>水利工程建设</t>
    </r>
  </si>
  <si>
    <r>
      <rPr>
        <sz val="10"/>
        <rFont val="Times New Roman"/>
        <charset val="134"/>
      </rPr>
      <t xml:space="preserve">2130306 </t>
    </r>
    <r>
      <rPr>
        <sz val="10"/>
        <rFont val="宋体"/>
        <charset val="134"/>
      </rPr>
      <t>水利工程运行与维护</t>
    </r>
  </si>
  <si>
    <r>
      <rPr>
        <sz val="10"/>
        <rFont val="Times New Roman"/>
        <charset val="134"/>
      </rPr>
      <t xml:space="preserve">2130307 </t>
    </r>
    <r>
      <rPr>
        <sz val="10"/>
        <rFont val="宋体"/>
        <charset val="134"/>
      </rPr>
      <t>长江黄河等流域管理</t>
    </r>
  </si>
  <si>
    <r>
      <rPr>
        <sz val="10"/>
        <rFont val="Times New Roman"/>
        <charset val="134"/>
      </rPr>
      <t xml:space="preserve">2130308 </t>
    </r>
    <r>
      <rPr>
        <sz val="10"/>
        <rFont val="宋体"/>
        <charset val="134"/>
      </rPr>
      <t>水利前期工作</t>
    </r>
  </si>
  <si>
    <r>
      <rPr>
        <sz val="10"/>
        <rFont val="Times New Roman"/>
        <charset val="134"/>
      </rPr>
      <t xml:space="preserve">2130309 </t>
    </r>
    <r>
      <rPr>
        <sz val="10"/>
        <rFont val="宋体"/>
        <charset val="134"/>
      </rPr>
      <t>水利执法监督</t>
    </r>
  </si>
  <si>
    <r>
      <rPr>
        <sz val="10"/>
        <rFont val="Times New Roman"/>
        <charset val="134"/>
      </rPr>
      <t xml:space="preserve">2130310 </t>
    </r>
    <r>
      <rPr>
        <sz val="10"/>
        <rFont val="宋体"/>
        <charset val="134"/>
      </rPr>
      <t>水土保持</t>
    </r>
  </si>
  <si>
    <r>
      <rPr>
        <sz val="10"/>
        <rFont val="Times New Roman"/>
        <charset val="134"/>
      </rPr>
      <t xml:space="preserve">2130311 </t>
    </r>
    <r>
      <rPr>
        <sz val="10"/>
        <rFont val="宋体"/>
        <charset val="134"/>
      </rPr>
      <t>水资源节约管理与保护</t>
    </r>
  </si>
  <si>
    <r>
      <rPr>
        <sz val="10"/>
        <rFont val="Times New Roman"/>
        <charset val="134"/>
      </rPr>
      <t xml:space="preserve">2130312 </t>
    </r>
    <r>
      <rPr>
        <sz val="10"/>
        <rFont val="宋体"/>
        <charset val="134"/>
      </rPr>
      <t>水质监测</t>
    </r>
  </si>
  <si>
    <r>
      <rPr>
        <sz val="10"/>
        <rFont val="Times New Roman"/>
        <charset val="134"/>
      </rPr>
      <t xml:space="preserve">2130313 </t>
    </r>
    <r>
      <rPr>
        <sz val="10"/>
        <rFont val="宋体"/>
        <charset val="134"/>
      </rPr>
      <t>水文测报</t>
    </r>
  </si>
  <si>
    <r>
      <rPr>
        <sz val="10"/>
        <rFont val="Times New Roman"/>
        <charset val="134"/>
      </rPr>
      <t xml:space="preserve">2130314 </t>
    </r>
    <r>
      <rPr>
        <sz val="10"/>
        <rFont val="宋体"/>
        <charset val="134"/>
      </rPr>
      <t>防汛</t>
    </r>
  </si>
  <si>
    <r>
      <rPr>
        <sz val="10"/>
        <rFont val="Times New Roman"/>
        <charset val="134"/>
      </rPr>
      <t xml:space="preserve">2130315 </t>
    </r>
    <r>
      <rPr>
        <sz val="10"/>
        <rFont val="宋体"/>
        <charset val="134"/>
      </rPr>
      <t>抗旱</t>
    </r>
  </si>
  <si>
    <r>
      <rPr>
        <sz val="10"/>
        <rFont val="Times New Roman"/>
        <charset val="134"/>
      </rPr>
      <t xml:space="preserve">2130316 </t>
    </r>
    <r>
      <rPr>
        <sz val="10"/>
        <rFont val="宋体"/>
        <charset val="134"/>
      </rPr>
      <t>农村水利</t>
    </r>
  </si>
  <si>
    <r>
      <rPr>
        <sz val="10"/>
        <rFont val="Times New Roman"/>
        <charset val="134"/>
      </rPr>
      <t xml:space="preserve">2130317 </t>
    </r>
    <r>
      <rPr>
        <sz val="10"/>
        <rFont val="宋体"/>
        <charset val="134"/>
      </rPr>
      <t>水利技术推广</t>
    </r>
  </si>
  <si>
    <r>
      <rPr>
        <sz val="10"/>
        <rFont val="Times New Roman"/>
        <charset val="134"/>
      </rPr>
      <t xml:space="preserve">2130318 </t>
    </r>
    <r>
      <rPr>
        <sz val="10"/>
        <rFont val="宋体"/>
        <charset val="134"/>
      </rPr>
      <t>国际河流治理与管理</t>
    </r>
  </si>
  <si>
    <r>
      <rPr>
        <sz val="10"/>
        <rFont val="Times New Roman"/>
        <charset val="134"/>
      </rPr>
      <t xml:space="preserve">2130319 </t>
    </r>
    <r>
      <rPr>
        <sz val="10"/>
        <rFont val="宋体"/>
        <charset val="134"/>
      </rPr>
      <t>江河湖库水系综合整治</t>
    </r>
  </si>
  <si>
    <r>
      <rPr>
        <sz val="10"/>
        <rFont val="Times New Roman"/>
        <charset val="134"/>
      </rPr>
      <t xml:space="preserve">2130321 </t>
    </r>
    <r>
      <rPr>
        <sz val="10"/>
        <rFont val="宋体"/>
        <charset val="134"/>
      </rPr>
      <t>大中型水库移民后期扶持专项支出</t>
    </r>
  </si>
  <si>
    <r>
      <rPr>
        <sz val="10"/>
        <rFont val="Times New Roman"/>
        <charset val="134"/>
      </rPr>
      <t xml:space="preserve">2130322 </t>
    </r>
    <r>
      <rPr>
        <sz val="10"/>
        <rFont val="宋体"/>
        <charset val="134"/>
      </rPr>
      <t>水利安全监督</t>
    </r>
  </si>
  <si>
    <r>
      <rPr>
        <sz val="10"/>
        <rFont val="Times New Roman"/>
        <charset val="134"/>
      </rPr>
      <t xml:space="preserve">2130333 </t>
    </r>
    <r>
      <rPr>
        <sz val="10"/>
        <rFont val="宋体"/>
        <charset val="134"/>
      </rPr>
      <t>信息管理</t>
    </r>
  </si>
  <si>
    <r>
      <rPr>
        <sz val="10"/>
        <rFont val="Times New Roman"/>
        <charset val="134"/>
      </rPr>
      <t xml:space="preserve">2130334 </t>
    </r>
    <r>
      <rPr>
        <sz val="10"/>
        <rFont val="宋体"/>
        <charset val="134"/>
      </rPr>
      <t>水利建设征地及移民支出</t>
    </r>
  </si>
  <si>
    <r>
      <rPr>
        <sz val="10"/>
        <rFont val="Times New Roman"/>
        <charset val="134"/>
      </rPr>
      <t xml:space="preserve">2130335 </t>
    </r>
    <r>
      <rPr>
        <sz val="10"/>
        <rFont val="宋体"/>
        <charset val="134"/>
      </rPr>
      <t>农村人畜饮水</t>
    </r>
  </si>
  <si>
    <r>
      <rPr>
        <sz val="10"/>
        <rFont val="Times New Roman"/>
        <charset val="134"/>
      </rPr>
      <t xml:space="preserve">2130336 </t>
    </r>
    <r>
      <rPr>
        <sz val="10"/>
        <rFont val="宋体"/>
        <charset val="134"/>
      </rPr>
      <t>南水北调工程建设</t>
    </r>
  </si>
  <si>
    <r>
      <rPr>
        <sz val="10"/>
        <rFont val="Times New Roman"/>
        <charset val="134"/>
      </rPr>
      <t xml:space="preserve">2130337 </t>
    </r>
    <r>
      <rPr>
        <sz val="10"/>
        <rFont val="宋体"/>
        <charset val="134"/>
      </rPr>
      <t>南水北调工程管理</t>
    </r>
  </si>
  <si>
    <r>
      <rPr>
        <sz val="10"/>
        <rFont val="Times New Roman"/>
        <charset val="134"/>
      </rPr>
      <t xml:space="preserve">2130399 </t>
    </r>
    <r>
      <rPr>
        <sz val="10"/>
        <rFont val="宋体"/>
        <charset val="134"/>
      </rPr>
      <t>其他水利支出</t>
    </r>
  </si>
  <si>
    <r>
      <rPr>
        <sz val="10"/>
        <rFont val="Times New Roman"/>
        <charset val="134"/>
      </rPr>
      <t xml:space="preserve">21305 </t>
    </r>
    <r>
      <rPr>
        <sz val="10"/>
        <rFont val="宋体"/>
        <charset val="134"/>
      </rPr>
      <t>扶贫</t>
    </r>
  </si>
  <si>
    <r>
      <rPr>
        <sz val="10"/>
        <rFont val="Times New Roman"/>
        <charset val="134"/>
      </rPr>
      <t xml:space="preserve">2130501 </t>
    </r>
    <r>
      <rPr>
        <sz val="10"/>
        <rFont val="宋体"/>
        <charset val="134"/>
      </rPr>
      <t>行政运行</t>
    </r>
  </si>
  <si>
    <r>
      <rPr>
        <sz val="10"/>
        <rFont val="Times New Roman"/>
        <charset val="134"/>
      </rPr>
      <t xml:space="preserve">2130502 </t>
    </r>
    <r>
      <rPr>
        <sz val="10"/>
        <rFont val="宋体"/>
        <charset val="134"/>
      </rPr>
      <t>一般行政管理事务</t>
    </r>
  </si>
  <si>
    <r>
      <rPr>
        <sz val="10"/>
        <rFont val="Times New Roman"/>
        <charset val="134"/>
      </rPr>
      <t xml:space="preserve">2130503 </t>
    </r>
    <r>
      <rPr>
        <sz val="10"/>
        <rFont val="宋体"/>
        <charset val="134"/>
      </rPr>
      <t>机关服务</t>
    </r>
  </si>
  <si>
    <r>
      <rPr>
        <sz val="10"/>
        <rFont val="Times New Roman"/>
        <charset val="134"/>
      </rPr>
      <t xml:space="preserve">2130504 </t>
    </r>
    <r>
      <rPr>
        <sz val="10"/>
        <rFont val="宋体"/>
        <charset val="134"/>
      </rPr>
      <t>农村基础设施建设</t>
    </r>
  </si>
  <si>
    <r>
      <rPr>
        <sz val="10"/>
        <rFont val="Times New Roman"/>
        <charset val="134"/>
      </rPr>
      <t xml:space="preserve">2130505 </t>
    </r>
    <r>
      <rPr>
        <sz val="10"/>
        <rFont val="宋体"/>
        <charset val="134"/>
      </rPr>
      <t>生产发展</t>
    </r>
  </si>
  <si>
    <r>
      <rPr>
        <sz val="10"/>
        <rFont val="Times New Roman"/>
        <charset val="134"/>
      </rPr>
      <t xml:space="preserve">2130506 </t>
    </r>
    <r>
      <rPr>
        <sz val="10"/>
        <rFont val="宋体"/>
        <charset val="134"/>
      </rPr>
      <t>社会发展</t>
    </r>
  </si>
  <si>
    <r>
      <rPr>
        <sz val="10"/>
        <rFont val="Times New Roman"/>
        <charset val="134"/>
      </rPr>
      <t xml:space="preserve">2130507 </t>
    </r>
    <r>
      <rPr>
        <sz val="10"/>
        <rFont val="宋体"/>
        <charset val="134"/>
      </rPr>
      <t>扶贫贷款奖补和贴息</t>
    </r>
  </si>
  <si>
    <r>
      <rPr>
        <sz val="10"/>
        <rFont val="Times New Roman"/>
        <charset val="134"/>
      </rPr>
      <t>2130508 “</t>
    </r>
    <r>
      <rPr>
        <sz val="10"/>
        <rFont val="宋体"/>
        <charset val="134"/>
      </rPr>
      <t>三西</t>
    </r>
    <r>
      <rPr>
        <sz val="10"/>
        <rFont val="Times New Roman"/>
        <charset val="134"/>
      </rPr>
      <t>”</t>
    </r>
    <r>
      <rPr>
        <sz val="10"/>
        <rFont val="宋体"/>
        <charset val="134"/>
      </rPr>
      <t>农业建设专项补助</t>
    </r>
  </si>
  <si>
    <r>
      <rPr>
        <sz val="10"/>
        <rFont val="Times New Roman"/>
        <charset val="134"/>
      </rPr>
      <t xml:space="preserve">2130550 </t>
    </r>
    <r>
      <rPr>
        <sz val="10"/>
        <rFont val="宋体"/>
        <charset val="134"/>
      </rPr>
      <t>扶贫事业机构</t>
    </r>
  </si>
  <si>
    <r>
      <rPr>
        <sz val="10"/>
        <rFont val="Times New Roman"/>
        <charset val="134"/>
      </rPr>
      <t xml:space="preserve">2130599 </t>
    </r>
    <r>
      <rPr>
        <sz val="10"/>
        <rFont val="宋体"/>
        <charset val="134"/>
      </rPr>
      <t>其他扶贫支出</t>
    </r>
  </si>
  <si>
    <r>
      <rPr>
        <sz val="10"/>
        <rFont val="Times New Roman"/>
        <charset val="134"/>
      </rPr>
      <t xml:space="preserve">21307 </t>
    </r>
    <r>
      <rPr>
        <sz val="10"/>
        <rFont val="宋体"/>
        <charset val="134"/>
      </rPr>
      <t>农村综合改革</t>
    </r>
  </si>
  <si>
    <r>
      <rPr>
        <sz val="10"/>
        <rFont val="Times New Roman"/>
        <charset val="134"/>
      </rPr>
      <t xml:space="preserve">2130701 </t>
    </r>
    <r>
      <rPr>
        <sz val="10"/>
        <rFont val="宋体"/>
        <charset val="134"/>
      </rPr>
      <t>对村级一事一议的补助</t>
    </r>
  </si>
  <si>
    <r>
      <rPr>
        <sz val="10"/>
        <rFont val="Times New Roman"/>
        <charset val="134"/>
      </rPr>
      <t xml:space="preserve">2130704 </t>
    </r>
    <r>
      <rPr>
        <sz val="10"/>
        <rFont val="宋体"/>
        <charset val="134"/>
      </rPr>
      <t>国有农场办社会职能改革补助</t>
    </r>
  </si>
  <si>
    <r>
      <rPr>
        <sz val="10"/>
        <rFont val="Times New Roman"/>
        <charset val="134"/>
      </rPr>
      <t xml:space="preserve">2130705 </t>
    </r>
    <r>
      <rPr>
        <sz val="10"/>
        <rFont val="宋体"/>
        <charset val="134"/>
      </rPr>
      <t>对村民委员会和村党支部的补助</t>
    </r>
  </si>
  <si>
    <r>
      <rPr>
        <sz val="10"/>
        <rFont val="Times New Roman"/>
        <charset val="134"/>
      </rPr>
      <t xml:space="preserve">2130706 </t>
    </r>
    <r>
      <rPr>
        <sz val="10"/>
        <rFont val="宋体"/>
        <charset val="134"/>
      </rPr>
      <t>对村集体经济组织的补助</t>
    </r>
  </si>
  <si>
    <r>
      <rPr>
        <sz val="10"/>
        <rFont val="Times New Roman"/>
        <charset val="134"/>
      </rPr>
      <t xml:space="preserve">2130707 </t>
    </r>
    <r>
      <rPr>
        <sz val="10"/>
        <rFont val="宋体"/>
        <charset val="134"/>
      </rPr>
      <t>农村综合改革示范试点补助</t>
    </r>
  </si>
  <si>
    <r>
      <rPr>
        <sz val="10"/>
        <rFont val="Times New Roman"/>
        <charset val="134"/>
      </rPr>
      <t xml:space="preserve">2130799 </t>
    </r>
    <r>
      <rPr>
        <sz val="10"/>
        <rFont val="宋体"/>
        <charset val="134"/>
      </rPr>
      <t>其他农村综合改革支出</t>
    </r>
  </si>
  <si>
    <r>
      <rPr>
        <sz val="10"/>
        <rFont val="Times New Roman"/>
        <charset val="134"/>
      </rPr>
      <t xml:space="preserve">21308 </t>
    </r>
    <r>
      <rPr>
        <sz val="10"/>
        <rFont val="宋体"/>
        <charset val="134"/>
      </rPr>
      <t>普惠金融发展支出</t>
    </r>
  </si>
  <si>
    <r>
      <rPr>
        <sz val="10"/>
        <rFont val="Times New Roman"/>
        <charset val="134"/>
      </rPr>
      <t xml:space="preserve">2130801 </t>
    </r>
    <r>
      <rPr>
        <sz val="10"/>
        <rFont val="宋体"/>
        <charset val="134"/>
      </rPr>
      <t>支持农村金融机构</t>
    </r>
  </si>
  <si>
    <r>
      <rPr>
        <sz val="10"/>
        <rFont val="Times New Roman"/>
        <charset val="134"/>
      </rPr>
      <t xml:space="preserve">2130802 </t>
    </r>
    <r>
      <rPr>
        <sz val="10"/>
        <rFont val="宋体"/>
        <charset val="134"/>
      </rPr>
      <t>涉农贷款增量奖励</t>
    </r>
  </si>
  <si>
    <r>
      <rPr>
        <sz val="10"/>
        <rFont val="Times New Roman"/>
        <charset val="134"/>
      </rPr>
      <t xml:space="preserve">2130803 </t>
    </r>
    <r>
      <rPr>
        <sz val="10"/>
        <rFont val="宋体"/>
        <charset val="134"/>
      </rPr>
      <t>农业保险保费补贴</t>
    </r>
  </si>
  <si>
    <r>
      <rPr>
        <sz val="10"/>
        <rFont val="Times New Roman"/>
        <charset val="134"/>
      </rPr>
      <t xml:space="preserve">2130804 </t>
    </r>
    <r>
      <rPr>
        <sz val="10"/>
        <rFont val="宋体"/>
        <charset val="134"/>
      </rPr>
      <t>创业担保贷款贴息</t>
    </r>
  </si>
  <si>
    <r>
      <rPr>
        <sz val="10"/>
        <rFont val="Times New Roman"/>
        <charset val="134"/>
      </rPr>
      <t xml:space="preserve">2130805 </t>
    </r>
    <r>
      <rPr>
        <sz val="10"/>
        <rFont val="宋体"/>
        <charset val="134"/>
      </rPr>
      <t>补充创业担保贷款基金</t>
    </r>
  </si>
  <si>
    <r>
      <rPr>
        <sz val="10"/>
        <rFont val="Times New Roman"/>
        <charset val="134"/>
      </rPr>
      <t xml:space="preserve">2130899 </t>
    </r>
    <r>
      <rPr>
        <sz val="10"/>
        <rFont val="宋体"/>
        <charset val="134"/>
      </rPr>
      <t>其他普惠金融发展支出</t>
    </r>
  </si>
  <si>
    <r>
      <rPr>
        <sz val="10"/>
        <rFont val="Times New Roman"/>
        <charset val="134"/>
      </rPr>
      <t xml:space="preserve">21309 </t>
    </r>
    <r>
      <rPr>
        <sz val="10"/>
        <rFont val="宋体"/>
        <charset val="134"/>
      </rPr>
      <t>目标价格补贴</t>
    </r>
  </si>
  <si>
    <r>
      <rPr>
        <sz val="10"/>
        <rFont val="Times New Roman"/>
        <charset val="134"/>
      </rPr>
      <t xml:space="preserve">2130901 </t>
    </r>
    <r>
      <rPr>
        <sz val="10"/>
        <rFont val="宋体"/>
        <charset val="134"/>
      </rPr>
      <t>棉花目标价格补贴</t>
    </r>
  </si>
  <si>
    <r>
      <rPr>
        <sz val="10"/>
        <rFont val="Times New Roman"/>
        <charset val="134"/>
      </rPr>
      <t xml:space="preserve">2130999 </t>
    </r>
    <r>
      <rPr>
        <sz val="10"/>
        <rFont val="宋体"/>
        <charset val="134"/>
      </rPr>
      <t>其他目标价格补贴</t>
    </r>
  </si>
  <si>
    <r>
      <rPr>
        <sz val="10"/>
        <rFont val="Times New Roman"/>
        <charset val="134"/>
      </rPr>
      <t xml:space="preserve">21399 </t>
    </r>
    <r>
      <rPr>
        <sz val="10"/>
        <rFont val="宋体"/>
        <charset val="134"/>
      </rPr>
      <t>其他农林水支出</t>
    </r>
  </si>
  <si>
    <r>
      <rPr>
        <sz val="10"/>
        <rFont val="Times New Roman"/>
        <charset val="134"/>
      </rPr>
      <t xml:space="preserve">2139901 </t>
    </r>
    <r>
      <rPr>
        <sz val="10"/>
        <rFont val="宋体"/>
        <charset val="134"/>
      </rPr>
      <t>化解其他公益性乡村债务支出</t>
    </r>
  </si>
  <si>
    <r>
      <rPr>
        <sz val="10"/>
        <rFont val="Times New Roman"/>
        <charset val="134"/>
      </rPr>
      <t xml:space="preserve">2139999 </t>
    </r>
    <r>
      <rPr>
        <sz val="10"/>
        <rFont val="宋体"/>
        <charset val="134"/>
      </rPr>
      <t>其他农林水支出</t>
    </r>
  </si>
  <si>
    <r>
      <rPr>
        <b/>
        <sz val="10"/>
        <rFont val="Times New Roman"/>
        <charset val="134"/>
      </rPr>
      <t xml:space="preserve">214 </t>
    </r>
    <r>
      <rPr>
        <b/>
        <sz val="10"/>
        <rFont val="宋体"/>
        <charset val="134"/>
      </rPr>
      <t>交通运输支出</t>
    </r>
  </si>
  <si>
    <r>
      <rPr>
        <sz val="10"/>
        <rFont val="Times New Roman"/>
        <charset val="134"/>
      </rPr>
      <t xml:space="preserve">21401 </t>
    </r>
    <r>
      <rPr>
        <sz val="10"/>
        <rFont val="宋体"/>
        <charset val="134"/>
      </rPr>
      <t>公路水路运输</t>
    </r>
  </si>
  <si>
    <r>
      <rPr>
        <sz val="10"/>
        <rFont val="Times New Roman"/>
        <charset val="134"/>
      </rPr>
      <t xml:space="preserve">2140101 </t>
    </r>
    <r>
      <rPr>
        <sz val="10"/>
        <rFont val="宋体"/>
        <charset val="134"/>
      </rPr>
      <t>行政运行</t>
    </r>
  </si>
  <si>
    <r>
      <rPr>
        <sz val="10"/>
        <rFont val="Times New Roman"/>
        <charset val="134"/>
      </rPr>
      <t xml:space="preserve">2140102 </t>
    </r>
    <r>
      <rPr>
        <sz val="10"/>
        <rFont val="宋体"/>
        <charset val="134"/>
      </rPr>
      <t>一般行政管理事务</t>
    </r>
  </si>
  <si>
    <r>
      <rPr>
        <sz val="10"/>
        <rFont val="Times New Roman"/>
        <charset val="134"/>
      </rPr>
      <t xml:space="preserve">2140103 </t>
    </r>
    <r>
      <rPr>
        <sz val="10"/>
        <rFont val="宋体"/>
        <charset val="134"/>
      </rPr>
      <t>机关服务</t>
    </r>
  </si>
  <si>
    <r>
      <rPr>
        <sz val="10"/>
        <rFont val="Times New Roman"/>
        <charset val="134"/>
      </rPr>
      <t xml:space="preserve">2140104 </t>
    </r>
    <r>
      <rPr>
        <sz val="10"/>
        <rFont val="宋体"/>
        <charset val="134"/>
      </rPr>
      <t>公路建设</t>
    </r>
  </si>
  <si>
    <r>
      <rPr>
        <sz val="10"/>
        <rFont val="Times New Roman"/>
        <charset val="134"/>
      </rPr>
      <t xml:space="preserve">2140106 </t>
    </r>
    <r>
      <rPr>
        <sz val="10"/>
        <rFont val="宋体"/>
        <charset val="134"/>
      </rPr>
      <t>公路养护</t>
    </r>
  </si>
  <si>
    <r>
      <rPr>
        <sz val="10"/>
        <rFont val="Times New Roman"/>
        <charset val="134"/>
      </rPr>
      <t xml:space="preserve">2140109 </t>
    </r>
    <r>
      <rPr>
        <sz val="10"/>
        <rFont val="宋体"/>
        <charset val="134"/>
      </rPr>
      <t>交通运输信息化建设</t>
    </r>
  </si>
  <si>
    <r>
      <rPr>
        <sz val="10"/>
        <rFont val="Times New Roman"/>
        <charset val="134"/>
      </rPr>
      <t xml:space="preserve">2140110 </t>
    </r>
    <r>
      <rPr>
        <sz val="10"/>
        <rFont val="宋体"/>
        <charset val="134"/>
      </rPr>
      <t>公路和运输安全</t>
    </r>
  </si>
  <si>
    <r>
      <rPr>
        <sz val="10"/>
        <rFont val="Times New Roman"/>
        <charset val="134"/>
      </rPr>
      <t xml:space="preserve">2140111 </t>
    </r>
    <r>
      <rPr>
        <sz val="10"/>
        <rFont val="宋体"/>
        <charset val="134"/>
      </rPr>
      <t>公路还贷专项</t>
    </r>
  </si>
  <si>
    <r>
      <rPr>
        <sz val="10"/>
        <rFont val="Times New Roman"/>
        <charset val="134"/>
      </rPr>
      <t xml:space="preserve">2140112 </t>
    </r>
    <r>
      <rPr>
        <sz val="10"/>
        <rFont val="宋体"/>
        <charset val="134"/>
      </rPr>
      <t>公路运输管理</t>
    </r>
  </si>
  <si>
    <r>
      <rPr>
        <sz val="10"/>
        <rFont val="Times New Roman"/>
        <charset val="134"/>
      </rPr>
      <t xml:space="preserve">2140114 </t>
    </r>
    <r>
      <rPr>
        <sz val="10"/>
        <rFont val="宋体"/>
        <charset val="134"/>
      </rPr>
      <t>公路和运输技术标准化建设</t>
    </r>
  </si>
  <si>
    <r>
      <rPr>
        <sz val="10"/>
        <rFont val="Times New Roman"/>
        <charset val="134"/>
      </rPr>
      <t xml:space="preserve">2140122 </t>
    </r>
    <r>
      <rPr>
        <sz val="10"/>
        <rFont val="宋体"/>
        <charset val="134"/>
      </rPr>
      <t>港口设施</t>
    </r>
  </si>
  <si>
    <r>
      <rPr>
        <sz val="10"/>
        <rFont val="Times New Roman"/>
        <charset val="134"/>
      </rPr>
      <t xml:space="preserve">2140123 </t>
    </r>
    <r>
      <rPr>
        <sz val="10"/>
        <rFont val="宋体"/>
        <charset val="134"/>
      </rPr>
      <t>航道维护</t>
    </r>
  </si>
  <si>
    <r>
      <rPr>
        <sz val="10"/>
        <rFont val="Times New Roman"/>
        <charset val="134"/>
      </rPr>
      <t xml:space="preserve">2140127 </t>
    </r>
    <r>
      <rPr>
        <sz val="10"/>
        <rFont val="宋体"/>
        <charset val="134"/>
      </rPr>
      <t>船舶检验</t>
    </r>
  </si>
  <si>
    <r>
      <rPr>
        <sz val="10"/>
        <rFont val="Times New Roman"/>
        <charset val="134"/>
      </rPr>
      <t xml:space="preserve">2140128 </t>
    </r>
    <r>
      <rPr>
        <sz val="10"/>
        <rFont val="宋体"/>
        <charset val="134"/>
      </rPr>
      <t>救助打捞</t>
    </r>
  </si>
  <si>
    <r>
      <rPr>
        <sz val="10"/>
        <rFont val="Times New Roman"/>
        <charset val="134"/>
      </rPr>
      <t xml:space="preserve">2140129 </t>
    </r>
    <r>
      <rPr>
        <sz val="10"/>
        <rFont val="宋体"/>
        <charset val="134"/>
      </rPr>
      <t>内河运输</t>
    </r>
  </si>
  <si>
    <r>
      <rPr>
        <sz val="10"/>
        <rFont val="Times New Roman"/>
        <charset val="134"/>
      </rPr>
      <t xml:space="preserve">2140130 </t>
    </r>
    <r>
      <rPr>
        <sz val="10"/>
        <rFont val="宋体"/>
        <charset val="134"/>
      </rPr>
      <t>远洋运输</t>
    </r>
  </si>
  <si>
    <r>
      <rPr>
        <sz val="10"/>
        <rFont val="Times New Roman"/>
        <charset val="134"/>
      </rPr>
      <t xml:space="preserve">2140131 </t>
    </r>
    <r>
      <rPr>
        <sz val="10"/>
        <rFont val="宋体"/>
        <charset val="134"/>
      </rPr>
      <t>海事管理</t>
    </r>
  </si>
  <si>
    <r>
      <rPr>
        <sz val="10"/>
        <rFont val="Times New Roman"/>
        <charset val="134"/>
      </rPr>
      <t xml:space="preserve">2140133 </t>
    </r>
    <r>
      <rPr>
        <sz val="10"/>
        <rFont val="宋体"/>
        <charset val="134"/>
      </rPr>
      <t>航标事业发展支出</t>
    </r>
  </si>
  <si>
    <r>
      <rPr>
        <sz val="10"/>
        <rFont val="Times New Roman"/>
        <charset val="134"/>
      </rPr>
      <t xml:space="preserve">2140136 </t>
    </r>
    <r>
      <rPr>
        <sz val="10"/>
        <rFont val="宋体"/>
        <charset val="134"/>
      </rPr>
      <t>水路运输管理支出</t>
    </r>
  </si>
  <si>
    <r>
      <rPr>
        <sz val="10"/>
        <rFont val="Times New Roman"/>
        <charset val="134"/>
      </rPr>
      <t xml:space="preserve">2140138 </t>
    </r>
    <r>
      <rPr>
        <sz val="10"/>
        <rFont val="宋体"/>
        <charset val="134"/>
      </rPr>
      <t>口岸建设</t>
    </r>
  </si>
  <si>
    <r>
      <rPr>
        <sz val="10"/>
        <rFont val="Times New Roman"/>
        <charset val="134"/>
      </rPr>
      <t xml:space="preserve">2140139 </t>
    </r>
    <r>
      <rPr>
        <sz val="10"/>
        <rFont val="宋体"/>
        <charset val="134"/>
      </rPr>
      <t>取消政府还贷二级公路收费专项支出</t>
    </r>
  </si>
  <si>
    <r>
      <rPr>
        <sz val="10"/>
        <rFont val="Times New Roman"/>
        <charset val="134"/>
      </rPr>
      <t xml:space="preserve">2140199 </t>
    </r>
    <r>
      <rPr>
        <sz val="10"/>
        <rFont val="宋体"/>
        <charset val="134"/>
      </rPr>
      <t>其他公路水路运输支出</t>
    </r>
  </si>
  <si>
    <r>
      <rPr>
        <sz val="10"/>
        <rFont val="Times New Roman"/>
        <charset val="134"/>
      </rPr>
      <t xml:space="preserve">21402 </t>
    </r>
    <r>
      <rPr>
        <sz val="10"/>
        <rFont val="宋体"/>
        <charset val="134"/>
      </rPr>
      <t>铁路运输</t>
    </r>
  </si>
  <si>
    <r>
      <rPr>
        <sz val="10"/>
        <rFont val="Times New Roman"/>
        <charset val="134"/>
      </rPr>
      <t xml:space="preserve">2140201 </t>
    </r>
    <r>
      <rPr>
        <sz val="10"/>
        <rFont val="宋体"/>
        <charset val="134"/>
      </rPr>
      <t>行政运行</t>
    </r>
  </si>
  <si>
    <r>
      <rPr>
        <sz val="10"/>
        <rFont val="Times New Roman"/>
        <charset val="134"/>
      </rPr>
      <t xml:space="preserve">2140202 </t>
    </r>
    <r>
      <rPr>
        <sz val="10"/>
        <rFont val="宋体"/>
        <charset val="134"/>
      </rPr>
      <t>一般行政管理事务</t>
    </r>
  </si>
  <si>
    <r>
      <rPr>
        <sz val="10"/>
        <rFont val="Times New Roman"/>
        <charset val="134"/>
      </rPr>
      <t xml:space="preserve">2140203 </t>
    </r>
    <r>
      <rPr>
        <sz val="10"/>
        <rFont val="宋体"/>
        <charset val="134"/>
      </rPr>
      <t>机关服务</t>
    </r>
  </si>
  <si>
    <r>
      <rPr>
        <sz val="10"/>
        <rFont val="Times New Roman"/>
        <charset val="134"/>
      </rPr>
      <t xml:space="preserve">2140204 </t>
    </r>
    <r>
      <rPr>
        <sz val="10"/>
        <rFont val="宋体"/>
        <charset val="134"/>
      </rPr>
      <t>铁路路网建设</t>
    </r>
  </si>
  <si>
    <r>
      <rPr>
        <sz val="10"/>
        <rFont val="Times New Roman"/>
        <charset val="134"/>
      </rPr>
      <t xml:space="preserve">2140205 </t>
    </r>
    <r>
      <rPr>
        <sz val="10"/>
        <rFont val="宋体"/>
        <charset val="134"/>
      </rPr>
      <t>铁路还贷专项</t>
    </r>
  </si>
  <si>
    <r>
      <rPr>
        <sz val="10"/>
        <rFont val="Times New Roman"/>
        <charset val="134"/>
      </rPr>
      <t xml:space="preserve">2140206 </t>
    </r>
    <r>
      <rPr>
        <sz val="10"/>
        <rFont val="宋体"/>
        <charset val="134"/>
      </rPr>
      <t>铁路安全</t>
    </r>
  </si>
  <si>
    <r>
      <rPr>
        <sz val="10"/>
        <rFont val="Times New Roman"/>
        <charset val="134"/>
      </rPr>
      <t xml:space="preserve">2140207 </t>
    </r>
    <r>
      <rPr>
        <sz val="10"/>
        <rFont val="宋体"/>
        <charset val="134"/>
      </rPr>
      <t>铁路专项运输</t>
    </r>
  </si>
  <si>
    <r>
      <rPr>
        <sz val="10"/>
        <rFont val="Times New Roman"/>
        <charset val="134"/>
      </rPr>
      <t xml:space="preserve">2140208 </t>
    </r>
    <r>
      <rPr>
        <sz val="10"/>
        <rFont val="宋体"/>
        <charset val="134"/>
      </rPr>
      <t>行业监管</t>
    </r>
  </si>
  <si>
    <r>
      <rPr>
        <sz val="10"/>
        <rFont val="Times New Roman"/>
        <charset val="134"/>
      </rPr>
      <t xml:space="preserve">2140299 </t>
    </r>
    <r>
      <rPr>
        <sz val="10"/>
        <rFont val="宋体"/>
        <charset val="134"/>
      </rPr>
      <t>其他铁路运输支出</t>
    </r>
  </si>
  <si>
    <r>
      <rPr>
        <sz val="10"/>
        <rFont val="Times New Roman"/>
        <charset val="134"/>
      </rPr>
      <t xml:space="preserve">21403 </t>
    </r>
    <r>
      <rPr>
        <sz val="10"/>
        <rFont val="宋体"/>
        <charset val="134"/>
      </rPr>
      <t>民用航空运输</t>
    </r>
  </si>
  <si>
    <r>
      <rPr>
        <sz val="10"/>
        <rFont val="Times New Roman"/>
        <charset val="134"/>
      </rPr>
      <t xml:space="preserve">2140301 </t>
    </r>
    <r>
      <rPr>
        <sz val="10"/>
        <rFont val="宋体"/>
        <charset val="134"/>
      </rPr>
      <t>行政运行</t>
    </r>
  </si>
  <si>
    <r>
      <rPr>
        <sz val="10"/>
        <rFont val="Times New Roman"/>
        <charset val="134"/>
      </rPr>
      <t xml:space="preserve">2140302 </t>
    </r>
    <r>
      <rPr>
        <sz val="10"/>
        <rFont val="宋体"/>
        <charset val="134"/>
      </rPr>
      <t>一般行政管理事务</t>
    </r>
  </si>
  <si>
    <r>
      <rPr>
        <sz val="10"/>
        <rFont val="Times New Roman"/>
        <charset val="134"/>
      </rPr>
      <t xml:space="preserve">2140303 </t>
    </r>
    <r>
      <rPr>
        <sz val="10"/>
        <rFont val="宋体"/>
        <charset val="134"/>
      </rPr>
      <t>机关服务</t>
    </r>
  </si>
  <si>
    <r>
      <rPr>
        <sz val="10"/>
        <rFont val="Times New Roman"/>
        <charset val="134"/>
      </rPr>
      <t xml:space="preserve">2140304 </t>
    </r>
    <r>
      <rPr>
        <sz val="10"/>
        <rFont val="宋体"/>
        <charset val="134"/>
      </rPr>
      <t>机场建设</t>
    </r>
  </si>
  <si>
    <r>
      <rPr>
        <sz val="10"/>
        <rFont val="Times New Roman"/>
        <charset val="134"/>
      </rPr>
      <t xml:space="preserve">2140305 </t>
    </r>
    <r>
      <rPr>
        <sz val="10"/>
        <rFont val="宋体"/>
        <charset val="134"/>
      </rPr>
      <t>空管系统建设</t>
    </r>
  </si>
  <si>
    <r>
      <rPr>
        <sz val="10"/>
        <rFont val="Times New Roman"/>
        <charset val="134"/>
      </rPr>
      <t xml:space="preserve">2140306 </t>
    </r>
    <r>
      <rPr>
        <sz val="10"/>
        <rFont val="宋体"/>
        <charset val="134"/>
      </rPr>
      <t>民航还贷专项支出</t>
    </r>
  </si>
  <si>
    <r>
      <rPr>
        <sz val="10"/>
        <rFont val="Times New Roman"/>
        <charset val="134"/>
      </rPr>
      <t xml:space="preserve">2140307 </t>
    </r>
    <r>
      <rPr>
        <sz val="10"/>
        <rFont val="宋体"/>
        <charset val="134"/>
      </rPr>
      <t>民用航空安全</t>
    </r>
  </si>
  <si>
    <r>
      <rPr>
        <sz val="10"/>
        <rFont val="Times New Roman"/>
        <charset val="134"/>
      </rPr>
      <t xml:space="preserve">2140308 </t>
    </r>
    <r>
      <rPr>
        <sz val="10"/>
        <rFont val="宋体"/>
        <charset val="134"/>
      </rPr>
      <t>民航专项运输</t>
    </r>
  </si>
  <si>
    <r>
      <rPr>
        <sz val="10"/>
        <rFont val="Times New Roman"/>
        <charset val="134"/>
      </rPr>
      <t xml:space="preserve">2140399 </t>
    </r>
    <r>
      <rPr>
        <sz val="10"/>
        <rFont val="宋体"/>
        <charset val="134"/>
      </rPr>
      <t>其他民用航空运输支出</t>
    </r>
  </si>
  <si>
    <r>
      <rPr>
        <sz val="10"/>
        <rFont val="Times New Roman"/>
        <charset val="134"/>
      </rPr>
      <t xml:space="preserve">21404 </t>
    </r>
    <r>
      <rPr>
        <sz val="10"/>
        <rFont val="宋体"/>
        <charset val="134"/>
      </rPr>
      <t>成品油价格改革对交通运输的补贴</t>
    </r>
  </si>
  <si>
    <r>
      <rPr>
        <sz val="10"/>
        <rFont val="Times New Roman"/>
        <charset val="134"/>
      </rPr>
      <t xml:space="preserve">2140401 </t>
    </r>
    <r>
      <rPr>
        <sz val="10"/>
        <rFont val="宋体"/>
        <charset val="134"/>
      </rPr>
      <t>对城市公交的补贴</t>
    </r>
  </si>
  <si>
    <r>
      <rPr>
        <sz val="10"/>
        <rFont val="Times New Roman"/>
        <charset val="134"/>
      </rPr>
      <t xml:space="preserve">2140402 </t>
    </r>
    <r>
      <rPr>
        <sz val="10"/>
        <rFont val="宋体"/>
        <charset val="134"/>
      </rPr>
      <t>对农村道路客运的补贴</t>
    </r>
  </si>
  <si>
    <r>
      <rPr>
        <sz val="10"/>
        <rFont val="Times New Roman"/>
        <charset val="134"/>
      </rPr>
      <t xml:space="preserve">2140403 </t>
    </r>
    <r>
      <rPr>
        <sz val="10"/>
        <rFont val="宋体"/>
        <charset val="134"/>
      </rPr>
      <t>对出租车的补贴</t>
    </r>
  </si>
  <si>
    <r>
      <rPr>
        <sz val="10"/>
        <rFont val="Times New Roman"/>
        <charset val="134"/>
      </rPr>
      <t xml:space="preserve">2140499 </t>
    </r>
    <r>
      <rPr>
        <sz val="10"/>
        <rFont val="宋体"/>
        <charset val="134"/>
      </rPr>
      <t>成品油价格改革补贴其他支出</t>
    </r>
  </si>
  <si>
    <r>
      <rPr>
        <sz val="10"/>
        <rFont val="Times New Roman"/>
        <charset val="134"/>
      </rPr>
      <t xml:space="preserve">21405 </t>
    </r>
    <r>
      <rPr>
        <sz val="10"/>
        <rFont val="宋体"/>
        <charset val="134"/>
      </rPr>
      <t>邮政业支出</t>
    </r>
  </si>
  <si>
    <r>
      <rPr>
        <sz val="10"/>
        <rFont val="Times New Roman"/>
        <charset val="134"/>
      </rPr>
      <t xml:space="preserve">2140501 </t>
    </r>
    <r>
      <rPr>
        <sz val="10"/>
        <rFont val="宋体"/>
        <charset val="134"/>
      </rPr>
      <t>行政运行</t>
    </r>
  </si>
  <si>
    <r>
      <rPr>
        <sz val="10"/>
        <rFont val="Times New Roman"/>
        <charset val="134"/>
      </rPr>
      <t xml:space="preserve">2140502 </t>
    </r>
    <r>
      <rPr>
        <sz val="10"/>
        <rFont val="宋体"/>
        <charset val="134"/>
      </rPr>
      <t>一般行政管理事务</t>
    </r>
  </si>
  <si>
    <r>
      <rPr>
        <sz val="10"/>
        <rFont val="Times New Roman"/>
        <charset val="134"/>
      </rPr>
      <t xml:space="preserve">2140503 </t>
    </r>
    <r>
      <rPr>
        <sz val="10"/>
        <rFont val="宋体"/>
        <charset val="134"/>
      </rPr>
      <t>机关服务</t>
    </r>
  </si>
  <si>
    <r>
      <rPr>
        <sz val="10"/>
        <rFont val="Times New Roman"/>
        <charset val="134"/>
      </rPr>
      <t xml:space="preserve">2140504 </t>
    </r>
    <r>
      <rPr>
        <sz val="10"/>
        <rFont val="宋体"/>
        <charset val="134"/>
      </rPr>
      <t>行业监管</t>
    </r>
  </si>
  <si>
    <r>
      <rPr>
        <sz val="10"/>
        <rFont val="Times New Roman"/>
        <charset val="134"/>
      </rPr>
      <t xml:space="preserve">2140505 </t>
    </r>
    <r>
      <rPr>
        <sz val="10"/>
        <rFont val="宋体"/>
        <charset val="134"/>
      </rPr>
      <t>邮政普遍服务与特殊服务</t>
    </r>
  </si>
  <si>
    <r>
      <rPr>
        <sz val="10"/>
        <rFont val="Times New Roman"/>
        <charset val="134"/>
      </rPr>
      <t xml:space="preserve">2140599 </t>
    </r>
    <r>
      <rPr>
        <sz val="10"/>
        <rFont val="宋体"/>
        <charset val="134"/>
      </rPr>
      <t>其他邮政业支出</t>
    </r>
  </si>
  <si>
    <r>
      <rPr>
        <sz val="10"/>
        <rFont val="Times New Roman"/>
        <charset val="134"/>
      </rPr>
      <t xml:space="preserve">21406 </t>
    </r>
    <r>
      <rPr>
        <sz val="10"/>
        <rFont val="宋体"/>
        <charset val="134"/>
      </rPr>
      <t>车辆购置税支出</t>
    </r>
  </si>
  <si>
    <r>
      <rPr>
        <sz val="10"/>
        <rFont val="Times New Roman"/>
        <charset val="134"/>
      </rPr>
      <t xml:space="preserve">2140601 </t>
    </r>
    <r>
      <rPr>
        <sz val="10"/>
        <rFont val="宋体"/>
        <charset val="134"/>
      </rPr>
      <t>车辆购置税用于公路等基础设施建设支出</t>
    </r>
  </si>
  <si>
    <r>
      <rPr>
        <sz val="10"/>
        <rFont val="Times New Roman"/>
        <charset val="134"/>
      </rPr>
      <t xml:space="preserve">2140602 </t>
    </r>
    <r>
      <rPr>
        <sz val="10"/>
        <rFont val="宋体"/>
        <charset val="134"/>
      </rPr>
      <t>车辆购置税用于农村公路建设支出</t>
    </r>
  </si>
  <si>
    <r>
      <rPr>
        <sz val="10"/>
        <rFont val="Times New Roman"/>
        <charset val="134"/>
      </rPr>
      <t xml:space="preserve">2140603 </t>
    </r>
    <r>
      <rPr>
        <sz val="10"/>
        <rFont val="宋体"/>
        <charset val="134"/>
      </rPr>
      <t>车辆购置税用于老旧汽车报废更新补贴</t>
    </r>
  </si>
  <si>
    <r>
      <rPr>
        <sz val="10"/>
        <rFont val="Times New Roman"/>
        <charset val="134"/>
      </rPr>
      <t xml:space="preserve">2140699 </t>
    </r>
    <r>
      <rPr>
        <sz val="10"/>
        <rFont val="宋体"/>
        <charset val="134"/>
      </rPr>
      <t>车辆购置税其他支出</t>
    </r>
  </si>
  <si>
    <r>
      <rPr>
        <sz val="10"/>
        <rFont val="Times New Roman"/>
        <charset val="134"/>
      </rPr>
      <t xml:space="preserve">21499 </t>
    </r>
    <r>
      <rPr>
        <sz val="10"/>
        <rFont val="宋体"/>
        <charset val="134"/>
      </rPr>
      <t>其他交通运输支出</t>
    </r>
  </si>
  <si>
    <r>
      <rPr>
        <sz val="10"/>
        <rFont val="Times New Roman"/>
        <charset val="134"/>
      </rPr>
      <t xml:space="preserve">2149901 </t>
    </r>
    <r>
      <rPr>
        <sz val="10"/>
        <rFont val="宋体"/>
        <charset val="134"/>
      </rPr>
      <t>公共交通运营补助</t>
    </r>
  </si>
  <si>
    <r>
      <rPr>
        <sz val="10"/>
        <rFont val="Times New Roman"/>
        <charset val="134"/>
      </rPr>
      <t xml:space="preserve">2149999 </t>
    </r>
    <r>
      <rPr>
        <sz val="10"/>
        <rFont val="宋体"/>
        <charset val="134"/>
      </rPr>
      <t>其他交通运输支出</t>
    </r>
  </si>
  <si>
    <r>
      <rPr>
        <b/>
        <sz val="10"/>
        <rFont val="Times New Roman"/>
        <charset val="134"/>
      </rPr>
      <t xml:space="preserve">215 </t>
    </r>
    <r>
      <rPr>
        <b/>
        <sz val="10"/>
        <rFont val="宋体"/>
        <charset val="134"/>
      </rPr>
      <t>资源勘探信息等支出</t>
    </r>
  </si>
  <si>
    <r>
      <rPr>
        <sz val="10"/>
        <rFont val="Times New Roman"/>
        <charset val="134"/>
      </rPr>
      <t xml:space="preserve">21501 </t>
    </r>
    <r>
      <rPr>
        <sz val="10"/>
        <rFont val="宋体"/>
        <charset val="134"/>
      </rPr>
      <t>资源勘探开发</t>
    </r>
  </si>
  <si>
    <r>
      <rPr>
        <sz val="10"/>
        <rFont val="Times New Roman"/>
        <charset val="134"/>
      </rPr>
      <t xml:space="preserve">2150101 </t>
    </r>
    <r>
      <rPr>
        <sz val="10"/>
        <rFont val="宋体"/>
        <charset val="134"/>
      </rPr>
      <t>行政运行</t>
    </r>
  </si>
  <si>
    <r>
      <rPr>
        <sz val="10"/>
        <rFont val="Times New Roman"/>
        <charset val="134"/>
      </rPr>
      <t xml:space="preserve">2150102 </t>
    </r>
    <r>
      <rPr>
        <sz val="10"/>
        <rFont val="宋体"/>
        <charset val="134"/>
      </rPr>
      <t>一般行政管理事务</t>
    </r>
  </si>
  <si>
    <r>
      <rPr>
        <sz val="10"/>
        <rFont val="Times New Roman"/>
        <charset val="134"/>
      </rPr>
      <t xml:space="preserve">2150103 </t>
    </r>
    <r>
      <rPr>
        <sz val="10"/>
        <rFont val="宋体"/>
        <charset val="134"/>
      </rPr>
      <t>机关服务</t>
    </r>
  </si>
  <si>
    <r>
      <rPr>
        <sz val="10"/>
        <rFont val="Times New Roman"/>
        <charset val="134"/>
      </rPr>
      <t xml:space="preserve">2150104 </t>
    </r>
    <r>
      <rPr>
        <sz val="10"/>
        <rFont val="宋体"/>
        <charset val="134"/>
      </rPr>
      <t>煤炭勘探开采和洗选</t>
    </r>
  </si>
  <si>
    <r>
      <rPr>
        <sz val="10"/>
        <rFont val="Times New Roman"/>
        <charset val="134"/>
      </rPr>
      <t xml:space="preserve">2150105 </t>
    </r>
    <r>
      <rPr>
        <sz val="10"/>
        <rFont val="宋体"/>
        <charset val="134"/>
      </rPr>
      <t>石油和天然气勘探开采</t>
    </r>
  </si>
  <si>
    <r>
      <rPr>
        <sz val="10"/>
        <rFont val="Times New Roman"/>
        <charset val="134"/>
      </rPr>
      <t xml:space="preserve">2150106 </t>
    </r>
    <r>
      <rPr>
        <sz val="10"/>
        <rFont val="宋体"/>
        <charset val="134"/>
      </rPr>
      <t>黑色金属矿勘探和采选</t>
    </r>
  </si>
  <si>
    <r>
      <rPr>
        <sz val="10"/>
        <rFont val="Times New Roman"/>
        <charset val="134"/>
      </rPr>
      <t xml:space="preserve">2150107 </t>
    </r>
    <r>
      <rPr>
        <sz val="10"/>
        <rFont val="宋体"/>
        <charset val="134"/>
      </rPr>
      <t>有色金属矿勘探和采选</t>
    </r>
  </si>
  <si>
    <r>
      <rPr>
        <sz val="10"/>
        <rFont val="Times New Roman"/>
        <charset val="134"/>
      </rPr>
      <t xml:space="preserve">2150108 </t>
    </r>
    <r>
      <rPr>
        <sz val="10"/>
        <rFont val="宋体"/>
        <charset val="134"/>
      </rPr>
      <t>非金属矿勘探和采选</t>
    </r>
  </si>
  <si>
    <r>
      <rPr>
        <sz val="10"/>
        <rFont val="Times New Roman"/>
        <charset val="134"/>
      </rPr>
      <t xml:space="preserve">2150199 </t>
    </r>
    <r>
      <rPr>
        <sz val="10"/>
        <rFont val="宋体"/>
        <charset val="134"/>
      </rPr>
      <t>其他资源勘探业支出</t>
    </r>
  </si>
  <si>
    <r>
      <rPr>
        <sz val="10"/>
        <rFont val="Times New Roman"/>
        <charset val="134"/>
      </rPr>
      <t xml:space="preserve">21502 </t>
    </r>
    <r>
      <rPr>
        <sz val="10"/>
        <rFont val="宋体"/>
        <charset val="134"/>
      </rPr>
      <t>制造业</t>
    </r>
  </si>
  <si>
    <r>
      <rPr>
        <sz val="10"/>
        <rFont val="Times New Roman"/>
        <charset val="134"/>
      </rPr>
      <t xml:space="preserve">2150201 </t>
    </r>
    <r>
      <rPr>
        <sz val="10"/>
        <rFont val="宋体"/>
        <charset val="134"/>
      </rPr>
      <t>行政运行</t>
    </r>
  </si>
  <si>
    <r>
      <rPr>
        <sz val="10"/>
        <rFont val="Times New Roman"/>
        <charset val="134"/>
      </rPr>
      <t xml:space="preserve">2150202 </t>
    </r>
    <r>
      <rPr>
        <sz val="10"/>
        <rFont val="宋体"/>
        <charset val="134"/>
      </rPr>
      <t>一般行政管理事务</t>
    </r>
  </si>
  <si>
    <r>
      <rPr>
        <sz val="10"/>
        <rFont val="Times New Roman"/>
        <charset val="134"/>
      </rPr>
      <t xml:space="preserve">2150203 </t>
    </r>
    <r>
      <rPr>
        <sz val="10"/>
        <rFont val="宋体"/>
        <charset val="134"/>
      </rPr>
      <t>机关服务</t>
    </r>
  </si>
  <si>
    <r>
      <rPr>
        <sz val="10"/>
        <rFont val="Times New Roman"/>
        <charset val="134"/>
      </rPr>
      <t xml:space="preserve">2150204 </t>
    </r>
    <r>
      <rPr>
        <sz val="10"/>
        <rFont val="宋体"/>
        <charset val="134"/>
      </rPr>
      <t>纺织业</t>
    </r>
  </si>
  <si>
    <r>
      <rPr>
        <sz val="10"/>
        <rFont val="Times New Roman"/>
        <charset val="134"/>
      </rPr>
      <t xml:space="preserve">2150205 </t>
    </r>
    <r>
      <rPr>
        <sz val="10"/>
        <rFont val="宋体"/>
        <charset val="134"/>
      </rPr>
      <t>医药制造业</t>
    </r>
  </si>
  <si>
    <r>
      <rPr>
        <sz val="10"/>
        <rFont val="Times New Roman"/>
        <charset val="134"/>
      </rPr>
      <t xml:space="preserve">2150206 </t>
    </r>
    <r>
      <rPr>
        <sz val="10"/>
        <rFont val="宋体"/>
        <charset val="134"/>
      </rPr>
      <t>非金属矿物制品业</t>
    </r>
  </si>
  <si>
    <r>
      <rPr>
        <sz val="10"/>
        <rFont val="Times New Roman"/>
        <charset val="134"/>
      </rPr>
      <t xml:space="preserve">2150207 </t>
    </r>
    <r>
      <rPr>
        <sz val="10"/>
        <rFont val="宋体"/>
        <charset val="134"/>
      </rPr>
      <t>通信设备、计算机及其他电子设备制造业</t>
    </r>
  </si>
  <si>
    <r>
      <rPr>
        <sz val="10"/>
        <rFont val="Times New Roman"/>
        <charset val="134"/>
      </rPr>
      <t xml:space="preserve">2150208 </t>
    </r>
    <r>
      <rPr>
        <sz val="10"/>
        <rFont val="宋体"/>
        <charset val="134"/>
      </rPr>
      <t>交通运输设备制造业</t>
    </r>
  </si>
  <si>
    <r>
      <rPr>
        <sz val="10"/>
        <rFont val="Times New Roman"/>
        <charset val="134"/>
      </rPr>
      <t xml:space="preserve">2150209 </t>
    </r>
    <r>
      <rPr>
        <sz val="10"/>
        <rFont val="宋体"/>
        <charset val="134"/>
      </rPr>
      <t>电气机械及器材制造业</t>
    </r>
  </si>
  <si>
    <r>
      <rPr>
        <sz val="10"/>
        <rFont val="Times New Roman"/>
        <charset val="134"/>
      </rPr>
      <t xml:space="preserve">2150210 </t>
    </r>
    <r>
      <rPr>
        <sz val="10"/>
        <rFont val="宋体"/>
        <charset val="134"/>
      </rPr>
      <t>工艺品及其他制造业</t>
    </r>
  </si>
  <si>
    <r>
      <rPr>
        <sz val="10"/>
        <rFont val="Times New Roman"/>
        <charset val="134"/>
      </rPr>
      <t xml:space="preserve">2150212 </t>
    </r>
    <r>
      <rPr>
        <sz val="10"/>
        <rFont val="宋体"/>
        <charset val="134"/>
      </rPr>
      <t>石油加工、炼焦及核燃料加工业</t>
    </r>
  </si>
  <si>
    <r>
      <rPr>
        <sz val="10"/>
        <rFont val="Times New Roman"/>
        <charset val="134"/>
      </rPr>
      <t xml:space="preserve">2150213 </t>
    </r>
    <r>
      <rPr>
        <sz val="10"/>
        <rFont val="宋体"/>
        <charset val="134"/>
      </rPr>
      <t>化学原料及化学制品制造业</t>
    </r>
  </si>
  <si>
    <r>
      <rPr>
        <sz val="10"/>
        <rFont val="Times New Roman"/>
        <charset val="134"/>
      </rPr>
      <t xml:space="preserve">2150214 </t>
    </r>
    <r>
      <rPr>
        <sz val="10"/>
        <rFont val="宋体"/>
        <charset val="134"/>
      </rPr>
      <t>黑色金属冶炼及压延加工业</t>
    </r>
  </si>
  <si>
    <r>
      <rPr>
        <sz val="10"/>
        <rFont val="Times New Roman"/>
        <charset val="134"/>
      </rPr>
      <t xml:space="preserve">2150215 </t>
    </r>
    <r>
      <rPr>
        <sz val="10"/>
        <rFont val="宋体"/>
        <charset val="134"/>
      </rPr>
      <t>有色金属冶炼及压延加工业</t>
    </r>
  </si>
  <si>
    <r>
      <rPr>
        <sz val="10"/>
        <rFont val="Times New Roman"/>
        <charset val="134"/>
      </rPr>
      <t xml:space="preserve">2150299 </t>
    </r>
    <r>
      <rPr>
        <sz val="10"/>
        <rFont val="宋体"/>
        <charset val="134"/>
      </rPr>
      <t>其他制造业支出</t>
    </r>
  </si>
  <si>
    <r>
      <rPr>
        <sz val="10"/>
        <rFont val="Times New Roman"/>
        <charset val="134"/>
      </rPr>
      <t xml:space="preserve">21503 </t>
    </r>
    <r>
      <rPr>
        <sz val="10"/>
        <rFont val="宋体"/>
        <charset val="134"/>
      </rPr>
      <t>建筑业</t>
    </r>
  </si>
  <si>
    <r>
      <rPr>
        <sz val="10"/>
        <rFont val="Times New Roman"/>
        <charset val="134"/>
      </rPr>
      <t xml:space="preserve">2150301 </t>
    </r>
    <r>
      <rPr>
        <sz val="10"/>
        <rFont val="宋体"/>
        <charset val="134"/>
      </rPr>
      <t>行政运行</t>
    </r>
  </si>
  <si>
    <r>
      <rPr>
        <sz val="10"/>
        <rFont val="Times New Roman"/>
        <charset val="134"/>
      </rPr>
      <t xml:space="preserve">2150302 </t>
    </r>
    <r>
      <rPr>
        <sz val="10"/>
        <rFont val="宋体"/>
        <charset val="134"/>
      </rPr>
      <t>一般行政管理事务</t>
    </r>
  </si>
  <si>
    <r>
      <rPr>
        <sz val="10"/>
        <rFont val="Times New Roman"/>
        <charset val="134"/>
      </rPr>
      <t xml:space="preserve">2150303 </t>
    </r>
    <r>
      <rPr>
        <sz val="10"/>
        <rFont val="宋体"/>
        <charset val="134"/>
      </rPr>
      <t>机关服务</t>
    </r>
  </si>
  <si>
    <r>
      <rPr>
        <sz val="10"/>
        <rFont val="Times New Roman"/>
        <charset val="134"/>
      </rPr>
      <t xml:space="preserve">2150399 </t>
    </r>
    <r>
      <rPr>
        <sz val="10"/>
        <rFont val="宋体"/>
        <charset val="134"/>
      </rPr>
      <t>其他建筑业支出</t>
    </r>
  </si>
  <si>
    <r>
      <rPr>
        <sz val="10"/>
        <rFont val="Times New Roman"/>
        <charset val="134"/>
      </rPr>
      <t xml:space="preserve">21505 </t>
    </r>
    <r>
      <rPr>
        <sz val="10"/>
        <rFont val="宋体"/>
        <charset val="134"/>
      </rPr>
      <t>工业和信息产业监管</t>
    </r>
  </si>
  <si>
    <r>
      <rPr>
        <sz val="10"/>
        <rFont val="Times New Roman"/>
        <charset val="134"/>
      </rPr>
      <t xml:space="preserve">2150501 </t>
    </r>
    <r>
      <rPr>
        <sz val="10"/>
        <rFont val="宋体"/>
        <charset val="134"/>
      </rPr>
      <t>行政运行</t>
    </r>
  </si>
  <si>
    <r>
      <rPr>
        <sz val="10"/>
        <rFont val="Times New Roman"/>
        <charset val="134"/>
      </rPr>
      <t xml:space="preserve">2150502 </t>
    </r>
    <r>
      <rPr>
        <sz val="10"/>
        <rFont val="宋体"/>
        <charset val="134"/>
      </rPr>
      <t>一般行政管理事务</t>
    </r>
  </si>
  <si>
    <r>
      <rPr>
        <sz val="10"/>
        <rFont val="Times New Roman"/>
        <charset val="134"/>
      </rPr>
      <t xml:space="preserve">2150503 </t>
    </r>
    <r>
      <rPr>
        <sz val="10"/>
        <rFont val="宋体"/>
        <charset val="134"/>
      </rPr>
      <t>机关服务</t>
    </r>
  </si>
  <si>
    <r>
      <rPr>
        <sz val="10"/>
        <rFont val="Times New Roman"/>
        <charset val="134"/>
      </rPr>
      <t xml:space="preserve">2150505 </t>
    </r>
    <r>
      <rPr>
        <sz val="10"/>
        <rFont val="宋体"/>
        <charset val="134"/>
      </rPr>
      <t>战备应急</t>
    </r>
  </si>
  <si>
    <r>
      <rPr>
        <sz val="10"/>
        <rFont val="Times New Roman"/>
        <charset val="134"/>
      </rPr>
      <t xml:space="preserve">2150506 </t>
    </r>
    <r>
      <rPr>
        <sz val="10"/>
        <rFont val="宋体"/>
        <charset val="134"/>
      </rPr>
      <t>信息安全建设</t>
    </r>
  </si>
  <si>
    <r>
      <rPr>
        <sz val="10"/>
        <rFont val="Times New Roman"/>
        <charset val="134"/>
      </rPr>
      <t xml:space="preserve">2150507 </t>
    </r>
    <r>
      <rPr>
        <sz val="10"/>
        <rFont val="宋体"/>
        <charset val="134"/>
      </rPr>
      <t>专用通信</t>
    </r>
  </si>
  <si>
    <r>
      <rPr>
        <sz val="10"/>
        <rFont val="Times New Roman"/>
        <charset val="134"/>
      </rPr>
      <t xml:space="preserve">2150508 </t>
    </r>
    <r>
      <rPr>
        <sz val="10"/>
        <rFont val="宋体"/>
        <charset val="134"/>
      </rPr>
      <t>无线电监管</t>
    </r>
  </si>
  <si>
    <r>
      <rPr>
        <sz val="10"/>
        <rFont val="Times New Roman"/>
        <charset val="134"/>
      </rPr>
      <t xml:space="preserve">2150509 </t>
    </r>
    <r>
      <rPr>
        <sz val="10"/>
        <rFont val="宋体"/>
        <charset val="134"/>
      </rPr>
      <t>工业和信息产业战略研究与标准制定</t>
    </r>
  </si>
  <si>
    <r>
      <rPr>
        <sz val="10"/>
        <rFont val="Times New Roman"/>
        <charset val="134"/>
      </rPr>
      <t xml:space="preserve">2150510 </t>
    </r>
    <r>
      <rPr>
        <sz val="10"/>
        <rFont val="宋体"/>
        <charset val="134"/>
      </rPr>
      <t>工业和信息产业支持</t>
    </r>
  </si>
  <si>
    <r>
      <rPr>
        <sz val="10"/>
        <rFont val="Times New Roman"/>
        <charset val="134"/>
      </rPr>
      <t xml:space="preserve">2150511 </t>
    </r>
    <r>
      <rPr>
        <sz val="10"/>
        <rFont val="宋体"/>
        <charset val="134"/>
      </rPr>
      <t>电子专项工程</t>
    </r>
  </si>
  <si>
    <r>
      <rPr>
        <sz val="10"/>
        <rFont val="Times New Roman"/>
        <charset val="134"/>
      </rPr>
      <t xml:space="preserve">2150513 </t>
    </r>
    <r>
      <rPr>
        <sz val="10"/>
        <rFont val="宋体"/>
        <charset val="134"/>
      </rPr>
      <t>行业监管</t>
    </r>
  </si>
  <si>
    <r>
      <rPr>
        <sz val="10"/>
        <rFont val="Times New Roman"/>
        <charset val="134"/>
      </rPr>
      <t xml:space="preserve">2150515 </t>
    </r>
    <r>
      <rPr>
        <sz val="10"/>
        <rFont val="宋体"/>
        <charset val="134"/>
      </rPr>
      <t>技术基础研究</t>
    </r>
  </si>
  <si>
    <r>
      <rPr>
        <sz val="10"/>
        <rFont val="Times New Roman"/>
        <charset val="134"/>
      </rPr>
      <t xml:space="preserve">2150599 </t>
    </r>
    <r>
      <rPr>
        <sz val="10"/>
        <rFont val="宋体"/>
        <charset val="134"/>
      </rPr>
      <t>其他工业和信息产业监管支出</t>
    </r>
  </si>
  <si>
    <r>
      <rPr>
        <sz val="10"/>
        <rFont val="Times New Roman"/>
        <charset val="134"/>
      </rPr>
      <t xml:space="preserve">21507 </t>
    </r>
    <r>
      <rPr>
        <sz val="10"/>
        <rFont val="宋体"/>
        <charset val="134"/>
      </rPr>
      <t>国有资产监管</t>
    </r>
  </si>
  <si>
    <r>
      <rPr>
        <sz val="10"/>
        <rFont val="Times New Roman"/>
        <charset val="134"/>
      </rPr>
      <t xml:space="preserve">2150701 </t>
    </r>
    <r>
      <rPr>
        <sz val="10"/>
        <rFont val="宋体"/>
        <charset val="134"/>
      </rPr>
      <t>行政运行</t>
    </r>
  </si>
  <si>
    <r>
      <rPr>
        <sz val="10"/>
        <rFont val="Times New Roman"/>
        <charset val="134"/>
      </rPr>
      <t xml:space="preserve">2150702 </t>
    </r>
    <r>
      <rPr>
        <sz val="10"/>
        <rFont val="宋体"/>
        <charset val="134"/>
      </rPr>
      <t>一般行政管理事务</t>
    </r>
  </si>
  <si>
    <r>
      <rPr>
        <sz val="10"/>
        <rFont val="Times New Roman"/>
        <charset val="134"/>
      </rPr>
      <t xml:space="preserve">2150703 </t>
    </r>
    <r>
      <rPr>
        <sz val="10"/>
        <rFont val="宋体"/>
        <charset val="134"/>
      </rPr>
      <t>机关服务</t>
    </r>
  </si>
  <si>
    <r>
      <rPr>
        <sz val="10"/>
        <rFont val="Times New Roman"/>
        <charset val="134"/>
      </rPr>
      <t xml:space="preserve">2150704 </t>
    </r>
    <r>
      <rPr>
        <sz val="10"/>
        <rFont val="宋体"/>
        <charset val="134"/>
      </rPr>
      <t>国有企业监事会专项</t>
    </r>
  </si>
  <si>
    <r>
      <rPr>
        <sz val="10"/>
        <rFont val="Times New Roman"/>
        <charset val="134"/>
      </rPr>
      <t xml:space="preserve">2150705 </t>
    </r>
    <r>
      <rPr>
        <sz val="10"/>
        <rFont val="宋体"/>
        <charset val="134"/>
      </rPr>
      <t>中央企业专项管理</t>
    </r>
  </si>
  <si>
    <r>
      <rPr>
        <sz val="10"/>
        <rFont val="Times New Roman"/>
        <charset val="134"/>
      </rPr>
      <t xml:space="preserve">2150799 </t>
    </r>
    <r>
      <rPr>
        <sz val="10"/>
        <rFont val="宋体"/>
        <charset val="134"/>
      </rPr>
      <t>其他国有资产监管支出</t>
    </r>
  </si>
  <si>
    <r>
      <rPr>
        <sz val="10"/>
        <rFont val="Times New Roman"/>
        <charset val="134"/>
      </rPr>
      <t xml:space="preserve">21508 </t>
    </r>
    <r>
      <rPr>
        <sz val="10"/>
        <rFont val="宋体"/>
        <charset val="134"/>
      </rPr>
      <t>支持中小企业发展和管理支出</t>
    </r>
  </si>
  <si>
    <r>
      <rPr>
        <sz val="10"/>
        <rFont val="Times New Roman"/>
        <charset val="134"/>
      </rPr>
      <t xml:space="preserve">2150801 </t>
    </r>
    <r>
      <rPr>
        <sz val="10"/>
        <rFont val="宋体"/>
        <charset val="134"/>
      </rPr>
      <t>行政运行</t>
    </r>
  </si>
  <si>
    <r>
      <rPr>
        <sz val="10"/>
        <rFont val="Times New Roman"/>
        <charset val="134"/>
      </rPr>
      <t xml:space="preserve">2150802 </t>
    </r>
    <r>
      <rPr>
        <sz val="10"/>
        <rFont val="宋体"/>
        <charset val="134"/>
      </rPr>
      <t>一般行政管理事务</t>
    </r>
  </si>
  <si>
    <r>
      <rPr>
        <sz val="10"/>
        <rFont val="Times New Roman"/>
        <charset val="134"/>
      </rPr>
      <t xml:space="preserve">2150803 </t>
    </r>
    <r>
      <rPr>
        <sz val="10"/>
        <rFont val="宋体"/>
        <charset val="134"/>
      </rPr>
      <t>机关服务</t>
    </r>
  </si>
  <si>
    <r>
      <rPr>
        <sz val="10"/>
        <rFont val="Times New Roman"/>
        <charset val="134"/>
      </rPr>
      <t xml:space="preserve">2150804 </t>
    </r>
    <r>
      <rPr>
        <sz val="10"/>
        <rFont val="宋体"/>
        <charset val="134"/>
      </rPr>
      <t>科技型中小企业技术创新基金</t>
    </r>
  </si>
  <si>
    <r>
      <rPr>
        <sz val="10"/>
        <rFont val="Times New Roman"/>
        <charset val="134"/>
      </rPr>
      <t xml:space="preserve">2150805 </t>
    </r>
    <r>
      <rPr>
        <sz val="10"/>
        <rFont val="宋体"/>
        <charset val="134"/>
      </rPr>
      <t>中小企业发展专项</t>
    </r>
  </si>
  <si>
    <r>
      <rPr>
        <sz val="10"/>
        <rFont val="Times New Roman"/>
        <charset val="134"/>
      </rPr>
      <t xml:space="preserve">2150899 </t>
    </r>
    <r>
      <rPr>
        <sz val="10"/>
        <rFont val="宋体"/>
        <charset val="134"/>
      </rPr>
      <t>其他支持中小企业发展和管理支出</t>
    </r>
  </si>
  <si>
    <r>
      <rPr>
        <sz val="10"/>
        <rFont val="Times New Roman"/>
        <charset val="134"/>
      </rPr>
      <t xml:space="preserve">21599 </t>
    </r>
    <r>
      <rPr>
        <sz val="10"/>
        <rFont val="宋体"/>
        <charset val="134"/>
      </rPr>
      <t>其他资源勘探工业信息等支出</t>
    </r>
  </si>
  <si>
    <r>
      <rPr>
        <sz val="10"/>
        <rFont val="Times New Roman"/>
        <charset val="134"/>
      </rPr>
      <t xml:space="preserve">2159901 </t>
    </r>
    <r>
      <rPr>
        <sz val="10"/>
        <rFont val="宋体"/>
        <charset val="134"/>
      </rPr>
      <t>黄金事务</t>
    </r>
  </si>
  <si>
    <r>
      <rPr>
        <sz val="10"/>
        <rFont val="Times New Roman"/>
        <charset val="134"/>
      </rPr>
      <t xml:space="preserve">2159904 </t>
    </r>
    <r>
      <rPr>
        <sz val="10"/>
        <rFont val="宋体"/>
        <charset val="134"/>
      </rPr>
      <t>技术改造支出</t>
    </r>
  </si>
  <si>
    <r>
      <rPr>
        <sz val="10"/>
        <rFont val="Times New Roman"/>
        <charset val="134"/>
      </rPr>
      <t xml:space="preserve">2159905 </t>
    </r>
    <r>
      <rPr>
        <sz val="10"/>
        <rFont val="宋体"/>
        <charset val="134"/>
      </rPr>
      <t>中药材扶持资金支出</t>
    </r>
  </si>
  <si>
    <r>
      <rPr>
        <sz val="10"/>
        <rFont val="Times New Roman"/>
        <charset val="134"/>
      </rPr>
      <t xml:space="preserve">2159906 </t>
    </r>
    <r>
      <rPr>
        <sz val="10"/>
        <rFont val="宋体"/>
        <charset val="134"/>
      </rPr>
      <t>重点产业振兴和技术改造项目贷款贴息</t>
    </r>
  </si>
  <si>
    <r>
      <rPr>
        <sz val="10"/>
        <rFont val="Times New Roman"/>
        <charset val="134"/>
      </rPr>
      <t xml:space="preserve">2159999 </t>
    </r>
    <r>
      <rPr>
        <sz val="10"/>
        <rFont val="宋体"/>
        <charset val="134"/>
      </rPr>
      <t>其他资源勘探工业信息等支出</t>
    </r>
  </si>
  <si>
    <r>
      <rPr>
        <b/>
        <sz val="10"/>
        <rFont val="Times New Roman"/>
        <charset val="134"/>
      </rPr>
      <t xml:space="preserve">216 </t>
    </r>
    <r>
      <rPr>
        <b/>
        <sz val="10"/>
        <rFont val="宋体"/>
        <charset val="134"/>
      </rPr>
      <t>商业服务业等支出</t>
    </r>
  </si>
  <si>
    <r>
      <rPr>
        <sz val="10"/>
        <rFont val="Times New Roman"/>
        <charset val="134"/>
      </rPr>
      <t xml:space="preserve">21602 </t>
    </r>
    <r>
      <rPr>
        <sz val="10"/>
        <rFont val="宋体"/>
        <charset val="134"/>
      </rPr>
      <t>商业流通事务</t>
    </r>
  </si>
  <si>
    <r>
      <rPr>
        <sz val="10"/>
        <rFont val="Times New Roman"/>
        <charset val="134"/>
      </rPr>
      <t xml:space="preserve">2160201 </t>
    </r>
    <r>
      <rPr>
        <sz val="10"/>
        <rFont val="宋体"/>
        <charset val="134"/>
      </rPr>
      <t>行政运行</t>
    </r>
  </si>
  <si>
    <r>
      <rPr>
        <sz val="10"/>
        <rFont val="Times New Roman"/>
        <charset val="134"/>
      </rPr>
      <t xml:space="preserve">2160202 </t>
    </r>
    <r>
      <rPr>
        <sz val="10"/>
        <rFont val="宋体"/>
        <charset val="134"/>
      </rPr>
      <t>一般行政管理事务</t>
    </r>
  </si>
  <si>
    <r>
      <rPr>
        <sz val="10"/>
        <rFont val="Times New Roman"/>
        <charset val="134"/>
      </rPr>
      <t xml:space="preserve">2160203 </t>
    </r>
    <r>
      <rPr>
        <sz val="10"/>
        <rFont val="宋体"/>
        <charset val="134"/>
      </rPr>
      <t>机关服务</t>
    </r>
  </si>
  <si>
    <r>
      <rPr>
        <sz val="10"/>
        <rFont val="Times New Roman"/>
        <charset val="134"/>
      </rPr>
      <t xml:space="preserve">2160216 </t>
    </r>
    <r>
      <rPr>
        <sz val="10"/>
        <rFont val="宋体"/>
        <charset val="134"/>
      </rPr>
      <t>食品流通安全补贴</t>
    </r>
  </si>
  <si>
    <r>
      <rPr>
        <sz val="10"/>
        <rFont val="Times New Roman"/>
        <charset val="134"/>
      </rPr>
      <t xml:space="preserve">2160217 </t>
    </r>
    <r>
      <rPr>
        <sz val="10"/>
        <rFont val="宋体"/>
        <charset val="134"/>
      </rPr>
      <t>市场监测及信息管理</t>
    </r>
  </si>
  <si>
    <r>
      <rPr>
        <sz val="10"/>
        <rFont val="Times New Roman"/>
        <charset val="134"/>
      </rPr>
      <t xml:space="preserve">2160218 </t>
    </r>
    <r>
      <rPr>
        <sz val="10"/>
        <rFont val="宋体"/>
        <charset val="134"/>
      </rPr>
      <t>民贸企业补贴</t>
    </r>
  </si>
  <si>
    <r>
      <rPr>
        <sz val="10"/>
        <rFont val="Times New Roman"/>
        <charset val="134"/>
      </rPr>
      <t xml:space="preserve">2160219 </t>
    </r>
    <r>
      <rPr>
        <sz val="10"/>
        <rFont val="宋体"/>
        <charset val="134"/>
      </rPr>
      <t>民贸民品贷款贴息</t>
    </r>
  </si>
  <si>
    <r>
      <rPr>
        <sz val="10"/>
        <rFont val="Times New Roman"/>
        <charset val="134"/>
      </rPr>
      <t xml:space="preserve">2160250 </t>
    </r>
    <r>
      <rPr>
        <sz val="10"/>
        <rFont val="宋体"/>
        <charset val="134"/>
      </rPr>
      <t>事业运行</t>
    </r>
  </si>
  <si>
    <r>
      <rPr>
        <sz val="10"/>
        <rFont val="Times New Roman"/>
        <charset val="134"/>
      </rPr>
      <t xml:space="preserve">2160299 </t>
    </r>
    <r>
      <rPr>
        <sz val="10"/>
        <rFont val="宋体"/>
        <charset val="134"/>
      </rPr>
      <t>其他商业流通事务支出</t>
    </r>
  </si>
  <si>
    <r>
      <rPr>
        <sz val="10"/>
        <rFont val="Times New Roman"/>
        <charset val="134"/>
      </rPr>
      <t xml:space="preserve">21606 </t>
    </r>
    <r>
      <rPr>
        <sz val="10"/>
        <rFont val="宋体"/>
        <charset val="134"/>
      </rPr>
      <t>涉外发展服务支出</t>
    </r>
  </si>
  <si>
    <r>
      <rPr>
        <sz val="10"/>
        <rFont val="Times New Roman"/>
        <charset val="134"/>
      </rPr>
      <t xml:space="preserve">2160601 </t>
    </r>
    <r>
      <rPr>
        <sz val="10"/>
        <rFont val="宋体"/>
        <charset val="134"/>
      </rPr>
      <t>行政运行</t>
    </r>
  </si>
  <si>
    <r>
      <rPr>
        <sz val="10"/>
        <rFont val="Times New Roman"/>
        <charset val="134"/>
      </rPr>
      <t xml:space="preserve">2160602 </t>
    </r>
    <r>
      <rPr>
        <sz val="10"/>
        <rFont val="宋体"/>
        <charset val="134"/>
      </rPr>
      <t>一般行政管理事务</t>
    </r>
  </si>
  <si>
    <r>
      <rPr>
        <sz val="10"/>
        <rFont val="Times New Roman"/>
        <charset val="134"/>
      </rPr>
      <t xml:space="preserve">2160603 </t>
    </r>
    <r>
      <rPr>
        <sz val="10"/>
        <rFont val="宋体"/>
        <charset val="134"/>
      </rPr>
      <t>机关服务</t>
    </r>
  </si>
  <si>
    <r>
      <rPr>
        <sz val="10"/>
        <rFont val="Times New Roman"/>
        <charset val="134"/>
      </rPr>
      <t xml:space="preserve">2160607 </t>
    </r>
    <r>
      <rPr>
        <sz val="10"/>
        <rFont val="宋体"/>
        <charset val="134"/>
      </rPr>
      <t>外商投资环境建设补助资金</t>
    </r>
  </si>
  <si>
    <r>
      <rPr>
        <sz val="10"/>
        <rFont val="Times New Roman"/>
        <charset val="134"/>
      </rPr>
      <t xml:space="preserve">2160699 </t>
    </r>
    <r>
      <rPr>
        <sz val="10"/>
        <rFont val="宋体"/>
        <charset val="134"/>
      </rPr>
      <t>其他涉外发展服务支出</t>
    </r>
  </si>
  <si>
    <r>
      <rPr>
        <sz val="10"/>
        <rFont val="Times New Roman"/>
        <charset val="134"/>
      </rPr>
      <t xml:space="preserve">21699 </t>
    </r>
    <r>
      <rPr>
        <sz val="10"/>
        <rFont val="宋体"/>
        <charset val="134"/>
      </rPr>
      <t>其他商业服务业等支出</t>
    </r>
  </si>
  <si>
    <r>
      <rPr>
        <sz val="10"/>
        <rFont val="Times New Roman"/>
        <charset val="134"/>
      </rPr>
      <t xml:space="preserve">2169901 </t>
    </r>
    <r>
      <rPr>
        <sz val="10"/>
        <rFont val="宋体"/>
        <charset val="134"/>
      </rPr>
      <t>服务业基础设施建设</t>
    </r>
  </si>
  <si>
    <r>
      <rPr>
        <sz val="10"/>
        <rFont val="Times New Roman"/>
        <charset val="134"/>
      </rPr>
      <t xml:space="preserve">2169999 </t>
    </r>
    <r>
      <rPr>
        <sz val="10"/>
        <rFont val="宋体"/>
        <charset val="134"/>
      </rPr>
      <t>其他商业服务业等支出</t>
    </r>
  </si>
  <si>
    <r>
      <rPr>
        <b/>
        <sz val="10"/>
        <rFont val="Times New Roman"/>
        <charset val="134"/>
      </rPr>
      <t xml:space="preserve">217 </t>
    </r>
    <r>
      <rPr>
        <b/>
        <sz val="10"/>
        <rFont val="宋体"/>
        <charset val="134"/>
      </rPr>
      <t>金融支出</t>
    </r>
  </si>
  <si>
    <r>
      <rPr>
        <sz val="10"/>
        <rFont val="Times New Roman"/>
        <charset val="134"/>
      </rPr>
      <t xml:space="preserve">21701 </t>
    </r>
    <r>
      <rPr>
        <sz val="10"/>
        <rFont val="宋体"/>
        <charset val="134"/>
      </rPr>
      <t>金融部门行政支出</t>
    </r>
  </si>
  <si>
    <r>
      <rPr>
        <sz val="10"/>
        <rFont val="Times New Roman"/>
        <charset val="134"/>
      </rPr>
      <t xml:space="preserve">2170101 </t>
    </r>
    <r>
      <rPr>
        <sz val="10"/>
        <rFont val="宋体"/>
        <charset val="134"/>
      </rPr>
      <t>行政运行</t>
    </r>
  </si>
  <si>
    <r>
      <rPr>
        <sz val="10"/>
        <rFont val="Times New Roman"/>
        <charset val="134"/>
      </rPr>
      <t xml:space="preserve">2170102 </t>
    </r>
    <r>
      <rPr>
        <sz val="10"/>
        <rFont val="宋体"/>
        <charset val="134"/>
      </rPr>
      <t>一般行政管理事务</t>
    </r>
  </si>
  <si>
    <r>
      <rPr>
        <sz val="10"/>
        <rFont val="Times New Roman"/>
        <charset val="134"/>
      </rPr>
      <t xml:space="preserve">2170103 </t>
    </r>
    <r>
      <rPr>
        <sz val="10"/>
        <rFont val="宋体"/>
        <charset val="134"/>
      </rPr>
      <t>机关服务</t>
    </r>
  </si>
  <si>
    <r>
      <rPr>
        <sz val="10"/>
        <rFont val="Times New Roman"/>
        <charset val="134"/>
      </rPr>
      <t xml:space="preserve">2170104 </t>
    </r>
    <r>
      <rPr>
        <sz val="10"/>
        <rFont val="宋体"/>
        <charset val="134"/>
      </rPr>
      <t>安全防卫</t>
    </r>
  </si>
  <si>
    <r>
      <rPr>
        <sz val="10"/>
        <rFont val="Times New Roman"/>
        <charset val="134"/>
      </rPr>
      <t xml:space="preserve">2170150 </t>
    </r>
    <r>
      <rPr>
        <sz val="10"/>
        <rFont val="宋体"/>
        <charset val="134"/>
      </rPr>
      <t>事业运行</t>
    </r>
  </si>
  <si>
    <r>
      <rPr>
        <sz val="10"/>
        <rFont val="Times New Roman"/>
        <charset val="134"/>
      </rPr>
      <t xml:space="preserve">2170199 </t>
    </r>
    <r>
      <rPr>
        <sz val="10"/>
        <rFont val="宋体"/>
        <charset val="134"/>
      </rPr>
      <t>金融部门其他行政支出</t>
    </r>
  </si>
  <si>
    <r>
      <rPr>
        <sz val="10"/>
        <rFont val="Times New Roman"/>
        <charset val="134"/>
      </rPr>
      <t xml:space="preserve">21702 </t>
    </r>
    <r>
      <rPr>
        <sz val="10"/>
        <rFont val="宋体"/>
        <charset val="134"/>
      </rPr>
      <t>金融部门监管支出</t>
    </r>
  </si>
  <si>
    <r>
      <rPr>
        <sz val="10"/>
        <rFont val="Times New Roman"/>
        <charset val="134"/>
      </rPr>
      <t xml:space="preserve">2170201 </t>
    </r>
    <r>
      <rPr>
        <sz val="10"/>
        <rFont val="宋体"/>
        <charset val="134"/>
      </rPr>
      <t>货币发行</t>
    </r>
  </si>
  <si>
    <r>
      <rPr>
        <sz val="10"/>
        <rFont val="Times New Roman"/>
        <charset val="134"/>
      </rPr>
      <t xml:space="preserve">2170202 </t>
    </r>
    <r>
      <rPr>
        <sz val="10"/>
        <rFont val="宋体"/>
        <charset val="134"/>
      </rPr>
      <t>金融服务</t>
    </r>
  </si>
  <si>
    <r>
      <rPr>
        <sz val="10"/>
        <rFont val="Times New Roman"/>
        <charset val="134"/>
      </rPr>
      <t xml:space="preserve">2170203 </t>
    </r>
    <r>
      <rPr>
        <sz val="10"/>
        <rFont val="宋体"/>
        <charset val="134"/>
      </rPr>
      <t>反假币</t>
    </r>
  </si>
  <si>
    <r>
      <rPr>
        <sz val="10"/>
        <rFont val="Times New Roman"/>
        <charset val="134"/>
      </rPr>
      <t xml:space="preserve">2170204 </t>
    </r>
    <r>
      <rPr>
        <sz val="10"/>
        <rFont val="宋体"/>
        <charset val="134"/>
      </rPr>
      <t>重点金融机构监管</t>
    </r>
  </si>
  <si>
    <r>
      <rPr>
        <sz val="10"/>
        <rFont val="Times New Roman"/>
        <charset val="134"/>
      </rPr>
      <t xml:space="preserve">2170205 </t>
    </r>
    <r>
      <rPr>
        <sz val="10"/>
        <rFont val="宋体"/>
        <charset val="134"/>
      </rPr>
      <t>金融稽查与案件处理</t>
    </r>
  </si>
  <si>
    <r>
      <rPr>
        <sz val="10"/>
        <rFont val="Times New Roman"/>
        <charset val="134"/>
      </rPr>
      <t xml:space="preserve">2170206 </t>
    </r>
    <r>
      <rPr>
        <sz val="10"/>
        <rFont val="宋体"/>
        <charset val="134"/>
      </rPr>
      <t>金融行业电子化建设</t>
    </r>
  </si>
  <si>
    <r>
      <rPr>
        <sz val="10"/>
        <rFont val="Times New Roman"/>
        <charset val="134"/>
      </rPr>
      <t xml:space="preserve">2170207 </t>
    </r>
    <r>
      <rPr>
        <sz val="10"/>
        <rFont val="宋体"/>
        <charset val="134"/>
      </rPr>
      <t>从业人员资格考试</t>
    </r>
  </si>
  <si>
    <r>
      <rPr>
        <sz val="10"/>
        <rFont val="Times New Roman"/>
        <charset val="134"/>
      </rPr>
      <t xml:space="preserve">2170208 </t>
    </r>
    <r>
      <rPr>
        <sz val="10"/>
        <rFont val="宋体"/>
        <charset val="134"/>
      </rPr>
      <t>反洗钱</t>
    </r>
  </si>
  <si>
    <r>
      <rPr>
        <sz val="10"/>
        <rFont val="Times New Roman"/>
        <charset val="134"/>
      </rPr>
      <t xml:space="preserve">2170299 </t>
    </r>
    <r>
      <rPr>
        <sz val="10"/>
        <rFont val="宋体"/>
        <charset val="134"/>
      </rPr>
      <t>金融部门其他监管支出</t>
    </r>
  </si>
  <si>
    <r>
      <rPr>
        <sz val="10"/>
        <rFont val="Times New Roman"/>
        <charset val="134"/>
      </rPr>
      <t xml:space="preserve">21703 </t>
    </r>
    <r>
      <rPr>
        <sz val="10"/>
        <rFont val="宋体"/>
        <charset val="134"/>
      </rPr>
      <t>金融发展支出</t>
    </r>
  </si>
  <si>
    <r>
      <rPr>
        <sz val="10"/>
        <rFont val="Times New Roman"/>
        <charset val="134"/>
      </rPr>
      <t xml:space="preserve">2170301 </t>
    </r>
    <r>
      <rPr>
        <sz val="10"/>
        <rFont val="宋体"/>
        <charset val="134"/>
      </rPr>
      <t>政策性银行亏损补贴</t>
    </r>
  </si>
  <si>
    <r>
      <rPr>
        <sz val="10"/>
        <rFont val="Times New Roman"/>
        <charset val="134"/>
      </rPr>
      <t xml:space="preserve">2170302 </t>
    </r>
    <r>
      <rPr>
        <sz val="10"/>
        <rFont val="宋体"/>
        <charset val="134"/>
      </rPr>
      <t>利息费用补贴支出</t>
    </r>
  </si>
  <si>
    <r>
      <rPr>
        <sz val="10"/>
        <rFont val="Times New Roman"/>
        <charset val="134"/>
      </rPr>
      <t xml:space="preserve">2170303 </t>
    </r>
    <r>
      <rPr>
        <sz val="10"/>
        <rFont val="宋体"/>
        <charset val="134"/>
      </rPr>
      <t>补充资本金</t>
    </r>
  </si>
  <si>
    <r>
      <rPr>
        <sz val="10"/>
        <rFont val="Times New Roman"/>
        <charset val="134"/>
      </rPr>
      <t xml:space="preserve">2170304 </t>
    </r>
    <r>
      <rPr>
        <sz val="10"/>
        <rFont val="宋体"/>
        <charset val="134"/>
      </rPr>
      <t>风险基金补助</t>
    </r>
  </si>
  <si>
    <r>
      <rPr>
        <sz val="10"/>
        <rFont val="Times New Roman"/>
        <charset val="134"/>
      </rPr>
      <t xml:space="preserve">2170399 </t>
    </r>
    <r>
      <rPr>
        <sz val="10"/>
        <rFont val="宋体"/>
        <charset val="134"/>
      </rPr>
      <t>其他金融发展支出</t>
    </r>
  </si>
  <si>
    <r>
      <rPr>
        <sz val="10"/>
        <rFont val="Times New Roman"/>
        <charset val="134"/>
      </rPr>
      <t xml:space="preserve">21704 </t>
    </r>
    <r>
      <rPr>
        <sz val="10"/>
        <rFont val="宋体"/>
        <charset val="134"/>
      </rPr>
      <t>金融调控支出</t>
    </r>
  </si>
  <si>
    <r>
      <rPr>
        <sz val="10"/>
        <rFont val="Times New Roman"/>
        <charset val="134"/>
      </rPr>
      <t xml:space="preserve">2170401 </t>
    </r>
    <r>
      <rPr>
        <sz val="10"/>
        <rFont val="宋体"/>
        <charset val="134"/>
      </rPr>
      <t>中央银行亏损补贴</t>
    </r>
  </si>
  <si>
    <r>
      <rPr>
        <sz val="10"/>
        <rFont val="Times New Roman"/>
        <charset val="134"/>
      </rPr>
      <t xml:space="preserve">2170499 </t>
    </r>
    <r>
      <rPr>
        <sz val="10"/>
        <rFont val="宋体"/>
        <charset val="134"/>
      </rPr>
      <t>其他金融调控支出</t>
    </r>
  </si>
  <si>
    <r>
      <rPr>
        <sz val="10"/>
        <rFont val="Times New Roman"/>
        <charset val="134"/>
      </rPr>
      <t xml:space="preserve">21799 </t>
    </r>
    <r>
      <rPr>
        <sz val="10"/>
        <rFont val="宋体"/>
        <charset val="134"/>
      </rPr>
      <t>其他金融支出</t>
    </r>
  </si>
  <si>
    <r>
      <rPr>
        <b/>
        <sz val="10"/>
        <rFont val="Times New Roman"/>
        <charset val="134"/>
      </rPr>
      <t xml:space="preserve">219 </t>
    </r>
    <r>
      <rPr>
        <b/>
        <sz val="10"/>
        <rFont val="宋体"/>
        <charset val="134"/>
      </rPr>
      <t>援助其他地区支出</t>
    </r>
  </si>
  <si>
    <r>
      <rPr>
        <sz val="10"/>
        <rFont val="Times New Roman"/>
        <charset val="134"/>
      </rPr>
      <t xml:space="preserve">21901 </t>
    </r>
    <r>
      <rPr>
        <sz val="10"/>
        <rFont val="宋体"/>
        <charset val="134"/>
      </rPr>
      <t>一般公共服务</t>
    </r>
  </si>
  <si>
    <r>
      <rPr>
        <sz val="10"/>
        <rFont val="Times New Roman"/>
        <charset val="134"/>
      </rPr>
      <t xml:space="preserve">21902 </t>
    </r>
    <r>
      <rPr>
        <sz val="10"/>
        <rFont val="宋体"/>
        <charset val="134"/>
      </rPr>
      <t>教育</t>
    </r>
  </si>
  <si>
    <r>
      <rPr>
        <sz val="10"/>
        <rFont val="Times New Roman"/>
        <charset val="134"/>
      </rPr>
      <t xml:space="preserve">21903 </t>
    </r>
    <r>
      <rPr>
        <sz val="10"/>
        <rFont val="宋体"/>
        <charset val="134"/>
      </rPr>
      <t>文化体育与传媒</t>
    </r>
  </si>
  <si>
    <r>
      <rPr>
        <sz val="10"/>
        <rFont val="Times New Roman"/>
        <charset val="134"/>
      </rPr>
      <t xml:space="preserve">21904 </t>
    </r>
    <r>
      <rPr>
        <sz val="10"/>
        <rFont val="宋体"/>
        <charset val="134"/>
      </rPr>
      <t>医疗卫生</t>
    </r>
  </si>
  <si>
    <r>
      <rPr>
        <sz val="10"/>
        <rFont val="Times New Roman"/>
        <charset val="134"/>
      </rPr>
      <t xml:space="preserve">21905 </t>
    </r>
    <r>
      <rPr>
        <sz val="10"/>
        <rFont val="宋体"/>
        <charset val="134"/>
      </rPr>
      <t>节能环保</t>
    </r>
  </si>
  <si>
    <r>
      <rPr>
        <sz val="10"/>
        <rFont val="Times New Roman"/>
        <charset val="134"/>
      </rPr>
      <t xml:space="preserve">21906 </t>
    </r>
    <r>
      <rPr>
        <sz val="10"/>
        <rFont val="宋体"/>
        <charset val="134"/>
      </rPr>
      <t>农业</t>
    </r>
  </si>
  <si>
    <r>
      <rPr>
        <sz val="10"/>
        <rFont val="Times New Roman"/>
        <charset val="134"/>
      </rPr>
      <t xml:space="preserve">21907 </t>
    </r>
    <r>
      <rPr>
        <sz val="10"/>
        <rFont val="宋体"/>
        <charset val="134"/>
      </rPr>
      <t>交通运输</t>
    </r>
  </si>
  <si>
    <r>
      <rPr>
        <sz val="10"/>
        <rFont val="Times New Roman"/>
        <charset val="134"/>
      </rPr>
      <t xml:space="preserve">21908 </t>
    </r>
    <r>
      <rPr>
        <sz val="10"/>
        <rFont val="宋体"/>
        <charset val="134"/>
      </rPr>
      <t>住房保障</t>
    </r>
  </si>
  <si>
    <r>
      <rPr>
        <sz val="10"/>
        <rFont val="Times New Roman"/>
        <charset val="134"/>
      </rPr>
      <t xml:space="preserve">21999 </t>
    </r>
    <r>
      <rPr>
        <sz val="10"/>
        <rFont val="宋体"/>
        <charset val="134"/>
      </rPr>
      <t>其他支出</t>
    </r>
  </si>
  <si>
    <r>
      <rPr>
        <b/>
        <sz val="10"/>
        <rFont val="Times New Roman"/>
        <charset val="134"/>
      </rPr>
      <t xml:space="preserve">220 </t>
    </r>
    <r>
      <rPr>
        <b/>
        <sz val="10"/>
        <rFont val="宋体"/>
        <charset val="134"/>
      </rPr>
      <t>自然资源海洋气象等支出</t>
    </r>
  </si>
  <si>
    <r>
      <rPr>
        <sz val="10"/>
        <rFont val="Times New Roman"/>
        <charset val="134"/>
      </rPr>
      <t xml:space="preserve">22001 </t>
    </r>
    <r>
      <rPr>
        <sz val="10"/>
        <rFont val="宋体"/>
        <charset val="134"/>
      </rPr>
      <t>自然资源事务</t>
    </r>
  </si>
  <si>
    <r>
      <rPr>
        <sz val="10"/>
        <rFont val="Times New Roman"/>
        <charset val="134"/>
      </rPr>
      <t xml:space="preserve">2200101 </t>
    </r>
    <r>
      <rPr>
        <sz val="10"/>
        <rFont val="宋体"/>
        <charset val="134"/>
      </rPr>
      <t>行政运行</t>
    </r>
  </si>
  <si>
    <r>
      <rPr>
        <sz val="10"/>
        <rFont val="Times New Roman"/>
        <charset val="134"/>
      </rPr>
      <t xml:space="preserve">2200102 </t>
    </r>
    <r>
      <rPr>
        <sz val="10"/>
        <rFont val="宋体"/>
        <charset val="134"/>
      </rPr>
      <t>一般行政管理事务</t>
    </r>
  </si>
  <si>
    <r>
      <rPr>
        <sz val="10"/>
        <rFont val="Times New Roman"/>
        <charset val="134"/>
      </rPr>
      <t xml:space="preserve">2200103 </t>
    </r>
    <r>
      <rPr>
        <sz val="10"/>
        <rFont val="宋体"/>
        <charset val="134"/>
      </rPr>
      <t>机关服务</t>
    </r>
  </si>
  <si>
    <r>
      <rPr>
        <sz val="10"/>
        <rFont val="Times New Roman"/>
        <charset val="134"/>
      </rPr>
      <t xml:space="preserve">2200104 </t>
    </r>
    <r>
      <rPr>
        <sz val="10"/>
        <rFont val="宋体"/>
        <charset val="134"/>
      </rPr>
      <t>自然资源规划及管理</t>
    </r>
  </si>
  <si>
    <r>
      <rPr>
        <sz val="10"/>
        <rFont val="Times New Roman"/>
        <charset val="134"/>
      </rPr>
      <t xml:space="preserve">2200106 </t>
    </r>
    <r>
      <rPr>
        <sz val="10"/>
        <rFont val="宋体"/>
        <charset val="134"/>
      </rPr>
      <t>自然资源利用与保护</t>
    </r>
  </si>
  <si>
    <r>
      <rPr>
        <sz val="10"/>
        <rFont val="Times New Roman"/>
        <charset val="134"/>
      </rPr>
      <t xml:space="preserve">2200107 </t>
    </r>
    <r>
      <rPr>
        <sz val="10"/>
        <rFont val="宋体"/>
        <charset val="134"/>
      </rPr>
      <t>自然资源社会公益服务</t>
    </r>
  </si>
  <si>
    <r>
      <rPr>
        <sz val="10"/>
        <rFont val="Times New Roman"/>
        <charset val="134"/>
      </rPr>
      <t xml:space="preserve">2200108 </t>
    </r>
    <r>
      <rPr>
        <sz val="10"/>
        <rFont val="宋体"/>
        <charset val="134"/>
      </rPr>
      <t>自然资源行业业务管理</t>
    </r>
  </si>
  <si>
    <r>
      <rPr>
        <sz val="10"/>
        <rFont val="Times New Roman"/>
        <charset val="134"/>
      </rPr>
      <t xml:space="preserve">2200109 </t>
    </r>
    <r>
      <rPr>
        <sz val="10"/>
        <rFont val="宋体"/>
        <charset val="134"/>
      </rPr>
      <t>自然资源调查与确权登记</t>
    </r>
  </si>
  <si>
    <r>
      <rPr>
        <sz val="10"/>
        <rFont val="Times New Roman"/>
        <charset val="134"/>
      </rPr>
      <t xml:space="preserve">2200112 </t>
    </r>
    <r>
      <rPr>
        <sz val="10"/>
        <rFont val="宋体"/>
        <charset val="134"/>
      </rPr>
      <t>土地资源储备支出</t>
    </r>
  </si>
  <si>
    <r>
      <rPr>
        <sz val="10"/>
        <rFont val="Times New Roman"/>
        <charset val="134"/>
      </rPr>
      <t xml:space="preserve">2200113 </t>
    </r>
    <r>
      <rPr>
        <sz val="10"/>
        <rFont val="宋体"/>
        <charset val="134"/>
      </rPr>
      <t>地质矿产资源与环境调查</t>
    </r>
  </si>
  <si>
    <r>
      <rPr>
        <sz val="10"/>
        <rFont val="Times New Roman"/>
        <charset val="134"/>
      </rPr>
      <t xml:space="preserve">2200114 </t>
    </r>
    <r>
      <rPr>
        <sz val="10"/>
        <rFont val="宋体"/>
        <charset val="134"/>
      </rPr>
      <t>地质勘查与矿产资源管理</t>
    </r>
  </si>
  <si>
    <r>
      <rPr>
        <sz val="10"/>
        <rFont val="Times New Roman"/>
        <charset val="134"/>
      </rPr>
      <t xml:space="preserve">2200115 </t>
    </r>
    <r>
      <rPr>
        <sz val="10"/>
        <rFont val="宋体"/>
        <charset val="134"/>
      </rPr>
      <t>地质转产项目财政贴息</t>
    </r>
  </si>
  <si>
    <r>
      <rPr>
        <sz val="10"/>
        <rFont val="Times New Roman"/>
        <charset val="134"/>
      </rPr>
      <t xml:space="preserve">2200116 </t>
    </r>
    <r>
      <rPr>
        <sz val="10"/>
        <rFont val="宋体"/>
        <charset val="134"/>
      </rPr>
      <t>国外风险勘查</t>
    </r>
  </si>
  <si>
    <r>
      <rPr>
        <sz val="10"/>
        <rFont val="Times New Roman"/>
        <charset val="134"/>
      </rPr>
      <t xml:space="preserve">2200119 </t>
    </r>
    <r>
      <rPr>
        <sz val="10"/>
        <rFont val="宋体"/>
        <charset val="134"/>
      </rPr>
      <t>地质勘查基金（周转金）支出</t>
    </r>
  </si>
  <si>
    <r>
      <rPr>
        <sz val="10"/>
        <rFont val="Times New Roman"/>
        <charset val="134"/>
      </rPr>
      <t xml:space="preserve">2200120 </t>
    </r>
    <r>
      <rPr>
        <sz val="10"/>
        <rFont val="宋体"/>
        <charset val="134"/>
      </rPr>
      <t>海域与海岛管理</t>
    </r>
  </si>
  <si>
    <r>
      <rPr>
        <sz val="10"/>
        <rFont val="Times New Roman"/>
        <charset val="134"/>
      </rPr>
      <t xml:space="preserve">2200121 </t>
    </r>
    <r>
      <rPr>
        <sz val="10"/>
        <rFont val="宋体"/>
        <charset val="134"/>
      </rPr>
      <t>自然资源国际合作与海洋权益维护</t>
    </r>
  </si>
  <si>
    <r>
      <rPr>
        <sz val="10"/>
        <rFont val="Times New Roman"/>
        <charset val="134"/>
      </rPr>
      <t xml:space="preserve">2200122 </t>
    </r>
    <r>
      <rPr>
        <sz val="10"/>
        <rFont val="宋体"/>
        <charset val="134"/>
      </rPr>
      <t>自然资源卫星</t>
    </r>
  </si>
  <si>
    <r>
      <rPr>
        <sz val="10"/>
        <rFont val="Times New Roman"/>
        <charset val="134"/>
      </rPr>
      <t xml:space="preserve">2200123 </t>
    </r>
    <r>
      <rPr>
        <sz val="10"/>
        <rFont val="宋体"/>
        <charset val="134"/>
      </rPr>
      <t>极地考察</t>
    </r>
  </si>
  <si>
    <r>
      <rPr>
        <sz val="10"/>
        <rFont val="Times New Roman"/>
        <charset val="134"/>
      </rPr>
      <t xml:space="preserve">2200124 </t>
    </r>
    <r>
      <rPr>
        <sz val="10"/>
        <rFont val="宋体"/>
        <charset val="134"/>
      </rPr>
      <t>深海调查与资源开发</t>
    </r>
  </si>
  <si>
    <r>
      <rPr>
        <sz val="10"/>
        <rFont val="Times New Roman"/>
        <charset val="134"/>
      </rPr>
      <t xml:space="preserve">2200125 </t>
    </r>
    <r>
      <rPr>
        <sz val="10"/>
        <rFont val="宋体"/>
        <charset val="134"/>
      </rPr>
      <t>海港航标维护</t>
    </r>
  </si>
  <si>
    <r>
      <rPr>
        <sz val="10"/>
        <rFont val="Times New Roman"/>
        <charset val="134"/>
      </rPr>
      <t xml:space="preserve">2200126 </t>
    </r>
    <r>
      <rPr>
        <sz val="10"/>
        <rFont val="宋体"/>
        <charset val="134"/>
      </rPr>
      <t>海水淡化</t>
    </r>
  </si>
  <si>
    <r>
      <rPr>
        <sz val="10"/>
        <rFont val="Times New Roman"/>
        <charset val="134"/>
      </rPr>
      <t xml:space="preserve">2200127 </t>
    </r>
    <r>
      <rPr>
        <sz val="10"/>
        <rFont val="宋体"/>
        <charset val="134"/>
      </rPr>
      <t>无居民海岛使用金支出</t>
    </r>
  </si>
  <si>
    <r>
      <rPr>
        <sz val="10"/>
        <rFont val="Times New Roman"/>
        <charset val="134"/>
      </rPr>
      <t xml:space="preserve">2200128 </t>
    </r>
    <r>
      <rPr>
        <sz val="10"/>
        <rFont val="宋体"/>
        <charset val="134"/>
      </rPr>
      <t>海洋战略规划与预警监测</t>
    </r>
  </si>
  <si>
    <r>
      <rPr>
        <sz val="10"/>
        <rFont val="Times New Roman"/>
        <charset val="134"/>
      </rPr>
      <t xml:space="preserve">2200129 </t>
    </r>
    <r>
      <rPr>
        <sz val="10"/>
        <rFont val="宋体"/>
        <charset val="134"/>
      </rPr>
      <t>基础测绘与地理信息监管</t>
    </r>
  </si>
  <si>
    <r>
      <rPr>
        <sz val="10"/>
        <rFont val="Times New Roman"/>
        <charset val="134"/>
      </rPr>
      <t xml:space="preserve">2200150 </t>
    </r>
    <r>
      <rPr>
        <sz val="10"/>
        <rFont val="宋体"/>
        <charset val="134"/>
      </rPr>
      <t>事业运行</t>
    </r>
  </si>
  <si>
    <r>
      <rPr>
        <sz val="10"/>
        <rFont val="Times New Roman"/>
        <charset val="134"/>
      </rPr>
      <t xml:space="preserve">2200199 </t>
    </r>
    <r>
      <rPr>
        <sz val="10"/>
        <rFont val="宋体"/>
        <charset val="134"/>
      </rPr>
      <t>其他自然资源事务支出</t>
    </r>
  </si>
  <si>
    <r>
      <rPr>
        <sz val="10"/>
        <rFont val="Times New Roman"/>
        <charset val="134"/>
      </rPr>
      <t xml:space="preserve">22005 </t>
    </r>
    <r>
      <rPr>
        <sz val="10"/>
        <rFont val="宋体"/>
        <charset val="134"/>
      </rPr>
      <t>气象事务</t>
    </r>
  </si>
  <si>
    <r>
      <rPr>
        <sz val="10"/>
        <rFont val="Times New Roman"/>
        <charset val="134"/>
      </rPr>
      <t xml:space="preserve">2200501 </t>
    </r>
    <r>
      <rPr>
        <sz val="10"/>
        <rFont val="宋体"/>
        <charset val="134"/>
      </rPr>
      <t>行政运行</t>
    </r>
  </si>
  <si>
    <r>
      <rPr>
        <sz val="10"/>
        <rFont val="Times New Roman"/>
        <charset val="134"/>
      </rPr>
      <t xml:space="preserve">2200502 </t>
    </r>
    <r>
      <rPr>
        <sz val="10"/>
        <rFont val="宋体"/>
        <charset val="134"/>
      </rPr>
      <t>一般行政管理事务</t>
    </r>
  </si>
  <si>
    <r>
      <rPr>
        <sz val="10"/>
        <rFont val="Times New Roman"/>
        <charset val="134"/>
      </rPr>
      <t xml:space="preserve">2200503 </t>
    </r>
    <r>
      <rPr>
        <sz val="10"/>
        <rFont val="宋体"/>
        <charset val="134"/>
      </rPr>
      <t>机关服务</t>
    </r>
  </si>
  <si>
    <r>
      <rPr>
        <sz val="10"/>
        <rFont val="Times New Roman"/>
        <charset val="134"/>
      </rPr>
      <t xml:space="preserve">2200504 </t>
    </r>
    <r>
      <rPr>
        <sz val="10"/>
        <rFont val="宋体"/>
        <charset val="134"/>
      </rPr>
      <t>气象事业机构</t>
    </r>
  </si>
  <si>
    <r>
      <rPr>
        <sz val="10"/>
        <rFont val="Times New Roman"/>
        <charset val="134"/>
      </rPr>
      <t xml:space="preserve">2200506 </t>
    </r>
    <r>
      <rPr>
        <sz val="10"/>
        <rFont val="宋体"/>
        <charset val="134"/>
      </rPr>
      <t>气象探测</t>
    </r>
  </si>
  <si>
    <r>
      <rPr>
        <sz val="10"/>
        <rFont val="Times New Roman"/>
        <charset val="134"/>
      </rPr>
      <t xml:space="preserve">2200507 </t>
    </r>
    <r>
      <rPr>
        <sz val="10"/>
        <rFont val="宋体"/>
        <charset val="134"/>
      </rPr>
      <t>气象信息传输及管理</t>
    </r>
  </si>
  <si>
    <r>
      <rPr>
        <sz val="10"/>
        <rFont val="Times New Roman"/>
        <charset val="134"/>
      </rPr>
      <t xml:space="preserve">2200508 </t>
    </r>
    <r>
      <rPr>
        <sz val="10"/>
        <rFont val="宋体"/>
        <charset val="134"/>
      </rPr>
      <t>气象预报预测</t>
    </r>
  </si>
  <si>
    <r>
      <rPr>
        <sz val="10"/>
        <rFont val="Times New Roman"/>
        <charset val="134"/>
      </rPr>
      <t xml:space="preserve">2200509 </t>
    </r>
    <r>
      <rPr>
        <sz val="10"/>
        <rFont val="宋体"/>
        <charset val="134"/>
      </rPr>
      <t>气象服务</t>
    </r>
  </si>
  <si>
    <r>
      <rPr>
        <sz val="10"/>
        <rFont val="Times New Roman"/>
        <charset val="134"/>
      </rPr>
      <t xml:space="preserve">2200510 </t>
    </r>
    <r>
      <rPr>
        <sz val="10"/>
        <rFont val="宋体"/>
        <charset val="134"/>
      </rPr>
      <t>气象装备保障维护</t>
    </r>
  </si>
  <si>
    <r>
      <rPr>
        <sz val="10"/>
        <rFont val="Times New Roman"/>
        <charset val="134"/>
      </rPr>
      <t xml:space="preserve">2200511 </t>
    </r>
    <r>
      <rPr>
        <sz val="10"/>
        <rFont val="宋体"/>
        <charset val="134"/>
      </rPr>
      <t>气象基础设施建设与维修</t>
    </r>
  </si>
  <si>
    <r>
      <rPr>
        <sz val="10"/>
        <rFont val="Times New Roman"/>
        <charset val="134"/>
      </rPr>
      <t xml:space="preserve">2200512 </t>
    </r>
    <r>
      <rPr>
        <sz val="10"/>
        <rFont val="宋体"/>
        <charset val="134"/>
      </rPr>
      <t>气象卫星</t>
    </r>
  </si>
  <si>
    <r>
      <rPr>
        <sz val="10"/>
        <rFont val="Times New Roman"/>
        <charset val="134"/>
      </rPr>
      <t xml:space="preserve">2200513 </t>
    </r>
    <r>
      <rPr>
        <sz val="10"/>
        <rFont val="宋体"/>
        <charset val="134"/>
      </rPr>
      <t>气象法规与标准</t>
    </r>
  </si>
  <si>
    <r>
      <rPr>
        <sz val="10"/>
        <rFont val="Times New Roman"/>
        <charset val="134"/>
      </rPr>
      <t xml:space="preserve">2200514 </t>
    </r>
    <r>
      <rPr>
        <sz val="10"/>
        <rFont val="宋体"/>
        <charset val="134"/>
      </rPr>
      <t>气象资金审计稽查</t>
    </r>
  </si>
  <si>
    <r>
      <rPr>
        <sz val="10"/>
        <rFont val="Times New Roman"/>
        <charset val="134"/>
      </rPr>
      <t xml:space="preserve">2200599 </t>
    </r>
    <r>
      <rPr>
        <sz val="10"/>
        <rFont val="宋体"/>
        <charset val="134"/>
      </rPr>
      <t>其他气象事务支出</t>
    </r>
  </si>
  <si>
    <r>
      <rPr>
        <sz val="10"/>
        <rFont val="Times New Roman"/>
        <charset val="134"/>
      </rPr>
      <t xml:space="preserve">22099 </t>
    </r>
    <r>
      <rPr>
        <sz val="10"/>
        <rFont val="宋体"/>
        <charset val="134"/>
      </rPr>
      <t>其他自然资源海洋气象等支出</t>
    </r>
  </si>
  <si>
    <r>
      <rPr>
        <b/>
        <sz val="10"/>
        <rFont val="Times New Roman"/>
        <charset val="134"/>
      </rPr>
      <t xml:space="preserve">221 </t>
    </r>
    <r>
      <rPr>
        <b/>
        <sz val="10"/>
        <rFont val="宋体"/>
        <charset val="134"/>
      </rPr>
      <t>住房保障支出</t>
    </r>
  </si>
  <si>
    <r>
      <rPr>
        <sz val="10"/>
        <rFont val="Times New Roman"/>
        <charset val="134"/>
      </rPr>
      <t xml:space="preserve">22101 </t>
    </r>
    <r>
      <rPr>
        <sz val="10"/>
        <rFont val="宋体"/>
        <charset val="134"/>
      </rPr>
      <t>保障性安居工程支出</t>
    </r>
  </si>
  <si>
    <r>
      <rPr>
        <sz val="10"/>
        <rFont val="Times New Roman"/>
        <charset val="134"/>
      </rPr>
      <t xml:space="preserve">2210101 </t>
    </r>
    <r>
      <rPr>
        <sz val="10"/>
        <rFont val="宋体"/>
        <charset val="134"/>
      </rPr>
      <t>廉租住房</t>
    </r>
  </si>
  <si>
    <r>
      <rPr>
        <sz val="10"/>
        <rFont val="Times New Roman"/>
        <charset val="134"/>
      </rPr>
      <t xml:space="preserve">2210102 </t>
    </r>
    <r>
      <rPr>
        <sz val="10"/>
        <rFont val="宋体"/>
        <charset val="134"/>
      </rPr>
      <t>沉陷区治理</t>
    </r>
  </si>
  <si>
    <r>
      <rPr>
        <sz val="10"/>
        <rFont val="Times New Roman"/>
        <charset val="134"/>
      </rPr>
      <t xml:space="preserve">2210103 </t>
    </r>
    <r>
      <rPr>
        <sz val="10"/>
        <rFont val="宋体"/>
        <charset val="134"/>
      </rPr>
      <t>棚户区改造</t>
    </r>
  </si>
  <si>
    <r>
      <rPr>
        <sz val="10"/>
        <rFont val="Times New Roman"/>
        <charset val="134"/>
      </rPr>
      <t xml:space="preserve">2210104 </t>
    </r>
    <r>
      <rPr>
        <sz val="10"/>
        <rFont val="宋体"/>
        <charset val="134"/>
      </rPr>
      <t>少数民族地区游牧民定居工程</t>
    </r>
  </si>
  <si>
    <r>
      <rPr>
        <sz val="10"/>
        <rFont val="Times New Roman"/>
        <charset val="134"/>
      </rPr>
      <t xml:space="preserve">2210105 </t>
    </r>
    <r>
      <rPr>
        <sz val="10"/>
        <rFont val="宋体"/>
        <charset val="134"/>
      </rPr>
      <t>农村危房改造</t>
    </r>
  </si>
  <si>
    <r>
      <rPr>
        <sz val="10"/>
        <rFont val="Times New Roman"/>
        <charset val="134"/>
      </rPr>
      <t xml:space="preserve">2210106 </t>
    </r>
    <r>
      <rPr>
        <sz val="10"/>
        <rFont val="宋体"/>
        <charset val="134"/>
      </rPr>
      <t>公共租赁住房</t>
    </r>
  </si>
  <si>
    <r>
      <rPr>
        <sz val="10"/>
        <rFont val="Times New Roman"/>
        <charset val="134"/>
      </rPr>
      <t xml:space="preserve">2210107 </t>
    </r>
    <r>
      <rPr>
        <sz val="10"/>
        <rFont val="宋体"/>
        <charset val="134"/>
      </rPr>
      <t>保障性住房租金补贴</t>
    </r>
  </si>
  <si>
    <r>
      <rPr>
        <sz val="10"/>
        <rFont val="Times New Roman"/>
        <charset val="134"/>
      </rPr>
      <t xml:space="preserve">2210108 </t>
    </r>
    <r>
      <rPr>
        <sz val="10"/>
        <rFont val="宋体"/>
        <charset val="134"/>
      </rPr>
      <t>老旧小区改造</t>
    </r>
  </si>
  <si>
    <r>
      <rPr>
        <sz val="10"/>
        <rFont val="Times New Roman"/>
        <charset val="134"/>
      </rPr>
      <t xml:space="preserve">2210109 </t>
    </r>
    <r>
      <rPr>
        <sz val="10"/>
        <rFont val="宋体"/>
        <charset val="134"/>
      </rPr>
      <t>住房租赁市场发展</t>
    </r>
  </si>
  <si>
    <r>
      <rPr>
        <sz val="10"/>
        <rFont val="Times New Roman"/>
        <charset val="134"/>
      </rPr>
      <t xml:space="preserve">2210199 </t>
    </r>
    <r>
      <rPr>
        <sz val="10"/>
        <rFont val="宋体"/>
        <charset val="134"/>
      </rPr>
      <t>其他保障性安居工程支出</t>
    </r>
  </si>
  <si>
    <r>
      <rPr>
        <sz val="10"/>
        <rFont val="Times New Roman"/>
        <charset val="134"/>
      </rPr>
      <t xml:space="preserve">22102 </t>
    </r>
    <r>
      <rPr>
        <sz val="10"/>
        <rFont val="宋体"/>
        <charset val="134"/>
      </rPr>
      <t>住房改革支出</t>
    </r>
  </si>
  <si>
    <r>
      <rPr>
        <sz val="10"/>
        <rFont val="Times New Roman"/>
        <charset val="134"/>
      </rPr>
      <t xml:space="preserve">2210201 </t>
    </r>
    <r>
      <rPr>
        <sz val="10"/>
        <rFont val="宋体"/>
        <charset val="134"/>
      </rPr>
      <t>住房公积金</t>
    </r>
  </si>
  <si>
    <r>
      <rPr>
        <sz val="10"/>
        <rFont val="Times New Roman"/>
        <charset val="134"/>
      </rPr>
      <t xml:space="preserve">2210202 </t>
    </r>
    <r>
      <rPr>
        <sz val="10"/>
        <rFont val="宋体"/>
        <charset val="134"/>
      </rPr>
      <t>提租补贴</t>
    </r>
  </si>
  <si>
    <r>
      <rPr>
        <sz val="10"/>
        <rFont val="Times New Roman"/>
        <charset val="134"/>
      </rPr>
      <t xml:space="preserve">2210203 </t>
    </r>
    <r>
      <rPr>
        <sz val="10"/>
        <rFont val="宋体"/>
        <charset val="134"/>
      </rPr>
      <t>购房补贴</t>
    </r>
  </si>
  <si>
    <r>
      <rPr>
        <sz val="10"/>
        <rFont val="Times New Roman"/>
        <charset val="134"/>
      </rPr>
      <t xml:space="preserve">22103 </t>
    </r>
    <r>
      <rPr>
        <sz val="10"/>
        <rFont val="宋体"/>
        <charset val="134"/>
      </rPr>
      <t>城乡社区住宅</t>
    </r>
  </si>
  <si>
    <r>
      <rPr>
        <sz val="10"/>
        <rFont val="Times New Roman"/>
        <charset val="134"/>
      </rPr>
      <t xml:space="preserve">2210301 </t>
    </r>
    <r>
      <rPr>
        <sz val="10"/>
        <rFont val="宋体"/>
        <charset val="134"/>
      </rPr>
      <t>公有住房建设和维修改造支出</t>
    </r>
  </si>
  <si>
    <r>
      <rPr>
        <sz val="10"/>
        <rFont val="Times New Roman"/>
        <charset val="134"/>
      </rPr>
      <t xml:space="preserve">2210302 </t>
    </r>
    <r>
      <rPr>
        <sz val="10"/>
        <rFont val="宋体"/>
        <charset val="134"/>
      </rPr>
      <t>住房公积金管理</t>
    </r>
  </si>
  <si>
    <r>
      <rPr>
        <sz val="10"/>
        <rFont val="Times New Roman"/>
        <charset val="134"/>
      </rPr>
      <t xml:space="preserve">2210399 </t>
    </r>
    <r>
      <rPr>
        <sz val="10"/>
        <rFont val="宋体"/>
        <charset val="134"/>
      </rPr>
      <t>其他城乡社区住宅支出</t>
    </r>
  </si>
  <si>
    <r>
      <rPr>
        <b/>
        <sz val="10"/>
        <rFont val="Times New Roman"/>
        <charset val="134"/>
      </rPr>
      <t xml:space="preserve">222 </t>
    </r>
    <r>
      <rPr>
        <b/>
        <sz val="10"/>
        <rFont val="宋体"/>
        <charset val="134"/>
      </rPr>
      <t>粮油物资储备支出</t>
    </r>
  </si>
  <si>
    <r>
      <rPr>
        <sz val="10"/>
        <rFont val="Times New Roman"/>
        <charset val="134"/>
      </rPr>
      <t xml:space="preserve">22201 </t>
    </r>
    <r>
      <rPr>
        <sz val="10"/>
        <rFont val="宋体"/>
        <charset val="134"/>
      </rPr>
      <t>粮油事务</t>
    </r>
  </si>
  <si>
    <r>
      <rPr>
        <sz val="10"/>
        <rFont val="Times New Roman"/>
        <charset val="134"/>
      </rPr>
      <t xml:space="preserve">2220101 </t>
    </r>
    <r>
      <rPr>
        <sz val="10"/>
        <rFont val="宋体"/>
        <charset val="134"/>
      </rPr>
      <t>行政运行</t>
    </r>
  </si>
  <si>
    <r>
      <rPr>
        <sz val="10"/>
        <rFont val="Times New Roman"/>
        <charset val="134"/>
      </rPr>
      <t xml:space="preserve">2220102 </t>
    </r>
    <r>
      <rPr>
        <sz val="10"/>
        <rFont val="宋体"/>
        <charset val="134"/>
      </rPr>
      <t>一般行政管理事务</t>
    </r>
  </si>
  <si>
    <r>
      <rPr>
        <sz val="10"/>
        <rFont val="Times New Roman"/>
        <charset val="134"/>
      </rPr>
      <t xml:space="preserve">2220103 </t>
    </r>
    <r>
      <rPr>
        <sz val="10"/>
        <rFont val="宋体"/>
        <charset val="134"/>
      </rPr>
      <t>机关服务</t>
    </r>
  </si>
  <si>
    <r>
      <rPr>
        <sz val="10"/>
        <rFont val="Times New Roman"/>
        <charset val="134"/>
      </rPr>
      <t xml:space="preserve">2220104 </t>
    </r>
    <r>
      <rPr>
        <sz val="10"/>
        <rFont val="宋体"/>
        <charset val="134"/>
      </rPr>
      <t>粮食财务与审计支出</t>
    </r>
  </si>
  <si>
    <r>
      <rPr>
        <sz val="10"/>
        <rFont val="Times New Roman"/>
        <charset val="134"/>
      </rPr>
      <t xml:space="preserve">2220105 </t>
    </r>
    <r>
      <rPr>
        <sz val="10"/>
        <rFont val="宋体"/>
        <charset val="134"/>
      </rPr>
      <t>粮食信息统计</t>
    </r>
  </si>
  <si>
    <r>
      <rPr>
        <sz val="10"/>
        <rFont val="Times New Roman"/>
        <charset val="134"/>
      </rPr>
      <t xml:space="preserve">2220106 </t>
    </r>
    <r>
      <rPr>
        <sz val="10"/>
        <rFont val="宋体"/>
        <charset val="134"/>
      </rPr>
      <t>粮食专项业务活动</t>
    </r>
  </si>
  <si>
    <r>
      <rPr>
        <sz val="10"/>
        <rFont val="Times New Roman"/>
        <charset val="134"/>
      </rPr>
      <t xml:space="preserve">2220107 </t>
    </r>
    <r>
      <rPr>
        <sz val="10"/>
        <rFont val="宋体"/>
        <charset val="134"/>
      </rPr>
      <t>国家粮油差价补贴</t>
    </r>
  </si>
  <si>
    <r>
      <rPr>
        <sz val="10"/>
        <rFont val="Times New Roman"/>
        <charset val="134"/>
      </rPr>
      <t xml:space="preserve">2220112 </t>
    </r>
    <r>
      <rPr>
        <sz val="10"/>
        <rFont val="宋体"/>
        <charset val="134"/>
      </rPr>
      <t>粮食财务挂账利息补贴</t>
    </r>
  </si>
  <si>
    <r>
      <rPr>
        <sz val="10"/>
        <rFont val="Times New Roman"/>
        <charset val="134"/>
      </rPr>
      <t xml:space="preserve">2220113 </t>
    </r>
    <r>
      <rPr>
        <sz val="10"/>
        <rFont val="宋体"/>
        <charset val="134"/>
      </rPr>
      <t>粮食财务挂账消化款</t>
    </r>
  </si>
  <si>
    <r>
      <rPr>
        <sz val="10"/>
        <rFont val="Times New Roman"/>
        <charset val="134"/>
      </rPr>
      <t xml:space="preserve">2220114 </t>
    </r>
    <r>
      <rPr>
        <sz val="10"/>
        <rFont val="宋体"/>
        <charset val="134"/>
      </rPr>
      <t>处理陈化粮补贴</t>
    </r>
  </si>
  <si>
    <r>
      <rPr>
        <sz val="10"/>
        <rFont val="Times New Roman"/>
        <charset val="134"/>
      </rPr>
      <t xml:space="preserve">2220115 </t>
    </r>
    <r>
      <rPr>
        <sz val="10"/>
        <rFont val="宋体"/>
        <charset val="134"/>
      </rPr>
      <t>粮食风险基金</t>
    </r>
  </si>
  <si>
    <r>
      <rPr>
        <sz val="10"/>
        <rFont val="Times New Roman"/>
        <charset val="134"/>
      </rPr>
      <t xml:space="preserve">2220118 </t>
    </r>
    <r>
      <rPr>
        <sz val="10"/>
        <rFont val="宋体"/>
        <charset val="134"/>
      </rPr>
      <t>粮油市场调控专项资金</t>
    </r>
  </si>
  <si>
    <r>
      <rPr>
        <sz val="10"/>
        <rFont val="Times New Roman"/>
        <charset val="134"/>
      </rPr>
      <t xml:space="preserve">2220150 </t>
    </r>
    <r>
      <rPr>
        <sz val="10"/>
        <rFont val="宋体"/>
        <charset val="134"/>
      </rPr>
      <t>事业运行</t>
    </r>
  </si>
  <si>
    <r>
      <rPr>
        <sz val="10"/>
        <rFont val="Times New Roman"/>
        <charset val="134"/>
      </rPr>
      <t xml:space="preserve">2220199 </t>
    </r>
    <r>
      <rPr>
        <sz val="10"/>
        <rFont val="宋体"/>
        <charset val="134"/>
      </rPr>
      <t>其他粮油事务支出</t>
    </r>
  </si>
  <si>
    <r>
      <rPr>
        <sz val="10"/>
        <rFont val="Times New Roman"/>
        <charset val="134"/>
      </rPr>
      <t xml:space="preserve">22202 </t>
    </r>
    <r>
      <rPr>
        <sz val="10"/>
        <rFont val="宋体"/>
        <charset val="134"/>
      </rPr>
      <t>物资事务</t>
    </r>
  </si>
  <si>
    <r>
      <rPr>
        <sz val="10"/>
        <rFont val="Times New Roman"/>
        <charset val="134"/>
      </rPr>
      <t xml:space="preserve">2220201 </t>
    </r>
    <r>
      <rPr>
        <sz val="10"/>
        <rFont val="宋体"/>
        <charset val="134"/>
      </rPr>
      <t>行政运行</t>
    </r>
  </si>
  <si>
    <r>
      <rPr>
        <sz val="10"/>
        <rFont val="Times New Roman"/>
        <charset val="134"/>
      </rPr>
      <t xml:space="preserve">2220202 </t>
    </r>
    <r>
      <rPr>
        <sz val="10"/>
        <rFont val="宋体"/>
        <charset val="134"/>
      </rPr>
      <t>一般行政管理事务</t>
    </r>
  </si>
  <si>
    <r>
      <rPr>
        <sz val="10"/>
        <rFont val="Times New Roman"/>
        <charset val="134"/>
      </rPr>
      <t xml:space="preserve">2220203 </t>
    </r>
    <r>
      <rPr>
        <sz val="10"/>
        <rFont val="宋体"/>
        <charset val="134"/>
      </rPr>
      <t>机关服务</t>
    </r>
  </si>
  <si>
    <r>
      <rPr>
        <sz val="10"/>
        <rFont val="Times New Roman"/>
        <charset val="134"/>
      </rPr>
      <t xml:space="preserve">2220204 </t>
    </r>
    <r>
      <rPr>
        <sz val="10"/>
        <rFont val="宋体"/>
        <charset val="134"/>
      </rPr>
      <t>铁路专用线</t>
    </r>
  </si>
  <si>
    <r>
      <rPr>
        <sz val="10"/>
        <rFont val="Times New Roman"/>
        <charset val="134"/>
      </rPr>
      <t xml:space="preserve">2220205 </t>
    </r>
    <r>
      <rPr>
        <sz val="10"/>
        <rFont val="宋体"/>
        <charset val="134"/>
      </rPr>
      <t>护库武警和民兵支出</t>
    </r>
  </si>
  <si>
    <r>
      <rPr>
        <sz val="10"/>
        <rFont val="Times New Roman"/>
        <charset val="134"/>
      </rPr>
      <t xml:space="preserve">2220206 </t>
    </r>
    <r>
      <rPr>
        <sz val="10"/>
        <rFont val="宋体"/>
        <charset val="134"/>
      </rPr>
      <t>物资保管与保养</t>
    </r>
  </si>
  <si>
    <r>
      <rPr>
        <sz val="10"/>
        <rFont val="Times New Roman"/>
        <charset val="134"/>
      </rPr>
      <t xml:space="preserve">2220207 </t>
    </r>
    <r>
      <rPr>
        <sz val="10"/>
        <rFont val="宋体"/>
        <charset val="134"/>
      </rPr>
      <t>专项贷款利息</t>
    </r>
  </si>
  <si>
    <r>
      <rPr>
        <sz val="10"/>
        <rFont val="Times New Roman"/>
        <charset val="134"/>
      </rPr>
      <t xml:space="preserve">2220209 </t>
    </r>
    <r>
      <rPr>
        <sz val="10"/>
        <rFont val="宋体"/>
        <charset val="134"/>
      </rPr>
      <t>物资转移</t>
    </r>
  </si>
  <si>
    <r>
      <rPr>
        <sz val="10"/>
        <rFont val="Times New Roman"/>
        <charset val="134"/>
      </rPr>
      <t xml:space="preserve">2220210 </t>
    </r>
    <r>
      <rPr>
        <sz val="10"/>
        <rFont val="宋体"/>
        <charset val="134"/>
      </rPr>
      <t>物资轮换</t>
    </r>
  </si>
  <si>
    <r>
      <rPr>
        <sz val="10"/>
        <rFont val="Times New Roman"/>
        <charset val="134"/>
      </rPr>
      <t xml:space="preserve">2220211 </t>
    </r>
    <r>
      <rPr>
        <sz val="10"/>
        <rFont val="宋体"/>
        <charset val="134"/>
      </rPr>
      <t>仓库建设</t>
    </r>
  </si>
  <si>
    <r>
      <rPr>
        <sz val="10"/>
        <rFont val="Times New Roman"/>
        <charset val="134"/>
      </rPr>
      <t xml:space="preserve">2220212 </t>
    </r>
    <r>
      <rPr>
        <sz val="10"/>
        <rFont val="宋体"/>
        <charset val="134"/>
      </rPr>
      <t>仓库安防</t>
    </r>
  </si>
  <si>
    <r>
      <rPr>
        <sz val="10"/>
        <rFont val="Times New Roman"/>
        <charset val="134"/>
      </rPr>
      <t xml:space="preserve">2220250 </t>
    </r>
    <r>
      <rPr>
        <sz val="10"/>
        <rFont val="宋体"/>
        <charset val="134"/>
      </rPr>
      <t>事业运行</t>
    </r>
  </si>
  <si>
    <r>
      <rPr>
        <sz val="10"/>
        <rFont val="Times New Roman"/>
        <charset val="134"/>
      </rPr>
      <t xml:space="preserve">2220299 </t>
    </r>
    <r>
      <rPr>
        <sz val="10"/>
        <rFont val="宋体"/>
        <charset val="134"/>
      </rPr>
      <t>其他物资事务支出</t>
    </r>
  </si>
  <si>
    <r>
      <rPr>
        <sz val="10"/>
        <rFont val="Times New Roman"/>
        <charset val="134"/>
      </rPr>
      <t xml:space="preserve">22203 </t>
    </r>
    <r>
      <rPr>
        <sz val="10"/>
        <rFont val="宋体"/>
        <charset val="134"/>
      </rPr>
      <t>能源储备</t>
    </r>
  </si>
  <si>
    <r>
      <rPr>
        <sz val="10"/>
        <rFont val="Times New Roman"/>
        <charset val="134"/>
      </rPr>
      <t xml:space="preserve">2220301 </t>
    </r>
    <r>
      <rPr>
        <sz val="10"/>
        <rFont val="宋体"/>
        <charset val="134"/>
      </rPr>
      <t>石油储备</t>
    </r>
  </si>
  <si>
    <r>
      <rPr>
        <sz val="10"/>
        <rFont val="Times New Roman"/>
        <charset val="134"/>
      </rPr>
      <t xml:space="preserve">2220303 </t>
    </r>
    <r>
      <rPr>
        <sz val="10"/>
        <rFont val="宋体"/>
        <charset val="134"/>
      </rPr>
      <t>天然铀能源储备</t>
    </r>
  </si>
  <si>
    <r>
      <rPr>
        <sz val="10"/>
        <rFont val="Times New Roman"/>
        <charset val="134"/>
      </rPr>
      <t xml:space="preserve">2220304 </t>
    </r>
    <r>
      <rPr>
        <sz val="10"/>
        <rFont val="宋体"/>
        <charset val="134"/>
      </rPr>
      <t>煤炭储备</t>
    </r>
  </si>
  <si>
    <r>
      <rPr>
        <sz val="10"/>
        <rFont val="Times New Roman"/>
        <charset val="134"/>
      </rPr>
      <t xml:space="preserve">2220399 </t>
    </r>
    <r>
      <rPr>
        <sz val="10"/>
        <rFont val="宋体"/>
        <charset val="134"/>
      </rPr>
      <t>其他能源储备支出</t>
    </r>
  </si>
  <si>
    <r>
      <rPr>
        <sz val="10"/>
        <rFont val="Times New Roman"/>
        <charset val="134"/>
      </rPr>
      <t xml:space="preserve">22204 </t>
    </r>
    <r>
      <rPr>
        <sz val="10"/>
        <rFont val="宋体"/>
        <charset val="134"/>
      </rPr>
      <t>粮油储备</t>
    </r>
  </si>
  <si>
    <r>
      <rPr>
        <sz val="10"/>
        <rFont val="Times New Roman"/>
        <charset val="134"/>
      </rPr>
      <t xml:space="preserve">2220401 </t>
    </r>
    <r>
      <rPr>
        <sz val="10"/>
        <rFont val="宋体"/>
        <charset val="134"/>
      </rPr>
      <t>储备粮油补贴</t>
    </r>
  </si>
  <si>
    <r>
      <rPr>
        <sz val="10"/>
        <rFont val="Times New Roman"/>
        <charset val="134"/>
      </rPr>
      <t xml:space="preserve">2220402 </t>
    </r>
    <r>
      <rPr>
        <sz val="10"/>
        <rFont val="宋体"/>
        <charset val="134"/>
      </rPr>
      <t>储备粮油差价补贴</t>
    </r>
  </si>
  <si>
    <r>
      <rPr>
        <sz val="10"/>
        <rFont val="Times New Roman"/>
        <charset val="134"/>
      </rPr>
      <t xml:space="preserve">2220403 </t>
    </r>
    <r>
      <rPr>
        <sz val="10"/>
        <rFont val="宋体"/>
        <charset val="134"/>
      </rPr>
      <t>储备粮（油）库建设</t>
    </r>
  </si>
  <si>
    <r>
      <rPr>
        <sz val="10"/>
        <rFont val="Times New Roman"/>
        <charset val="134"/>
      </rPr>
      <t xml:space="preserve">2220404 </t>
    </r>
    <r>
      <rPr>
        <sz val="10"/>
        <rFont val="宋体"/>
        <charset val="134"/>
      </rPr>
      <t>最低收购价政策支出</t>
    </r>
  </si>
  <si>
    <r>
      <rPr>
        <sz val="10"/>
        <rFont val="Times New Roman"/>
        <charset val="134"/>
      </rPr>
      <t xml:space="preserve">2220499 </t>
    </r>
    <r>
      <rPr>
        <sz val="10"/>
        <rFont val="宋体"/>
        <charset val="134"/>
      </rPr>
      <t>其他粮油储备支出</t>
    </r>
  </si>
  <si>
    <r>
      <rPr>
        <sz val="10"/>
        <rFont val="Times New Roman"/>
        <charset val="134"/>
      </rPr>
      <t xml:space="preserve">22205 </t>
    </r>
    <r>
      <rPr>
        <sz val="10"/>
        <rFont val="宋体"/>
        <charset val="134"/>
      </rPr>
      <t>重要商品储备</t>
    </r>
  </si>
  <si>
    <r>
      <rPr>
        <sz val="10"/>
        <rFont val="Times New Roman"/>
        <charset val="134"/>
      </rPr>
      <t xml:space="preserve">2220501 </t>
    </r>
    <r>
      <rPr>
        <sz val="10"/>
        <rFont val="宋体"/>
        <charset val="134"/>
      </rPr>
      <t>棉花储备</t>
    </r>
  </si>
  <si>
    <r>
      <rPr>
        <sz val="10"/>
        <rFont val="Times New Roman"/>
        <charset val="134"/>
      </rPr>
      <t xml:space="preserve">2220502 </t>
    </r>
    <r>
      <rPr>
        <sz val="10"/>
        <rFont val="宋体"/>
        <charset val="134"/>
      </rPr>
      <t>食糖储备</t>
    </r>
  </si>
  <si>
    <r>
      <rPr>
        <sz val="10"/>
        <rFont val="Times New Roman"/>
        <charset val="134"/>
      </rPr>
      <t xml:space="preserve">2220503 </t>
    </r>
    <r>
      <rPr>
        <sz val="10"/>
        <rFont val="宋体"/>
        <charset val="134"/>
      </rPr>
      <t>肉类储备</t>
    </r>
  </si>
  <si>
    <r>
      <rPr>
        <sz val="10"/>
        <rFont val="Times New Roman"/>
        <charset val="134"/>
      </rPr>
      <t xml:space="preserve">2220504 </t>
    </r>
    <r>
      <rPr>
        <sz val="10"/>
        <rFont val="宋体"/>
        <charset val="134"/>
      </rPr>
      <t>化肥储备</t>
    </r>
  </si>
  <si>
    <r>
      <rPr>
        <sz val="10"/>
        <rFont val="Times New Roman"/>
        <charset val="134"/>
      </rPr>
      <t xml:space="preserve">2220505 </t>
    </r>
    <r>
      <rPr>
        <sz val="10"/>
        <rFont val="宋体"/>
        <charset val="134"/>
      </rPr>
      <t>农药储备</t>
    </r>
  </si>
  <si>
    <r>
      <rPr>
        <sz val="10"/>
        <rFont val="Times New Roman"/>
        <charset val="134"/>
      </rPr>
      <t xml:space="preserve">2220506 </t>
    </r>
    <r>
      <rPr>
        <sz val="10"/>
        <rFont val="宋体"/>
        <charset val="134"/>
      </rPr>
      <t>边销茶储备</t>
    </r>
  </si>
  <si>
    <r>
      <rPr>
        <sz val="10"/>
        <rFont val="Times New Roman"/>
        <charset val="134"/>
      </rPr>
      <t xml:space="preserve">2220507 </t>
    </r>
    <r>
      <rPr>
        <sz val="10"/>
        <rFont val="宋体"/>
        <charset val="134"/>
      </rPr>
      <t>羊毛储备</t>
    </r>
  </si>
  <si>
    <r>
      <rPr>
        <sz val="10"/>
        <rFont val="Times New Roman"/>
        <charset val="134"/>
      </rPr>
      <t xml:space="preserve">2220508 </t>
    </r>
    <r>
      <rPr>
        <sz val="10"/>
        <rFont val="宋体"/>
        <charset val="134"/>
      </rPr>
      <t>医药储备</t>
    </r>
  </si>
  <si>
    <r>
      <rPr>
        <sz val="10"/>
        <rFont val="Times New Roman"/>
        <charset val="134"/>
      </rPr>
      <t xml:space="preserve">2220509 </t>
    </r>
    <r>
      <rPr>
        <sz val="10"/>
        <rFont val="宋体"/>
        <charset val="134"/>
      </rPr>
      <t>食盐储备</t>
    </r>
  </si>
  <si>
    <r>
      <rPr>
        <sz val="10"/>
        <rFont val="Times New Roman"/>
        <charset val="134"/>
      </rPr>
      <t xml:space="preserve">2220510 </t>
    </r>
    <r>
      <rPr>
        <sz val="10"/>
        <rFont val="宋体"/>
        <charset val="134"/>
      </rPr>
      <t>战略物资储备</t>
    </r>
  </si>
  <si>
    <r>
      <rPr>
        <sz val="10"/>
        <rFont val="Times New Roman"/>
        <charset val="134"/>
      </rPr>
      <t>2220511</t>
    </r>
    <r>
      <rPr>
        <sz val="10"/>
        <rFont val="宋体"/>
        <charset val="134"/>
      </rPr>
      <t>应急物资储备</t>
    </r>
  </si>
  <si>
    <r>
      <rPr>
        <sz val="10"/>
        <rFont val="Times New Roman"/>
        <charset val="134"/>
      </rPr>
      <t xml:space="preserve">2220599 </t>
    </r>
    <r>
      <rPr>
        <sz val="10"/>
        <rFont val="宋体"/>
        <charset val="134"/>
      </rPr>
      <t>其他重要商品储备支出</t>
    </r>
  </si>
  <si>
    <r>
      <rPr>
        <b/>
        <sz val="10"/>
        <rFont val="Times New Roman"/>
        <charset val="134"/>
      </rPr>
      <t xml:space="preserve">224 </t>
    </r>
    <r>
      <rPr>
        <b/>
        <sz val="10"/>
        <rFont val="宋体"/>
        <charset val="134"/>
      </rPr>
      <t>灾害防治及应急管理支出</t>
    </r>
  </si>
  <si>
    <r>
      <rPr>
        <sz val="10"/>
        <rFont val="Times New Roman"/>
        <charset val="134"/>
      </rPr>
      <t xml:space="preserve">22401 </t>
    </r>
    <r>
      <rPr>
        <sz val="10"/>
        <rFont val="宋体"/>
        <charset val="134"/>
      </rPr>
      <t>应急管理事务</t>
    </r>
  </si>
  <si>
    <r>
      <rPr>
        <sz val="10"/>
        <rFont val="Times New Roman"/>
        <charset val="134"/>
      </rPr>
      <t xml:space="preserve">2240101 </t>
    </r>
    <r>
      <rPr>
        <sz val="10"/>
        <rFont val="宋体"/>
        <charset val="134"/>
      </rPr>
      <t>行政运行</t>
    </r>
  </si>
  <si>
    <r>
      <rPr>
        <sz val="10"/>
        <rFont val="Times New Roman"/>
        <charset val="134"/>
      </rPr>
      <t xml:space="preserve">2240102 </t>
    </r>
    <r>
      <rPr>
        <sz val="10"/>
        <rFont val="宋体"/>
        <charset val="134"/>
      </rPr>
      <t>一般行政管理事务</t>
    </r>
  </si>
  <si>
    <r>
      <rPr>
        <sz val="10"/>
        <rFont val="Times New Roman"/>
        <charset val="134"/>
      </rPr>
      <t xml:space="preserve">2240103 </t>
    </r>
    <r>
      <rPr>
        <sz val="10"/>
        <rFont val="宋体"/>
        <charset val="134"/>
      </rPr>
      <t>机关服务</t>
    </r>
  </si>
  <si>
    <r>
      <rPr>
        <sz val="10"/>
        <rFont val="Times New Roman"/>
        <charset val="134"/>
      </rPr>
      <t xml:space="preserve">2240104 </t>
    </r>
    <r>
      <rPr>
        <sz val="10"/>
        <rFont val="宋体"/>
        <charset val="134"/>
      </rPr>
      <t>灾害风险防治</t>
    </r>
  </si>
  <si>
    <r>
      <rPr>
        <sz val="10"/>
        <rFont val="Times New Roman"/>
        <charset val="134"/>
      </rPr>
      <t xml:space="preserve">2240105 </t>
    </r>
    <r>
      <rPr>
        <sz val="10"/>
        <rFont val="宋体"/>
        <charset val="134"/>
      </rPr>
      <t>国务院安委会专项</t>
    </r>
  </si>
  <si>
    <r>
      <rPr>
        <sz val="10"/>
        <rFont val="Times New Roman"/>
        <charset val="134"/>
      </rPr>
      <t xml:space="preserve">2240106 </t>
    </r>
    <r>
      <rPr>
        <sz val="10"/>
        <rFont val="宋体"/>
        <charset val="134"/>
      </rPr>
      <t>安全监管</t>
    </r>
  </si>
  <si>
    <r>
      <rPr>
        <sz val="10"/>
        <rFont val="Times New Roman"/>
        <charset val="134"/>
      </rPr>
      <t xml:space="preserve">2240107 </t>
    </r>
    <r>
      <rPr>
        <sz val="10"/>
        <rFont val="宋体"/>
        <charset val="134"/>
      </rPr>
      <t>安全生产基础</t>
    </r>
  </si>
  <si>
    <r>
      <rPr>
        <sz val="10"/>
        <rFont val="Times New Roman"/>
        <charset val="134"/>
      </rPr>
      <t xml:space="preserve">2240108 </t>
    </r>
    <r>
      <rPr>
        <sz val="10"/>
        <rFont val="宋体"/>
        <charset val="134"/>
      </rPr>
      <t>应急救援</t>
    </r>
  </si>
  <si>
    <r>
      <rPr>
        <sz val="10"/>
        <rFont val="Times New Roman"/>
        <charset val="134"/>
      </rPr>
      <t xml:space="preserve">2240109 </t>
    </r>
    <r>
      <rPr>
        <sz val="10"/>
        <rFont val="宋体"/>
        <charset val="134"/>
      </rPr>
      <t>应急管理</t>
    </r>
  </si>
  <si>
    <r>
      <rPr>
        <sz val="10"/>
        <rFont val="Times New Roman"/>
        <charset val="134"/>
      </rPr>
      <t xml:space="preserve">2240150 </t>
    </r>
    <r>
      <rPr>
        <sz val="10"/>
        <rFont val="宋体"/>
        <charset val="134"/>
      </rPr>
      <t>事业运行</t>
    </r>
  </si>
  <si>
    <r>
      <rPr>
        <sz val="10"/>
        <rFont val="Times New Roman"/>
        <charset val="134"/>
      </rPr>
      <t xml:space="preserve">2240199 </t>
    </r>
    <r>
      <rPr>
        <sz val="10"/>
        <rFont val="宋体"/>
        <charset val="134"/>
      </rPr>
      <t>其他应急管理支出</t>
    </r>
  </si>
  <si>
    <r>
      <rPr>
        <sz val="10"/>
        <rFont val="Times New Roman"/>
        <charset val="134"/>
      </rPr>
      <t xml:space="preserve">22402 </t>
    </r>
    <r>
      <rPr>
        <sz val="10"/>
        <rFont val="宋体"/>
        <charset val="134"/>
      </rPr>
      <t>消防事务</t>
    </r>
  </si>
  <si>
    <r>
      <rPr>
        <sz val="10"/>
        <rFont val="Times New Roman"/>
        <charset val="134"/>
      </rPr>
      <t xml:space="preserve">2240201 </t>
    </r>
    <r>
      <rPr>
        <sz val="10"/>
        <rFont val="宋体"/>
        <charset val="134"/>
      </rPr>
      <t>行政运行</t>
    </r>
  </si>
  <si>
    <r>
      <rPr>
        <sz val="10"/>
        <rFont val="Times New Roman"/>
        <charset val="134"/>
      </rPr>
      <t xml:space="preserve">2240202 </t>
    </r>
    <r>
      <rPr>
        <sz val="10"/>
        <rFont val="宋体"/>
        <charset val="134"/>
      </rPr>
      <t>一般行政管理事务</t>
    </r>
  </si>
  <si>
    <r>
      <rPr>
        <sz val="10"/>
        <rFont val="Times New Roman"/>
        <charset val="134"/>
      </rPr>
      <t xml:space="preserve">2240203 </t>
    </r>
    <r>
      <rPr>
        <sz val="10"/>
        <rFont val="宋体"/>
        <charset val="134"/>
      </rPr>
      <t>机关服务</t>
    </r>
  </si>
  <si>
    <r>
      <rPr>
        <sz val="10"/>
        <rFont val="Times New Roman"/>
        <charset val="134"/>
      </rPr>
      <t xml:space="preserve">2240204 </t>
    </r>
    <r>
      <rPr>
        <sz val="10"/>
        <rFont val="宋体"/>
        <charset val="134"/>
      </rPr>
      <t>消防应急救援</t>
    </r>
  </si>
  <si>
    <r>
      <rPr>
        <sz val="10"/>
        <rFont val="Times New Roman"/>
        <charset val="134"/>
      </rPr>
      <t xml:space="preserve">2240299 </t>
    </r>
    <r>
      <rPr>
        <sz val="10"/>
        <rFont val="宋体"/>
        <charset val="134"/>
      </rPr>
      <t>其他消防事务支出</t>
    </r>
  </si>
  <si>
    <r>
      <rPr>
        <sz val="10"/>
        <rFont val="Times New Roman"/>
        <charset val="134"/>
      </rPr>
      <t xml:space="preserve">22403 </t>
    </r>
    <r>
      <rPr>
        <sz val="10"/>
        <rFont val="宋体"/>
        <charset val="134"/>
      </rPr>
      <t>森林消防事务</t>
    </r>
  </si>
  <si>
    <r>
      <rPr>
        <sz val="10"/>
        <rFont val="Times New Roman"/>
        <charset val="134"/>
      </rPr>
      <t xml:space="preserve">2240301 </t>
    </r>
    <r>
      <rPr>
        <sz val="10"/>
        <rFont val="宋体"/>
        <charset val="134"/>
      </rPr>
      <t>行政运行</t>
    </r>
  </si>
  <si>
    <r>
      <rPr>
        <sz val="10"/>
        <rFont val="Times New Roman"/>
        <charset val="134"/>
      </rPr>
      <t xml:space="preserve">2240302 </t>
    </r>
    <r>
      <rPr>
        <sz val="10"/>
        <rFont val="宋体"/>
        <charset val="134"/>
      </rPr>
      <t>一般行政管理事务</t>
    </r>
  </si>
  <si>
    <r>
      <rPr>
        <sz val="10"/>
        <rFont val="Times New Roman"/>
        <charset val="134"/>
      </rPr>
      <t xml:space="preserve">2240303 </t>
    </r>
    <r>
      <rPr>
        <sz val="10"/>
        <rFont val="宋体"/>
        <charset val="134"/>
      </rPr>
      <t>机关服务</t>
    </r>
  </si>
  <si>
    <r>
      <rPr>
        <sz val="10"/>
        <rFont val="Times New Roman"/>
        <charset val="134"/>
      </rPr>
      <t xml:space="preserve">2240304 </t>
    </r>
    <r>
      <rPr>
        <sz val="10"/>
        <rFont val="宋体"/>
        <charset val="134"/>
      </rPr>
      <t>森林消防应急救援</t>
    </r>
  </si>
  <si>
    <r>
      <rPr>
        <sz val="10"/>
        <rFont val="Times New Roman"/>
        <charset val="134"/>
      </rPr>
      <t xml:space="preserve">2240399 </t>
    </r>
    <r>
      <rPr>
        <sz val="10"/>
        <rFont val="宋体"/>
        <charset val="134"/>
      </rPr>
      <t>其他森林消防事务支出</t>
    </r>
  </si>
  <si>
    <r>
      <rPr>
        <sz val="10"/>
        <rFont val="Times New Roman"/>
        <charset val="134"/>
      </rPr>
      <t xml:space="preserve">22404 </t>
    </r>
    <r>
      <rPr>
        <sz val="10"/>
        <rFont val="宋体"/>
        <charset val="134"/>
      </rPr>
      <t>煤矿安全</t>
    </r>
  </si>
  <si>
    <r>
      <rPr>
        <sz val="10"/>
        <rFont val="Times New Roman"/>
        <charset val="134"/>
      </rPr>
      <t xml:space="preserve">2240401 </t>
    </r>
    <r>
      <rPr>
        <sz val="10"/>
        <rFont val="宋体"/>
        <charset val="134"/>
      </rPr>
      <t>行政运行</t>
    </r>
  </si>
  <si>
    <r>
      <rPr>
        <sz val="10"/>
        <rFont val="Times New Roman"/>
        <charset val="134"/>
      </rPr>
      <t xml:space="preserve">2240402 </t>
    </r>
    <r>
      <rPr>
        <sz val="10"/>
        <rFont val="宋体"/>
        <charset val="134"/>
      </rPr>
      <t>一般行政管理事务</t>
    </r>
  </si>
  <si>
    <r>
      <rPr>
        <sz val="10"/>
        <rFont val="Times New Roman"/>
        <charset val="134"/>
      </rPr>
      <t xml:space="preserve">2240403 </t>
    </r>
    <r>
      <rPr>
        <sz val="10"/>
        <rFont val="宋体"/>
        <charset val="134"/>
      </rPr>
      <t>机关服务</t>
    </r>
  </si>
  <si>
    <r>
      <rPr>
        <sz val="10"/>
        <rFont val="Times New Roman"/>
        <charset val="134"/>
      </rPr>
      <t xml:space="preserve">2240404 </t>
    </r>
    <r>
      <rPr>
        <sz val="10"/>
        <rFont val="宋体"/>
        <charset val="134"/>
      </rPr>
      <t>煤矿安全监察事务</t>
    </r>
  </si>
  <si>
    <r>
      <rPr>
        <sz val="10"/>
        <rFont val="Times New Roman"/>
        <charset val="134"/>
      </rPr>
      <t xml:space="preserve">2240405 </t>
    </r>
    <r>
      <rPr>
        <sz val="10"/>
        <rFont val="宋体"/>
        <charset val="134"/>
      </rPr>
      <t>煤矿应急救援事务</t>
    </r>
  </si>
  <si>
    <r>
      <rPr>
        <sz val="10"/>
        <rFont val="Times New Roman"/>
        <charset val="134"/>
      </rPr>
      <t xml:space="preserve">2240450 </t>
    </r>
    <r>
      <rPr>
        <sz val="10"/>
        <rFont val="宋体"/>
        <charset val="134"/>
      </rPr>
      <t>事业运行</t>
    </r>
  </si>
  <si>
    <r>
      <rPr>
        <sz val="10"/>
        <rFont val="Times New Roman"/>
        <charset val="134"/>
      </rPr>
      <t xml:space="preserve">2240499 </t>
    </r>
    <r>
      <rPr>
        <sz val="10"/>
        <rFont val="宋体"/>
        <charset val="134"/>
      </rPr>
      <t>其他煤矿安全支出</t>
    </r>
  </si>
  <si>
    <r>
      <rPr>
        <sz val="10"/>
        <rFont val="Times New Roman"/>
        <charset val="134"/>
      </rPr>
      <t xml:space="preserve">22405 </t>
    </r>
    <r>
      <rPr>
        <sz val="10"/>
        <rFont val="宋体"/>
        <charset val="134"/>
      </rPr>
      <t>地震事务</t>
    </r>
  </si>
  <si>
    <r>
      <rPr>
        <sz val="10"/>
        <rFont val="Times New Roman"/>
        <charset val="134"/>
      </rPr>
      <t xml:space="preserve">2240501 </t>
    </r>
    <r>
      <rPr>
        <sz val="10"/>
        <rFont val="宋体"/>
        <charset val="134"/>
      </rPr>
      <t>行政运行</t>
    </r>
  </si>
  <si>
    <r>
      <rPr>
        <sz val="10"/>
        <rFont val="Times New Roman"/>
        <charset val="134"/>
      </rPr>
      <t xml:space="preserve">2240502 </t>
    </r>
    <r>
      <rPr>
        <sz val="10"/>
        <rFont val="宋体"/>
        <charset val="134"/>
      </rPr>
      <t>一般行政管理事务</t>
    </r>
  </si>
  <si>
    <r>
      <rPr>
        <sz val="10"/>
        <rFont val="Times New Roman"/>
        <charset val="134"/>
      </rPr>
      <t xml:space="preserve">2240503 </t>
    </r>
    <r>
      <rPr>
        <sz val="10"/>
        <rFont val="宋体"/>
        <charset val="134"/>
      </rPr>
      <t>机关服务</t>
    </r>
  </si>
  <si>
    <r>
      <rPr>
        <sz val="10"/>
        <rFont val="Times New Roman"/>
        <charset val="134"/>
      </rPr>
      <t xml:space="preserve">2240504 </t>
    </r>
    <r>
      <rPr>
        <sz val="10"/>
        <rFont val="宋体"/>
        <charset val="134"/>
      </rPr>
      <t>地震监测</t>
    </r>
  </si>
  <si>
    <r>
      <rPr>
        <sz val="10"/>
        <rFont val="Times New Roman"/>
        <charset val="134"/>
      </rPr>
      <t xml:space="preserve">2240505 </t>
    </r>
    <r>
      <rPr>
        <sz val="10"/>
        <rFont val="宋体"/>
        <charset val="134"/>
      </rPr>
      <t>地震预测预报</t>
    </r>
  </si>
  <si>
    <r>
      <rPr>
        <sz val="10"/>
        <rFont val="Times New Roman"/>
        <charset val="134"/>
      </rPr>
      <t xml:space="preserve">2240506 </t>
    </r>
    <r>
      <rPr>
        <sz val="10"/>
        <rFont val="宋体"/>
        <charset val="134"/>
      </rPr>
      <t>地震灾害预防</t>
    </r>
  </si>
  <si>
    <r>
      <rPr>
        <sz val="10"/>
        <rFont val="Times New Roman"/>
        <charset val="134"/>
      </rPr>
      <t xml:space="preserve">2240507 </t>
    </r>
    <r>
      <rPr>
        <sz val="10"/>
        <rFont val="宋体"/>
        <charset val="134"/>
      </rPr>
      <t>地震应急救援</t>
    </r>
  </si>
  <si>
    <r>
      <rPr>
        <sz val="10"/>
        <rFont val="Times New Roman"/>
        <charset val="134"/>
      </rPr>
      <t xml:space="preserve">2240508 </t>
    </r>
    <r>
      <rPr>
        <sz val="10"/>
        <rFont val="宋体"/>
        <charset val="134"/>
      </rPr>
      <t>地震环境探察</t>
    </r>
  </si>
  <si>
    <r>
      <rPr>
        <sz val="10"/>
        <rFont val="Times New Roman"/>
        <charset val="134"/>
      </rPr>
      <t xml:space="preserve">2240509 </t>
    </r>
    <r>
      <rPr>
        <sz val="10"/>
        <rFont val="宋体"/>
        <charset val="134"/>
      </rPr>
      <t>防震减灾信息管理</t>
    </r>
  </si>
  <si>
    <r>
      <rPr>
        <sz val="10"/>
        <rFont val="Times New Roman"/>
        <charset val="134"/>
      </rPr>
      <t xml:space="preserve">2240510 </t>
    </r>
    <r>
      <rPr>
        <sz val="10"/>
        <rFont val="宋体"/>
        <charset val="134"/>
      </rPr>
      <t>防震减灾基础管理</t>
    </r>
  </si>
  <si>
    <r>
      <rPr>
        <sz val="10"/>
        <rFont val="Times New Roman"/>
        <charset val="134"/>
      </rPr>
      <t xml:space="preserve">2240550 </t>
    </r>
    <r>
      <rPr>
        <sz val="10"/>
        <rFont val="宋体"/>
        <charset val="134"/>
      </rPr>
      <t>地震事业机构</t>
    </r>
  </si>
  <si>
    <r>
      <rPr>
        <sz val="10"/>
        <rFont val="Times New Roman"/>
        <charset val="134"/>
      </rPr>
      <t xml:space="preserve">2240599 </t>
    </r>
    <r>
      <rPr>
        <sz val="10"/>
        <rFont val="宋体"/>
        <charset val="134"/>
      </rPr>
      <t>其他地震事务支出</t>
    </r>
  </si>
  <si>
    <r>
      <rPr>
        <sz val="10"/>
        <rFont val="Times New Roman"/>
        <charset val="134"/>
      </rPr>
      <t xml:space="preserve">22406 </t>
    </r>
    <r>
      <rPr>
        <sz val="10"/>
        <rFont val="宋体"/>
        <charset val="134"/>
      </rPr>
      <t>自然灾害防治</t>
    </r>
  </si>
  <si>
    <r>
      <rPr>
        <sz val="10"/>
        <rFont val="Times New Roman"/>
        <charset val="134"/>
      </rPr>
      <t xml:space="preserve">2240601 </t>
    </r>
    <r>
      <rPr>
        <sz val="10"/>
        <rFont val="宋体"/>
        <charset val="134"/>
      </rPr>
      <t>地质灾害防治</t>
    </r>
  </si>
  <si>
    <r>
      <rPr>
        <sz val="10"/>
        <rFont val="Times New Roman"/>
        <charset val="134"/>
      </rPr>
      <t xml:space="preserve">2240602 </t>
    </r>
    <r>
      <rPr>
        <sz val="10"/>
        <rFont val="宋体"/>
        <charset val="134"/>
      </rPr>
      <t>森林草原防灾减灾</t>
    </r>
  </si>
  <si>
    <r>
      <rPr>
        <sz val="10"/>
        <rFont val="Times New Roman"/>
        <charset val="134"/>
      </rPr>
      <t xml:space="preserve">2240699 </t>
    </r>
    <r>
      <rPr>
        <sz val="10"/>
        <rFont val="宋体"/>
        <charset val="134"/>
      </rPr>
      <t>其他自然灾害防治支出</t>
    </r>
  </si>
  <si>
    <r>
      <rPr>
        <sz val="10"/>
        <rFont val="Times New Roman"/>
        <charset val="134"/>
      </rPr>
      <t xml:space="preserve">22407 </t>
    </r>
    <r>
      <rPr>
        <sz val="10"/>
        <rFont val="宋体"/>
        <charset val="134"/>
      </rPr>
      <t>自然灾害救灾及恢复重建支出</t>
    </r>
  </si>
  <si>
    <r>
      <rPr>
        <sz val="10"/>
        <rFont val="Times New Roman"/>
        <charset val="134"/>
      </rPr>
      <t xml:space="preserve">2240701 </t>
    </r>
    <r>
      <rPr>
        <sz val="10"/>
        <rFont val="宋体"/>
        <charset val="134"/>
      </rPr>
      <t>中央自然灾害生活补助</t>
    </r>
  </si>
  <si>
    <r>
      <rPr>
        <sz val="10"/>
        <rFont val="Times New Roman"/>
        <charset val="134"/>
      </rPr>
      <t xml:space="preserve">2240702 </t>
    </r>
    <r>
      <rPr>
        <sz val="10"/>
        <rFont val="宋体"/>
        <charset val="134"/>
      </rPr>
      <t>地方自然灾害生活补助</t>
    </r>
  </si>
  <si>
    <r>
      <rPr>
        <sz val="10"/>
        <rFont val="Times New Roman"/>
        <charset val="134"/>
      </rPr>
      <t xml:space="preserve">2240703 </t>
    </r>
    <r>
      <rPr>
        <sz val="10"/>
        <rFont val="宋体"/>
        <charset val="134"/>
      </rPr>
      <t>自然灾害救灾补助</t>
    </r>
  </si>
  <si>
    <r>
      <rPr>
        <sz val="10"/>
        <rFont val="Times New Roman"/>
        <charset val="134"/>
      </rPr>
      <t xml:space="preserve">2240704 </t>
    </r>
    <r>
      <rPr>
        <sz val="10"/>
        <rFont val="宋体"/>
        <charset val="134"/>
      </rPr>
      <t>自然灾害灾后重建补助</t>
    </r>
  </si>
  <si>
    <r>
      <rPr>
        <sz val="10"/>
        <rFont val="Times New Roman"/>
        <charset val="134"/>
      </rPr>
      <t xml:space="preserve">2240799 </t>
    </r>
    <r>
      <rPr>
        <sz val="10"/>
        <rFont val="宋体"/>
        <charset val="134"/>
      </rPr>
      <t>其他自然灾害救灾及恢复重建支出</t>
    </r>
  </si>
  <si>
    <r>
      <rPr>
        <sz val="10"/>
        <rFont val="Times New Roman"/>
        <charset val="134"/>
      </rPr>
      <t xml:space="preserve">22499 </t>
    </r>
    <r>
      <rPr>
        <sz val="10"/>
        <rFont val="宋体"/>
        <charset val="134"/>
      </rPr>
      <t>其他灾害防治及应急管理支出</t>
    </r>
  </si>
  <si>
    <r>
      <rPr>
        <b/>
        <sz val="10"/>
        <rFont val="Times New Roman"/>
        <charset val="134"/>
      </rPr>
      <t xml:space="preserve">227 </t>
    </r>
    <r>
      <rPr>
        <b/>
        <sz val="10"/>
        <rFont val="宋体"/>
        <charset val="134"/>
      </rPr>
      <t>预备费</t>
    </r>
  </si>
  <si>
    <r>
      <rPr>
        <b/>
        <sz val="10"/>
        <rFont val="Times New Roman"/>
        <charset val="134"/>
      </rPr>
      <t xml:space="preserve">232 </t>
    </r>
    <r>
      <rPr>
        <b/>
        <sz val="10"/>
        <rFont val="宋体"/>
        <charset val="134"/>
      </rPr>
      <t>债务付息支出</t>
    </r>
  </si>
  <si>
    <r>
      <rPr>
        <sz val="10"/>
        <rFont val="Times New Roman"/>
        <charset val="134"/>
      </rPr>
      <t xml:space="preserve">23203 </t>
    </r>
    <r>
      <rPr>
        <sz val="10"/>
        <rFont val="宋体"/>
        <charset val="134"/>
      </rPr>
      <t>地方政府一般债务付息支出</t>
    </r>
  </si>
  <si>
    <r>
      <rPr>
        <sz val="10"/>
        <rFont val="Times New Roman"/>
        <charset val="134"/>
      </rPr>
      <t xml:space="preserve">2320301 </t>
    </r>
    <r>
      <rPr>
        <sz val="10"/>
        <rFont val="宋体"/>
        <charset val="134"/>
      </rPr>
      <t>地方政府一般债券付息支出</t>
    </r>
  </si>
  <si>
    <r>
      <rPr>
        <sz val="10"/>
        <rFont val="Times New Roman"/>
        <charset val="134"/>
      </rPr>
      <t xml:space="preserve">2320302 </t>
    </r>
    <r>
      <rPr>
        <sz val="10"/>
        <rFont val="宋体"/>
        <charset val="134"/>
      </rPr>
      <t>地方政府向外国政府借款付息支出</t>
    </r>
  </si>
  <si>
    <r>
      <rPr>
        <sz val="10"/>
        <rFont val="Times New Roman"/>
        <charset val="134"/>
      </rPr>
      <t xml:space="preserve">2320303 </t>
    </r>
    <r>
      <rPr>
        <sz val="10"/>
        <rFont val="宋体"/>
        <charset val="134"/>
      </rPr>
      <t>地方政府向国际组织借款付息支出</t>
    </r>
  </si>
  <si>
    <r>
      <rPr>
        <sz val="10"/>
        <rFont val="Times New Roman"/>
        <charset val="134"/>
      </rPr>
      <t xml:space="preserve">2320304 </t>
    </r>
    <r>
      <rPr>
        <sz val="10"/>
        <rFont val="宋体"/>
        <charset val="134"/>
      </rPr>
      <t>地方政府其他一般债务付息支出</t>
    </r>
  </si>
  <si>
    <r>
      <rPr>
        <b/>
        <sz val="10"/>
        <rFont val="Times New Roman"/>
        <charset val="134"/>
      </rPr>
      <t xml:space="preserve">233 </t>
    </r>
    <r>
      <rPr>
        <b/>
        <sz val="10"/>
        <rFont val="宋体"/>
        <charset val="134"/>
      </rPr>
      <t>债务发行费用支出</t>
    </r>
  </si>
  <si>
    <r>
      <rPr>
        <sz val="10"/>
        <rFont val="Times New Roman"/>
        <charset val="134"/>
      </rPr>
      <t xml:space="preserve">23303 </t>
    </r>
    <r>
      <rPr>
        <sz val="10"/>
        <rFont val="宋体"/>
        <charset val="134"/>
      </rPr>
      <t>地方政府一般债务发行费用支出</t>
    </r>
  </si>
  <si>
    <r>
      <rPr>
        <b/>
        <sz val="10"/>
        <rFont val="Times New Roman"/>
        <charset val="134"/>
      </rPr>
      <t xml:space="preserve">229 </t>
    </r>
    <r>
      <rPr>
        <b/>
        <sz val="10"/>
        <rFont val="宋体"/>
        <charset val="134"/>
      </rPr>
      <t>其他支出</t>
    </r>
  </si>
  <si>
    <r>
      <rPr>
        <sz val="10"/>
        <rFont val="Times New Roman"/>
        <charset val="134"/>
      </rPr>
      <t xml:space="preserve">22902 </t>
    </r>
    <r>
      <rPr>
        <sz val="10"/>
        <rFont val="宋体"/>
        <charset val="134"/>
      </rPr>
      <t>年初预留</t>
    </r>
  </si>
  <si>
    <r>
      <rPr>
        <sz val="10"/>
        <rFont val="Times New Roman"/>
        <charset val="134"/>
      </rPr>
      <t xml:space="preserve">22999 </t>
    </r>
    <r>
      <rPr>
        <sz val="10"/>
        <rFont val="宋体"/>
        <charset val="134"/>
      </rPr>
      <t>其他支出</t>
    </r>
  </si>
  <si>
    <r>
      <rPr>
        <sz val="10"/>
        <rFont val="Times New Roman"/>
        <charset val="134"/>
      </rPr>
      <t>23006</t>
    </r>
    <r>
      <rPr>
        <sz val="10"/>
        <rFont val="宋体"/>
        <charset val="134"/>
      </rPr>
      <t>上解支出</t>
    </r>
  </si>
  <si>
    <r>
      <rPr>
        <sz val="10"/>
        <rFont val="Times New Roman"/>
        <charset val="134"/>
      </rPr>
      <t>231</t>
    </r>
    <r>
      <rPr>
        <sz val="10"/>
        <rFont val="宋体"/>
        <charset val="134"/>
      </rPr>
      <t>债务还本支出</t>
    </r>
  </si>
  <si>
    <r>
      <rPr>
        <b/>
        <sz val="10"/>
        <rFont val="宋体"/>
        <charset val="134"/>
      </rPr>
      <t>各</t>
    </r>
    <r>
      <rPr>
        <b/>
        <sz val="10"/>
        <rFont val="Times New Roman"/>
        <charset val="134"/>
      </rPr>
      <t xml:space="preserve">  </t>
    </r>
    <r>
      <rPr>
        <b/>
        <sz val="10"/>
        <rFont val="宋体"/>
        <charset val="134"/>
      </rPr>
      <t>项</t>
    </r>
    <r>
      <rPr>
        <b/>
        <sz val="10"/>
        <rFont val="Times New Roman"/>
        <charset val="134"/>
      </rPr>
      <t xml:space="preserve">  </t>
    </r>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合</t>
    </r>
    <r>
      <rPr>
        <b/>
        <sz val="10"/>
        <rFont val="Times New Roman"/>
        <charset val="134"/>
      </rPr>
      <t xml:space="preserve">  </t>
    </r>
    <r>
      <rPr>
        <b/>
        <sz val="10"/>
        <rFont val="宋体"/>
        <charset val="134"/>
      </rPr>
      <t>计</t>
    </r>
  </si>
  <si>
    <r>
      <rPr>
        <b/>
        <sz val="14"/>
        <rFont val="宋体"/>
        <charset val="134"/>
      </rPr>
      <t xml:space="preserve">表5 </t>
    </r>
    <r>
      <rPr>
        <b/>
        <sz val="18"/>
        <rFont val="宋体"/>
        <charset val="134"/>
      </rPr>
      <t xml:space="preserve">            临翔区2020年一般公共预算项目支出变动情况表</t>
    </r>
  </si>
  <si>
    <t>年内追加项目支出</t>
  </si>
  <si>
    <t>根据项目进度及上级补助等因素调减</t>
  </si>
  <si>
    <r>
      <rPr>
        <sz val="10"/>
        <rFont val="Times New Roman"/>
        <charset val="134"/>
      </rPr>
      <t xml:space="preserve">21011 </t>
    </r>
    <r>
      <rPr>
        <sz val="10"/>
        <rFont val="宋体"/>
        <charset val="134"/>
      </rPr>
      <t>行政事业单位医疗</t>
    </r>
  </si>
  <si>
    <r>
      <rPr>
        <sz val="10"/>
        <rFont val="Times New Roman"/>
        <charset val="134"/>
      </rPr>
      <t xml:space="preserve">2101102 </t>
    </r>
    <r>
      <rPr>
        <sz val="10"/>
        <rFont val="宋体"/>
        <charset val="134"/>
      </rPr>
      <t>事业单位医疗</t>
    </r>
  </si>
  <si>
    <r>
      <rPr>
        <sz val="10"/>
        <rFont val="Times New Roman"/>
        <charset val="134"/>
      </rPr>
      <t xml:space="preserve">2101103 </t>
    </r>
    <r>
      <rPr>
        <sz val="10"/>
        <rFont val="宋体"/>
        <charset val="134"/>
      </rPr>
      <t>公务员医疗补助</t>
    </r>
  </si>
  <si>
    <t>表6    临翔区2020年本级一般公共预算政府预算经济分类表（基本支出）</t>
  </si>
  <si>
    <t>科目代码</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</si>
  <si>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</si>
  <si>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</si>
  <si>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</si>
  <si>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</si>
  <si>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</si>
  <si>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</si>
  <si>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</si>
  <si>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</si>
  <si>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</si>
  <si>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</si>
  <si>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</si>
  <si>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</si>
  <si>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</si>
  <si>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</si>
  <si>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</si>
  <si>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</si>
  <si>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</si>
  <si>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</si>
  <si>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</si>
  <si>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</si>
  <si>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</si>
  <si>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</si>
  <si>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</si>
  <si>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公务接待费</t>
  </si>
  <si>
    <t xml:space="preserve">  50207</t>
  </si>
  <si>
    <t xml:space="preserve">  因公出国（境）费用</t>
  </si>
  <si>
    <t xml:space="preserve">  50208</t>
  </si>
  <si>
    <t xml:space="preserve">  公务用车运行维护费</t>
  </si>
  <si>
    <t xml:space="preserve">  50209</t>
  </si>
  <si>
    <t xml:space="preserve">  维修（护）费</t>
  </si>
  <si>
    <t xml:space="preserve">  50299</t>
  </si>
  <si>
    <t xml:space="preserve">  其他商品和服务支出</t>
  </si>
  <si>
    <t>503</t>
  </si>
  <si>
    <t>机关资本性支出（一）</t>
  </si>
  <si>
    <t xml:space="preserve">  50301</t>
  </si>
  <si>
    <t xml:space="preserve">  房屋建筑物构建</t>
  </si>
  <si>
    <t xml:space="preserve">  50302</t>
  </si>
  <si>
    <t xml:space="preserve">  基础设施建设</t>
  </si>
  <si>
    <t xml:space="preserve">  50303</t>
  </si>
  <si>
    <t xml:space="preserve">  公务用车购置</t>
  </si>
  <si>
    <t xml:space="preserve">  50305</t>
  </si>
  <si>
    <t xml:space="preserve">  土地征迁补偿和安置支出</t>
  </si>
  <si>
    <t xml:space="preserve">  50306</t>
  </si>
  <si>
    <t xml:space="preserve">  设备购置</t>
  </si>
  <si>
    <t xml:space="preserve">  50307</t>
  </si>
  <si>
    <t xml:space="preserve">  大型修缮</t>
  </si>
  <si>
    <t xml:space="preserve">  50399</t>
  </si>
  <si>
    <t xml:space="preserve">  其他资本性支出</t>
  </si>
  <si>
    <t>504</t>
  </si>
  <si>
    <t>机关资本性支出（二）</t>
  </si>
  <si>
    <t xml:space="preserve">  50401</t>
  </si>
  <si>
    <t xml:space="preserve">  50402</t>
  </si>
  <si>
    <t xml:space="preserve">  50403</t>
  </si>
  <si>
    <t xml:space="preserve">  50404</t>
  </si>
  <si>
    <t xml:space="preserve">  50405</t>
  </si>
  <si>
    <t xml:space="preserve">  50499</t>
  </si>
  <si>
    <t>505</t>
  </si>
  <si>
    <t>对事业单位经常性补助</t>
  </si>
  <si>
    <t xml:space="preserve">  50501</t>
  </si>
  <si>
    <t xml:space="preserve">  工资福利支出</t>
  </si>
  <si>
    <t xml:space="preserve">  50502</t>
  </si>
  <si>
    <t xml:space="preserve">  商品和服务支出</t>
  </si>
  <si>
    <t xml:space="preserve">  50599</t>
  </si>
  <si>
    <t xml:space="preserve">  其他对事业单位补助</t>
  </si>
  <si>
    <t>506</t>
  </si>
  <si>
    <t>对事业单位资本性补助</t>
  </si>
  <si>
    <t xml:space="preserve">  50601</t>
  </si>
  <si>
    <t xml:space="preserve">  资本性支出（一）</t>
  </si>
  <si>
    <t xml:space="preserve">  50602</t>
  </si>
  <si>
    <t xml:space="preserve">  资本性支出（二）</t>
  </si>
  <si>
    <t>507</t>
  </si>
  <si>
    <t xml:space="preserve"> 对企业补助</t>
  </si>
  <si>
    <t xml:space="preserve">  50701</t>
  </si>
  <si>
    <t xml:space="preserve">  费用补贴</t>
  </si>
  <si>
    <t xml:space="preserve">  50702</t>
  </si>
  <si>
    <t xml:space="preserve">  利息补贴</t>
  </si>
  <si>
    <t xml:space="preserve">  50799</t>
  </si>
  <si>
    <t xml:space="preserve">  其他对企业补助</t>
  </si>
  <si>
    <t>508</t>
  </si>
  <si>
    <t xml:space="preserve"> 对企业资本性支出</t>
  </si>
  <si>
    <t xml:space="preserve">  50801</t>
  </si>
  <si>
    <t xml:space="preserve">  对企业资本性支出（一）</t>
  </si>
  <si>
    <t xml:space="preserve">  50802</t>
  </si>
  <si>
    <t xml:space="preserve">  对企业资本性支出（二）</t>
  </si>
  <si>
    <t>509</t>
  </si>
  <si>
    <t xml:space="preserve"> 对个人和家庭的补助</t>
  </si>
  <si>
    <t xml:space="preserve">  50901</t>
  </si>
  <si>
    <t xml:space="preserve">  社会福利和救助</t>
  </si>
  <si>
    <t xml:space="preserve">  50902</t>
  </si>
  <si>
    <t xml:space="preserve">  助学金</t>
  </si>
  <si>
    <t xml:space="preserve">  50903</t>
  </si>
  <si>
    <t xml:space="preserve">  个人农业生产补贴</t>
  </si>
  <si>
    <t xml:space="preserve">  50905</t>
  </si>
  <si>
    <t xml:space="preserve">  离退休费</t>
  </si>
  <si>
    <t xml:space="preserve">  50999</t>
  </si>
  <si>
    <t xml:space="preserve">  其他对个人和家庭补助</t>
  </si>
  <si>
    <t>510</t>
  </si>
  <si>
    <t xml:space="preserve"> 对社会保障基金补助</t>
  </si>
  <si>
    <t xml:space="preserve">  51002</t>
  </si>
  <si>
    <t xml:space="preserve">  对社会保险基金补助</t>
  </si>
  <si>
    <t xml:space="preserve">  51003</t>
  </si>
  <si>
    <t xml:space="preserve">  补充全国社会保障基金</t>
  </si>
  <si>
    <t>511</t>
  </si>
  <si>
    <t xml:space="preserve"> 债务利息及费用支出</t>
  </si>
  <si>
    <t xml:space="preserve">  51101</t>
  </si>
  <si>
    <t xml:space="preserve">  国内债务付息</t>
  </si>
  <si>
    <t xml:space="preserve">  51102</t>
  </si>
  <si>
    <t xml:space="preserve">  国外债务付息</t>
  </si>
  <si>
    <t xml:space="preserve">  51103</t>
  </si>
  <si>
    <t xml:space="preserve">  国内债务发行费用</t>
  </si>
  <si>
    <t xml:space="preserve">  51104</t>
  </si>
  <si>
    <t xml:space="preserve">  国外债务发行费用</t>
  </si>
  <si>
    <t>512</t>
  </si>
  <si>
    <t xml:space="preserve"> 债务还本支出</t>
  </si>
  <si>
    <t xml:space="preserve">  51201</t>
  </si>
  <si>
    <t xml:space="preserve">  国内债务还本</t>
  </si>
  <si>
    <t xml:space="preserve">  51202</t>
  </si>
  <si>
    <t xml:space="preserve">  国外债务还本</t>
  </si>
  <si>
    <t>513</t>
  </si>
  <si>
    <t xml:space="preserve"> 转移性支出</t>
  </si>
  <si>
    <t xml:space="preserve">  51301</t>
  </si>
  <si>
    <t xml:space="preserve">  上下级政府间转移性支出</t>
  </si>
  <si>
    <t xml:space="preserve">  51302</t>
  </si>
  <si>
    <t xml:space="preserve">  援助其他地区支出</t>
  </si>
  <si>
    <t xml:space="preserve">  51303</t>
  </si>
  <si>
    <t xml:space="preserve">  债务转贷</t>
  </si>
  <si>
    <t xml:space="preserve">  51304</t>
  </si>
  <si>
    <t xml:space="preserve">  调出资金</t>
  </si>
  <si>
    <t xml:space="preserve">  51305</t>
  </si>
  <si>
    <t xml:space="preserve">  安排预算稳定调节基金</t>
  </si>
  <si>
    <t xml:space="preserve">  51306</t>
  </si>
  <si>
    <t xml:space="preserve">  补充预算周转金</t>
  </si>
  <si>
    <t>514</t>
  </si>
  <si>
    <t xml:space="preserve"> 预备费及预留</t>
  </si>
  <si>
    <t xml:space="preserve">  51401</t>
  </si>
  <si>
    <t xml:space="preserve">  预备费</t>
  </si>
  <si>
    <t xml:space="preserve">  51402</t>
  </si>
  <si>
    <t xml:space="preserve">  预留</t>
  </si>
  <si>
    <t>599</t>
  </si>
  <si>
    <t xml:space="preserve"> 其他支出</t>
  </si>
  <si>
    <t xml:space="preserve">  59906</t>
  </si>
  <si>
    <t xml:space="preserve">  赠与</t>
  </si>
  <si>
    <t xml:space="preserve">  59907</t>
  </si>
  <si>
    <t xml:space="preserve">  国家赔偿费用支出</t>
  </si>
  <si>
    <t xml:space="preserve">  59908</t>
  </si>
  <si>
    <t xml:space="preserve">  对民间非营利组织和群众性自治组织补贴</t>
  </si>
  <si>
    <t xml:space="preserve">  59999</t>
  </si>
  <si>
    <t xml:space="preserve">  其他支出</t>
  </si>
  <si>
    <t>支出总计</t>
  </si>
  <si>
    <r>
      <rPr>
        <b/>
        <sz val="14"/>
        <rFont val="宋体"/>
        <charset val="0"/>
      </rPr>
      <t xml:space="preserve">表7   </t>
    </r>
    <r>
      <rPr>
        <b/>
        <sz val="14"/>
        <rFont val="Times New Roman"/>
        <charset val="0"/>
      </rPr>
      <t xml:space="preserve">  </t>
    </r>
  </si>
  <si>
    <t xml:space="preserve">临翔区2020年社会保险基金预算调整变动情况表    </t>
  </si>
  <si>
    <r>
      <rPr>
        <sz val="10"/>
        <color indexed="8"/>
        <rFont val="宋体"/>
        <charset val="134"/>
      </rPr>
      <t>单位：万元</t>
    </r>
  </si>
  <si>
    <t xml:space="preserve">
      项        目</t>
  </si>
  <si>
    <r>
      <rPr>
        <b/>
        <sz val="10"/>
        <color indexed="8"/>
        <rFont val="Times New Roman"/>
        <charset val="0"/>
      </rPr>
      <t xml:space="preserve">
</t>
    </r>
    <r>
      <rPr>
        <b/>
        <sz val="10"/>
        <color indexed="8"/>
        <rFont val="宋体"/>
        <charset val="0"/>
      </rPr>
      <t>合计</t>
    </r>
  </si>
  <si>
    <r>
      <rPr>
        <b/>
        <sz val="10"/>
        <color indexed="8"/>
        <rFont val="Times New Roman"/>
        <charset val="0"/>
      </rPr>
      <t xml:space="preserve">
</t>
    </r>
    <r>
      <rPr>
        <b/>
        <sz val="10"/>
        <color indexed="8"/>
        <rFont val="宋体"/>
        <charset val="0"/>
      </rPr>
      <t>企业职工基本养老保险基金</t>
    </r>
    <r>
      <rPr>
        <b/>
        <sz val="10"/>
        <color indexed="8"/>
        <rFont val="Times New Roman"/>
        <charset val="0"/>
      </rPr>
      <t xml:space="preserve">
</t>
    </r>
  </si>
  <si>
    <r>
      <rPr>
        <b/>
        <sz val="10"/>
        <color rgb="FF000000"/>
        <rFont val="宋体"/>
        <charset val="134"/>
      </rPr>
      <t xml:space="preserve">
城乡居民基本养老保险基金</t>
    </r>
    <r>
      <rPr>
        <b/>
        <sz val="10"/>
        <color rgb="FF000000"/>
        <rFont val="Times New Roman"/>
        <charset val="134"/>
      </rPr>
      <t xml:space="preserve">
</t>
    </r>
  </si>
  <si>
    <r>
      <rPr>
        <b/>
        <sz val="10"/>
        <color indexed="8"/>
        <rFont val="Times New Roman"/>
        <charset val="0"/>
      </rPr>
      <t xml:space="preserve">
</t>
    </r>
    <r>
      <rPr>
        <b/>
        <sz val="10"/>
        <color indexed="8"/>
        <rFont val="宋体"/>
        <charset val="0"/>
      </rPr>
      <t>机关事业单位基本养老保险基金</t>
    </r>
  </si>
  <si>
    <r>
      <rPr>
        <b/>
        <sz val="10"/>
        <color indexed="8"/>
        <rFont val="Times New Roman"/>
        <charset val="0"/>
      </rPr>
      <t xml:space="preserve">
</t>
    </r>
    <r>
      <rPr>
        <b/>
        <sz val="10"/>
        <color indexed="8"/>
        <rFont val="宋体"/>
        <charset val="0"/>
      </rPr>
      <t>职工基本医疗保险基金</t>
    </r>
  </si>
  <si>
    <r>
      <rPr>
        <b/>
        <sz val="10"/>
        <color indexed="8"/>
        <rFont val="Times New Roman"/>
        <charset val="0"/>
      </rPr>
      <t xml:space="preserve">
</t>
    </r>
    <r>
      <rPr>
        <b/>
        <sz val="10"/>
        <color indexed="8"/>
        <rFont val="宋体"/>
        <charset val="0"/>
      </rPr>
      <t>城乡居民基本医疗保险基金</t>
    </r>
  </si>
  <si>
    <r>
      <rPr>
        <b/>
        <sz val="10"/>
        <color indexed="8"/>
        <rFont val="Times New Roman"/>
        <charset val="0"/>
      </rPr>
      <t xml:space="preserve">
</t>
    </r>
    <r>
      <rPr>
        <b/>
        <sz val="10"/>
        <color indexed="8"/>
        <rFont val="宋体"/>
        <charset val="0"/>
      </rPr>
      <t>工伤保险基金</t>
    </r>
  </si>
  <si>
    <r>
      <rPr>
        <b/>
        <sz val="10"/>
        <color indexed="8"/>
        <rFont val="Times New Roman"/>
        <charset val="0"/>
      </rPr>
      <t xml:space="preserve">
</t>
    </r>
    <r>
      <rPr>
        <b/>
        <sz val="10"/>
        <color indexed="8"/>
        <rFont val="宋体"/>
        <charset val="0"/>
      </rPr>
      <t>失业保险基金</t>
    </r>
  </si>
  <si>
    <r>
      <rPr>
        <sz val="10"/>
        <color indexed="8"/>
        <rFont val="宋体"/>
        <charset val="134"/>
      </rPr>
      <t>一、收入</t>
    </r>
  </si>
  <si>
    <r>
      <rPr>
        <sz val="10"/>
        <color rgb="FF000000"/>
        <rFont val="Times New Roman"/>
        <charset val="0"/>
      </rPr>
      <t xml:space="preserve">    </t>
    </r>
    <r>
      <rPr>
        <sz val="10"/>
        <color rgb="FF000000"/>
        <rFont val="宋体"/>
        <charset val="0"/>
      </rPr>
      <t>其中：</t>
    </r>
    <r>
      <rPr>
        <sz val="10"/>
        <color rgb="FF000000"/>
        <rFont val="Times New Roman"/>
        <charset val="0"/>
      </rPr>
      <t xml:space="preserve"> 1</t>
    </r>
    <r>
      <rPr>
        <sz val="10"/>
        <color rgb="FF000000"/>
        <rFont val="宋体"/>
        <charset val="0"/>
      </rPr>
      <t>.保险费收入</t>
    </r>
  </si>
  <si>
    <r>
      <rPr>
        <sz val="10"/>
        <color rgb="FF000000"/>
        <rFont val="Times New Roman"/>
        <charset val="0"/>
      </rPr>
      <t xml:space="preserve">           2</t>
    </r>
    <r>
      <rPr>
        <sz val="10"/>
        <color rgb="FF000000"/>
        <rFont val="宋体"/>
        <charset val="0"/>
      </rPr>
      <t>.利息收入</t>
    </r>
  </si>
  <si>
    <r>
      <rPr>
        <sz val="10"/>
        <color rgb="FF000000"/>
        <rFont val="Times New Roman"/>
        <charset val="0"/>
      </rPr>
      <t xml:space="preserve">           3</t>
    </r>
    <r>
      <rPr>
        <sz val="10"/>
        <color rgb="FF000000"/>
        <rFont val="宋体"/>
        <charset val="0"/>
      </rPr>
      <t>.财政补贴收入</t>
    </r>
  </si>
  <si>
    <r>
      <rPr>
        <sz val="10"/>
        <color rgb="FF000000"/>
        <rFont val="Times New Roman"/>
        <charset val="0"/>
      </rPr>
      <t xml:space="preserve">           4</t>
    </r>
    <r>
      <rPr>
        <sz val="10"/>
        <color rgb="FF000000"/>
        <rFont val="宋体"/>
        <charset val="0"/>
      </rPr>
      <t>.委托投资收益</t>
    </r>
  </si>
  <si>
    <r>
      <rPr>
        <sz val="10"/>
        <color rgb="FF000000"/>
        <rFont val="Times New Roman"/>
        <charset val="0"/>
      </rPr>
      <t xml:space="preserve">           5</t>
    </r>
    <r>
      <rPr>
        <sz val="10"/>
        <color rgb="FF000000"/>
        <rFont val="宋体"/>
        <charset val="0"/>
      </rPr>
      <t>.下级上解收入</t>
    </r>
  </si>
  <si>
    <r>
      <rPr>
        <sz val="10"/>
        <color rgb="FF000000"/>
        <rFont val="Times New Roman"/>
        <charset val="0"/>
      </rPr>
      <t xml:space="preserve">           6</t>
    </r>
    <r>
      <rPr>
        <sz val="10"/>
        <color rgb="FF000000"/>
        <rFont val="宋体"/>
        <charset val="0"/>
      </rPr>
      <t>.其他收入</t>
    </r>
  </si>
  <si>
    <r>
      <rPr>
        <sz val="10"/>
        <color rgb="FF000000"/>
        <rFont val="Times New Roman"/>
        <charset val="0"/>
      </rPr>
      <t xml:space="preserve">           7</t>
    </r>
    <r>
      <rPr>
        <sz val="10"/>
        <color rgb="FF000000"/>
        <rFont val="宋体"/>
        <charset val="0"/>
      </rPr>
      <t>.转移收入</t>
    </r>
  </si>
  <si>
    <r>
      <rPr>
        <sz val="10"/>
        <color rgb="FF000000"/>
        <rFont val="Times New Roman"/>
        <charset val="0"/>
      </rPr>
      <t xml:space="preserve">           8</t>
    </r>
    <r>
      <rPr>
        <sz val="10"/>
        <color rgb="FF000000"/>
        <rFont val="宋体"/>
        <charset val="0"/>
      </rPr>
      <t>.上级补助收入</t>
    </r>
  </si>
  <si>
    <r>
      <rPr>
        <sz val="10"/>
        <color indexed="8"/>
        <rFont val="宋体"/>
        <charset val="134"/>
      </rPr>
      <t>二、支出</t>
    </r>
  </si>
  <si>
    <r>
      <rPr>
        <sz val="10"/>
        <color rgb="FF000000"/>
        <rFont val="宋体"/>
        <charset val="0"/>
      </rPr>
      <t>其中:</t>
    </r>
    <r>
      <rPr>
        <sz val="10"/>
        <color rgb="FF000000"/>
        <rFont val="Times New Roman"/>
        <charset val="0"/>
      </rPr>
      <t xml:space="preserve"> 1</t>
    </r>
    <r>
      <rPr>
        <sz val="10"/>
        <color rgb="FF000000"/>
        <rFont val="宋体"/>
        <charset val="0"/>
      </rPr>
      <t>.社会保险待遇支出</t>
    </r>
  </si>
  <si>
    <r>
      <rPr>
        <sz val="10"/>
        <color rgb="FF000000"/>
        <rFont val="Times New Roman"/>
        <charset val="0"/>
      </rPr>
      <t xml:space="preserve">           2</t>
    </r>
    <r>
      <rPr>
        <sz val="10"/>
        <color rgb="FF000000"/>
        <rFont val="宋体"/>
        <charset val="0"/>
      </rPr>
      <t>.补助下级支出</t>
    </r>
  </si>
  <si>
    <r>
      <rPr>
        <sz val="10"/>
        <color rgb="FF000000"/>
        <rFont val="Times New Roman"/>
        <charset val="0"/>
      </rPr>
      <t xml:space="preserve">           3</t>
    </r>
    <r>
      <rPr>
        <sz val="10"/>
        <color rgb="FF000000"/>
        <rFont val="宋体"/>
        <charset val="0"/>
      </rPr>
      <t>.上解上级支出</t>
    </r>
  </si>
  <si>
    <r>
      <rPr>
        <sz val="10"/>
        <color rgb="FF000000"/>
        <rFont val="Times New Roman"/>
        <charset val="0"/>
      </rPr>
      <t xml:space="preserve">           4</t>
    </r>
    <r>
      <rPr>
        <sz val="10"/>
        <color rgb="FF000000"/>
        <rFont val="宋体"/>
        <charset val="0"/>
      </rPr>
      <t>.大病保险支出</t>
    </r>
  </si>
  <si>
    <r>
      <rPr>
        <sz val="10"/>
        <color rgb="FF000000"/>
        <rFont val="Times New Roman"/>
        <charset val="0"/>
      </rPr>
      <t xml:space="preserve">           5</t>
    </r>
    <r>
      <rPr>
        <sz val="10"/>
        <color rgb="FF000000"/>
        <rFont val="宋体"/>
        <charset val="0"/>
      </rPr>
      <t>.其他支出</t>
    </r>
  </si>
  <si>
    <r>
      <rPr>
        <sz val="10"/>
        <color rgb="FF000000"/>
        <rFont val="Times New Roman"/>
        <charset val="0"/>
      </rPr>
      <t xml:space="preserve">           6</t>
    </r>
    <r>
      <rPr>
        <sz val="10"/>
        <color rgb="FF000000"/>
        <rFont val="宋体"/>
        <charset val="0"/>
      </rPr>
      <t>.转移支出</t>
    </r>
  </si>
  <si>
    <r>
      <rPr>
        <sz val="10"/>
        <color indexed="8"/>
        <rFont val="宋体"/>
        <charset val="134"/>
      </rPr>
      <t>三、本年收支结余</t>
    </r>
  </si>
  <si>
    <r>
      <rPr>
        <sz val="10"/>
        <color indexed="8"/>
        <rFont val="宋体"/>
        <charset val="134"/>
      </rPr>
      <t>四、上年收支结余</t>
    </r>
  </si>
  <si>
    <r>
      <rPr>
        <sz val="10"/>
        <color indexed="8"/>
        <rFont val="宋体"/>
        <charset val="134"/>
      </rPr>
      <t>五、年末滚存结余</t>
    </r>
  </si>
  <si>
    <r>
      <rPr>
        <sz val="14"/>
        <rFont val="方正小标宋简体"/>
        <charset val="134"/>
      </rPr>
      <t xml:space="preserve">表8 </t>
    </r>
    <r>
      <rPr>
        <sz val="20"/>
        <rFont val="方正小标宋简体"/>
        <charset val="134"/>
      </rPr>
      <t xml:space="preserve">        临翔区2020年政府性基金预算收入变动表</t>
    </r>
  </si>
  <si>
    <t>科目编码</t>
  </si>
  <si>
    <t>项目</t>
  </si>
  <si>
    <t>2020年预算数</t>
  </si>
  <si>
    <t>类-款-项</t>
  </si>
  <si>
    <t>1030102</t>
  </si>
  <si>
    <t>一、地方农网还贷资金收入</t>
  </si>
  <si>
    <t>1030129</t>
  </si>
  <si>
    <t>二、国家电影事业发展专项资金收入</t>
  </si>
  <si>
    <t>1030146</t>
  </si>
  <si>
    <t>三、国有土地收益基金收入</t>
  </si>
  <si>
    <t>1030147</t>
  </si>
  <si>
    <t>四、农业土地开发资金收入</t>
  </si>
  <si>
    <t>1030148</t>
  </si>
  <si>
    <t>五、国有土地使用权出让收入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</si>
  <si>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</si>
  <si>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</si>
  <si>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</si>
  <si>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</si>
  <si>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</si>
  <si>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</si>
  <si>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</si>
  <si>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</si>
  <si>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</si>
  <si>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</si>
  <si>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</si>
  <si>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六、大中型水库库区基金收入</t>
  </si>
  <si>
    <t>1030155</t>
  </si>
  <si>
    <t>七、彩票公益金收入</t>
  </si>
  <si>
    <t>103015501</t>
  </si>
  <si>
    <t xml:space="preserve">   福利彩票公益金收入</t>
  </si>
  <si>
    <t>103015502</t>
  </si>
  <si>
    <t xml:space="preserve">   体育彩票公益金收入</t>
  </si>
  <si>
    <t>1030156</t>
  </si>
  <si>
    <t>八、城市基础设施配套费收入</t>
  </si>
  <si>
    <t>1030157</t>
  </si>
  <si>
    <t>九、小型水库移民扶助基金收入</t>
  </si>
  <si>
    <t>1030158</t>
  </si>
  <si>
    <t>十、国家重大水利工程建设基金收入</t>
  </si>
  <si>
    <t>1030159</t>
  </si>
  <si>
    <t>十一、车辆通行费</t>
  </si>
  <si>
    <t>1030178</t>
  </si>
  <si>
    <t>十二、污水处理费收入</t>
  </si>
  <si>
    <t>1030180</t>
  </si>
  <si>
    <t>十三、彩票发行机构和彩票销售机构的业务费用</t>
  </si>
  <si>
    <t>1030199</t>
  </si>
  <si>
    <t>十四、其他政府性基金收入</t>
  </si>
  <si>
    <t>10310</t>
  </si>
  <si>
    <t>十五、专项债券对应项目专项收入</t>
  </si>
  <si>
    <t>全区政府性基金预算收入</t>
  </si>
  <si>
    <t>地方政府专项债务收入</t>
  </si>
  <si>
    <t xml:space="preserve">   新增专项债券收入</t>
  </si>
  <si>
    <t xml:space="preserve">   置换专项债券收入</t>
  </si>
  <si>
    <t>转移性收入</t>
  </si>
  <si>
    <t xml:space="preserve">   政府性基金转移支付收入</t>
  </si>
  <si>
    <t xml:space="preserve">   抗疫特别国债转移支付收入</t>
  </si>
  <si>
    <t>上年结余收入</t>
  </si>
  <si>
    <t>调入资金</t>
  </si>
  <si>
    <t>各项收入合计</t>
  </si>
  <si>
    <r>
      <rPr>
        <sz val="14"/>
        <rFont val="方正小标宋简体"/>
        <charset val="134"/>
      </rPr>
      <t>表9</t>
    </r>
    <r>
      <rPr>
        <sz val="20"/>
        <rFont val="方正小标宋简体"/>
        <charset val="134"/>
      </rPr>
      <t xml:space="preserve">            临翔区2020年政府性基金预算支出变动表</t>
    </r>
  </si>
  <si>
    <t>207</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</si>
  <si>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</si>
  <si>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</si>
  <si>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</si>
  <si>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</si>
  <si>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</si>
  <si>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</si>
  <si>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</si>
  <si>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</si>
  <si>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</si>
  <si>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</si>
  <si>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</si>
  <si>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</si>
  <si>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</si>
  <si>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</si>
  <si>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</si>
  <si>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</si>
  <si>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</si>
  <si>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</si>
  <si>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</si>
  <si>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</si>
  <si>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</si>
  <si>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</si>
  <si>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</si>
  <si>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</si>
  <si>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</si>
  <si>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</si>
  <si>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</si>
  <si>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</si>
  <si>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</si>
  <si>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</si>
  <si>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</si>
  <si>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</si>
  <si>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</si>
  <si>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</si>
  <si>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</si>
  <si>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</si>
  <si>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</si>
  <si>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</si>
  <si>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</si>
  <si>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</si>
  <si>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</si>
  <si>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</si>
  <si>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</si>
  <si>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</si>
  <si>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</si>
  <si>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</si>
  <si>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</si>
  <si>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</si>
  <si>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</si>
  <si>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</si>
  <si>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</si>
  <si>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</si>
  <si>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t>
  </si>
  <si>
    <t>三、节能环保支出</t>
  </si>
  <si>
    <t>21160</t>
  </si>
  <si>
    <t xml:space="preserve">   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</si>
  <si>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</si>
  <si>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</si>
  <si>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</si>
  <si>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</si>
  <si>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</si>
  <si>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</si>
  <si>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</si>
  <si>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</si>
  <si>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</si>
  <si>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</si>
  <si>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</si>
  <si>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四、城乡社区支出</t>
  </si>
  <si>
    <t>21208</t>
  </si>
  <si>
    <t xml:space="preserve">   国有土地使用权出让收入及对应专项债务收入安排的支出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</si>
  <si>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</si>
  <si>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</si>
  <si>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</si>
  <si>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</si>
  <si>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</si>
  <si>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</si>
  <si>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</si>
  <si>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</si>
  <si>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</si>
  <si>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</si>
  <si>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</si>
  <si>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</si>
  <si>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</si>
  <si>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</si>
  <si>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</si>
  <si>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</si>
  <si>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</si>
  <si>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</si>
  <si>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</si>
  <si>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</si>
  <si>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</si>
  <si>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</si>
  <si>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</si>
  <si>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</si>
  <si>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</si>
  <si>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国有土地收益基金及对应专项债务收入安排的支出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</si>
  <si>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</si>
  <si>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</si>
  <si>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</si>
  <si>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</si>
  <si>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</si>
  <si>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</si>
  <si>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</si>
  <si>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</si>
  <si>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</si>
  <si>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</si>
  <si>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</si>
  <si>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</si>
  <si>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</si>
  <si>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</si>
  <si>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</si>
  <si>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</si>
  <si>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</si>
  <si>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</si>
  <si>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</si>
  <si>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</si>
  <si>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</si>
  <si>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</si>
  <si>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</si>
  <si>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</si>
  <si>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</si>
  <si>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</si>
  <si>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</si>
  <si>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</si>
  <si>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</si>
  <si>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</si>
  <si>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</si>
  <si>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</si>
  <si>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</si>
  <si>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</si>
  <si>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</si>
  <si>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</si>
  <si>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</si>
  <si>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</si>
  <si>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</si>
  <si>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</si>
  <si>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</si>
  <si>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</si>
  <si>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</si>
  <si>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</si>
  <si>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</si>
  <si>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</si>
  <si>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</si>
  <si>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</si>
  <si>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</si>
  <si>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</si>
  <si>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</si>
  <si>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</si>
  <si>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</si>
  <si>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</si>
  <si>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</si>
  <si>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</si>
  <si>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</si>
  <si>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</si>
  <si>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</si>
  <si>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</si>
  <si>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</si>
  <si>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</si>
  <si>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</si>
  <si>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</si>
  <si>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</si>
  <si>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</si>
  <si>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</si>
  <si>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</si>
  <si>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</si>
  <si>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</si>
  <si>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</si>
  <si>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</si>
  <si>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</si>
  <si>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</si>
  <si>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</si>
  <si>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</si>
  <si>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</si>
  <si>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</si>
  <si>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</si>
  <si>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</si>
  <si>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</si>
  <si>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</si>
  <si>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</si>
  <si>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</si>
  <si>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</si>
  <si>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</si>
  <si>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三峡工程后续工作</t>
  </si>
  <si>
    <t>2136903</t>
  </si>
  <si>
    <t xml:space="preserve">     地方重大水利工程建设</t>
  </si>
  <si>
    <t>2136999</t>
  </si>
  <si>
    <t xml:space="preserve">     其他重大水利工程建设基金支出</t>
  </si>
  <si>
    <t>21370</t>
  </si>
  <si>
    <t xml:space="preserve">   大中型水库库区基金对应专项债务收入安排的支出</t>
  </si>
  <si>
    <t>2137001</t>
  </si>
  <si>
    <t>2137099</t>
  </si>
  <si>
    <t xml:space="preserve">     其他大中型水库库区基金对应专项债务收入支出</t>
  </si>
  <si>
    <t>21371</t>
  </si>
  <si>
    <t xml:space="preserve">   国家重大水利工程建设基金对应专项债务收入安排的支出</t>
  </si>
  <si>
    <t>2137101</t>
  </si>
  <si>
    <t>2137102</t>
  </si>
  <si>
    <t>2137103</t>
  </si>
  <si>
    <t>2137199</t>
  </si>
  <si>
    <t xml:space="preserve">     其他重大水利工程建设基金对应专项债务收入支出</t>
  </si>
  <si>
    <t>214</t>
  </si>
  <si>
    <t>六、交通运输支出</t>
  </si>
  <si>
    <t>21460</t>
  </si>
  <si>
    <t xml:space="preserve">   海南区高等级公路车辆通行附加费安排的支出</t>
  </si>
  <si>
    <t>2146001</t>
  </si>
  <si>
    <t xml:space="preserve">     公路建设</t>
  </si>
  <si>
    <t>2146002</t>
  </si>
  <si>
    <t xml:space="preserve">     公路养护</t>
  </si>
  <si>
    <t>2146003</t>
  </si>
  <si>
    <t xml:space="preserve">     公路还贷</t>
  </si>
  <si>
    <t>2146099</t>
  </si>
  <si>
    <t xml:space="preserve">     其他海南区高等级公路车辆通行附加费安排的支出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</si>
  <si>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</si>
  <si>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</si>
  <si>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</si>
  <si>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</si>
  <si>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</si>
  <si>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</si>
  <si>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</si>
  <si>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</si>
  <si>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</si>
  <si>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</si>
  <si>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</si>
  <si>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</si>
  <si>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</si>
  <si>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</si>
  <si>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</si>
  <si>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</si>
  <si>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</si>
  <si>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</si>
  <si>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</si>
  <si>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</si>
  <si>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</si>
  <si>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</si>
  <si>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</si>
  <si>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</si>
  <si>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</si>
  <si>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</si>
  <si>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</si>
  <si>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</si>
  <si>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</si>
  <si>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</si>
  <si>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</si>
  <si>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</si>
  <si>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</si>
  <si>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</si>
  <si>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</si>
  <si>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</si>
  <si>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</si>
  <si>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</si>
  <si>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</si>
  <si>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</si>
  <si>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</si>
  <si>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</si>
  <si>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</si>
  <si>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</si>
  <si>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</si>
  <si>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</si>
  <si>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</si>
  <si>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</si>
  <si>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</si>
  <si>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</si>
  <si>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</si>
  <si>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</si>
  <si>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</si>
  <si>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</si>
  <si>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</si>
  <si>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</si>
  <si>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</si>
  <si>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</si>
  <si>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</si>
  <si>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</si>
  <si>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</si>
  <si>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</si>
  <si>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</si>
  <si>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</si>
  <si>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</si>
  <si>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</si>
  <si>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</si>
  <si>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</si>
  <si>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</si>
  <si>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</si>
  <si>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海南区高等级公路车辆通行附加费对应专项债务收入安排的支出</t>
  </si>
  <si>
    <t>2147001</t>
  </si>
  <si>
    <t>2147099</t>
  </si>
  <si>
    <t xml:space="preserve">     其他海南区高等级公路车辆通行附加费对应专项债务收入安排的支出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</si>
  <si>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</si>
  <si>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</si>
  <si>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</si>
  <si>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</si>
  <si>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</si>
  <si>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</si>
  <si>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</si>
  <si>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</si>
  <si>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</si>
  <si>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</si>
  <si>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</si>
  <si>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</si>
  <si>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</si>
  <si>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t>
  </si>
  <si>
    <t>七、资源勘探信息等支出</t>
  </si>
  <si>
    <t>21562</t>
  </si>
  <si>
    <t xml:space="preserve">   农网还贷资金支出</t>
  </si>
  <si>
    <t>2156202</t>
  </si>
  <si>
    <t xml:space="preserve">     地方农网还贷资金支出</t>
  </si>
  <si>
    <t>2156299</t>
  </si>
  <si>
    <t xml:space="preserve">     其他农网还贷资金支出</t>
  </si>
  <si>
    <t>229</t>
  </si>
  <si>
    <t>八、其他支出</t>
  </si>
  <si>
    <t>22904</t>
  </si>
  <si>
    <t xml:space="preserve">   其他政府性基金安排的支出</t>
  </si>
  <si>
    <t>2290402</t>
  </si>
  <si>
    <t xml:space="preserve">     其他地方自行试点项目收益专项债券收入安排的支出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</si>
  <si>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</si>
  <si>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</si>
  <si>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</si>
  <si>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</si>
  <si>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</si>
  <si>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</si>
  <si>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</si>
  <si>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</si>
  <si>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</si>
  <si>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</si>
  <si>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</si>
  <si>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</si>
  <si>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</si>
  <si>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</si>
  <si>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</si>
  <si>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</si>
  <si>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</si>
  <si>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</si>
  <si>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</si>
  <si>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</si>
  <si>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2296001</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</si>
  <si>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</si>
  <si>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</si>
  <si>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</si>
  <si>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</si>
  <si>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</si>
  <si>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</si>
  <si>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</si>
  <si>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</si>
  <si>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</si>
  <si>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</si>
  <si>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</si>
  <si>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</si>
  <si>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</si>
  <si>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</si>
  <si>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</si>
  <si>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</si>
  <si>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</si>
  <si>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</si>
  <si>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</si>
  <si>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</si>
  <si>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</si>
  <si>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232</t>
  </si>
  <si>
    <t>九、债务付息支出</t>
  </si>
  <si>
    <t>23204</t>
  </si>
  <si>
    <t xml:space="preserve">   地方政府专项债务付息支出</t>
  </si>
  <si>
    <t>2320401</t>
  </si>
  <si>
    <t xml:space="preserve">     海南区高等级公路车辆通行附加费债务付息费用支出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</si>
  <si>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</si>
  <si>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</si>
  <si>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</si>
  <si>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</si>
  <si>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</si>
  <si>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</si>
  <si>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</si>
  <si>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</si>
  <si>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</si>
  <si>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</si>
  <si>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</si>
  <si>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</si>
  <si>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</si>
  <si>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</si>
  <si>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</si>
  <si>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</si>
  <si>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</si>
  <si>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</si>
  <si>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</si>
  <si>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</si>
  <si>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</si>
  <si>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</si>
  <si>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</si>
  <si>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</si>
  <si>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</si>
  <si>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</si>
  <si>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</si>
  <si>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</si>
  <si>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</si>
  <si>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</si>
  <si>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</si>
  <si>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十、债务发行费用支出</t>
  </si>
  <si>
    <t>23304</t>
  </si>
  <si>
    <t xml:space="preserve">   地方政府专项债务发行费用支出</t>
  </si>
  <si>
    <t>2330401</t>
  </si>
  <si>
    <t xml:space="preserve">     海南区高等级公路车辆通行附加费债务发行费用支出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</si>
  <si>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</si>
  <si>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</si>
  <si>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</si>
  <si>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</si>
  <si>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</si>
  <si>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</si>
  <si>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</si>
  <si>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</si>
  <si>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</si>
  <si>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</si>
  <si>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</si>
  <si>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</si>
  <si>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</si>
  <si>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</si>
  <si>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</si>
  <si>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</si>
  <si>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</si>
  <si>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</si>
  <si>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</si>
  <si>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</si>
  <si>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</si>
  <si>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</si>
  <si>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</si>
  <si>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</si>
  <si>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</si>
  <si>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</si>
  <si>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</si>
  <si>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其他地方自行试点项目收益专项债券发行费用支出</t>
  </si>
  <si>
    <t>2330499</t>
  </si>
  <si>
    <t xml:space="preserve">     其他政府性基金债务发行费用支出</t>
  </si>
  <si>
    <t>234</t>
  </si>
  <si>
    <t>十一 、抗疫特别国债安排的支出</t>
  </si>
  <si>
    <t>23401</t>
  </si>
  <si>
    <t>基础设施建设</t>
  </si>
  <si>
    <t>2340101</t>
  </si>
  <si>
    <t xml:space="preserve">    公共卫生体系建设</t>
  </si>
  <si>
    <t>2340107</t>
  </si>
  <si>
    <t xml:space="preserve">   城镇老旧小区改造</t>
  </si>
  <si>
    <t>23402</t>
  </si>
  <si>
    <t>抗疫相关支出</t>
  </si>
  <si>
    <t>2340205</t>
  </si>
  <si>
    <t xml:space="preserve">   困难群众基本生活补助</t>
  </si>
  <si>
    <t>2340299</t>
  </si>
  <si>
    <t xml:space="preserve">  其他抗疫相关支出</t>
  </si>
  <si>
    <t>全区政府性基金支出</t>
  </si>
  <si>
    <t>230</t>
  </si>
  <si>
    <t>转移性支出</t>
  </si>
  <si>
    <t>2300402</t>
  </si>
  <si>
    <t xml:space="preserve">   政府性基金上解支出</t>
  </si>
  <si>
    <t>23008</t>
  </si>
  <si>
    <t xml:space="preserve">   调出资金</t>
  </si>
  <si>
    <t>23009</t>
  </si>
  <si>
    <t xml:space="preserve">   年终结余</t>
  </si>
  <si>
    <t>231</t>
  </si>
  <si>
    <t>地方政府专项债务还本支出</t>
  </si>
  <si>
    <t xml:space="preserve">   置换专项债券还本支出</t>
  </si>
  <si>
    <t xml:space="preserve">   政府性基金预算收入还本支出</t>
  </si>
  <si>
    <t>各项支出合计</t>
  </si>
  <si>
    <r>
      <rPr>
        <b/>
        <sz val="14"/>
        <rFont val="方正小标宋简体"/>
        <charset val="134"/>
      </rPr>
      <t xml:space="preserve">表10 </t>
    </r>
    <r>
      <rPr>
        <b/>
        <sz val="20"/>
        <rFont val="方正小标宋简体"/>
        <charset val="134"/>
      </rPr>
      <t xml:space="preserve">            临翔区2020年地方政府债务限额表</t>
    </r>
  </si>
  <si>
    <t>单位:万元</t>
  </si>
  <si>
    <r>
      <rPr>
        <sz val="10"/>
        <color indexed="8"/>
        <rFont val="宋体"/>
        <charset val="134"/>
      </rPr>
      <t>地</t>
    </r>
    <r>
      <rPr>
        <sz val="10"/>
        <color indexed="8"/>
        <rFont val="Times New Roman"/>
        <charset val="0"/>
      </rPr>
      <t xml:space="preserve">  </t>
    </r>
    <r>
      <rPr>
        <sz val="10"/>
        <color indexed="8"/>
        <rFont val="宋体"/>
        <charset val="134"/>
      </rPr>
      <t>区</t>
    </r>
  </si>
  <si>
    <r>
      <rPr>
        <sz val="10"/>
        <color rgb="FF000000"/>
        <rFont val="Times New Roman"/>
        <charset val="0"/>
      </rPr>
      <t>2019</t>
    </r>
    <r>
      <rPr>
        <sz val="10"/>
        <color rgb="FF000000"/>
        <rFont val="宋体"/>
        <charset val="0"/>
      </rPr>
      <t>年政府债务限额</t>
    </r>
  </si>
  <si>
    <t>省级收回政府债务限额</t>
  </si>
  <si>
    <r>
      <rPr>
        <sz val="10"/>
        <color rgb="FF000000"/>
        <rFont val="Times New Roman"/>
        <charset val="0"/>
      </rPr>
      <t>2020</t>
    </r>
    <r>
      <rPr>
        <sz val="10"/>
        <color rgb="FF000000"/>
        <rFont val="宋体"/>
        <charset val="0"/>
      </rPr>
      <t>年新增政府债务限额</t>
    </r>
  </si>
  <si>
    <t>调整后2020年政府债务限额</t>
  </si>
  <si>
    <t>一般债务</t>
  </si>
  <si>
    <t>专项债务</t>
  </si>
  <si>
    <t>提前下达</t>
  </si>
  <si>
    <t>本次下达</t>
  </si>
  <si>
    <t>小计</t>
  </si>
  <si>
    <t>内债</t>
  </si>
  <si>
    <t>外债</t>
  </si>
  <si>
    <t>临翔区</t>
  </si>
  <si>
    <r>
      <rPr>
        <b/>
        <sz val="14"/>
        <rFont val="方正小标宋简体"/>
        <charset val="134"/>
      </rPr>
      <t>表11</t>
    </r>
    <r>
      <rPr>
        <b/>
        <sz val="20"/>
        <rFont val="方正小标宋简体"/>
        <charset val="134"/>
      </rPr>
      <t xml:space="preserve">            临翔区2020年政府债务余额预计表</t>
    </r>
  </si>
  <si>
    <r>
      <rPr>
        <b/>
        <sz val="12"/>
        <color indexed="8"/>
        <rFont val="宋体"/>
        <charset val="134"/>
      </rPr>
      <t>地</t>
    </r>
    <r>
      <rPr>
        <b/>
        <sz val="12"/>
        <color indexed="8"/>
        <rFont val="Times New Roman"/>
        <charset val="0"/>
      </rPr>
      <t xml:space="preserve">  </t>
    </r>
    <r>
      <rPr>
        <b/>
        <sz val="12"/>
        <color indexed="8"/>
        <rFont val="宋体"/>
        <charset val="134"/>
      </rPr>
      <t>区</t>
    </r>
  </si>
  <si>
    <t>2019年政府债务余额</t>
  </si>
  <si>
    <r>
      <rPr>
        <b/>
        <sz val="12"/>
        <color rgb="FF000000"/>
        <rFont val="Times New Roman"/>
        <charset val="0"/>
      </rPr>
      <t>2020</t>
    </r>
    <r>
      <rPr>
        <b/>
        <sz val="12"/>
        <color rgb="FF000000"/>
        <rFont val="宋体"/>
        <charset val="0"/>
      </rPr>
      <t>年新增政府债务预计余额</t>
    </r>
  </si>
  <si>
    <t>调整后2020年预计政府债务余额</t>
  </si>
</sst>
</file>

<file path=xl/styles.xml><?xml version="1.0" encoding="utf-8"?>
<styleSheet xmlns="http://schemas.openxmlformats.org/spreadsheetml/2006/main" xmlns:xr9="http://schemas.microsoft.com/office/spreadsheetml/2016/revision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quot;$&quot;\ #,##0.00_-;[Red]&quot;$&quot;\ #,##0.00\-"/>
    <numFmt numFmtId="178" formatCode="_(&quot;$&quot;* #,##0.00_);_(&quot;$&quot;* \(#,##0.00\);_(&quot;$&quot;* &quot;-&quot;??_);_(@_)"/>
    <numFmt numFmtId="179" formatCode="_-* #,##0_-;\-* #,##0_-;_-* &quot;-&quot;_-;_-@_-"/>
    <numFmt numFmtId="180" formatCode="#,##0;\(#,##0\)"/>
    <numFmt numFmtId="181" formatCode="_-* #,##0.00_-;\-* #,##0.00_-;_-* &quot;-&quot;??_-;_-@_-"/>
    <numFmt numFmtId="182" formatCode="_-&quot;$&quot;\ * #,##0_-;_-&quot;$&quot;\ * #,##0\-;_-&quot;$&quot;\ * &quot;-&quot;_-;_-@_-"/>
    <numFmt numFmtId="183" formatCode="_-&quot;$&quot;\ * #,##0.00_-;_-&quot;$&quot;\ * #,##0.00\-;_-&quot;$&quot;\ * &quot;-&quot;??_-;_-@_-"/>
    <numFmt numFmtId="184" formatCode="\$#,##0.00;\(\$#,##0.00\)"/>
    <numFmt numFmtId="185" formatCode="\$#,##0;\(\$#,##0\)"/>
    <numFmt numFmtId="186" formatCode="#,##0.0_);\(#,##0.0\)"/>
    <numFmt numFmtId="187" formatCode="&quot;$&quot;#,##0_);[Red]\(&quot;$&quot;#,##0\)"/>
    <numFmt numFmtId="188" formatCode="&quot;$&quot;#,##0.00_);[Red]\(&quot;$&quot;#,##0.00\)"/>
    <numFmt numFmtId="189" formatCode="&quot;$&quot;\ #,##0_-;[Red]&quot;$&quot;\ #,##0\-"/>
    <numFmt numFmtId="190" formatCode="#\ ??/??"/>
    <numFmt numFmtId="191" formatCode="_(&quot;$&quot;* #,##0_);_(&quot;$&quot;* \(#,##0\);_(&quot;$&quot;* &quot;-&quot;_);_(@_)"/>
    <numFmt numFmtId="192" formatCode="_(* #,##0.00_);_(* \(#,##0.00\);_(* &quot;-&quot;??_);_(@_)"/>
    <numFmt numFmtId="193" formatCode="_ * #,##0_ ;_ * \-#,##0_ ;_ * &quot;-&quot;??_ ;_ @_ "/>
    <numFmt numFmtId="194" formatCode="#,##0_ "/>
    <numFmt numFmtId="195" formatCode="#,##0_ ;[Red]\-#,##0\ "/>
    <numFmt numFmtId="196" formatCode="0.00_ "/>
    <numFmt numFmtId="197" formatCode="0.0%"/>
  </numFmts>
  <fonts count="142">
    <font>
      <sz val="12"/>
      <name val="宋体"/>
      <charset val="134"/>
    </font>
    <font>
      <sz val="9"/>
      <name val="微软雅黑"/>
      <charset val="134"/>
    </font>
    <font>
      <b/>
      <sz val="14"/>
      <name val="方正小标宋简体"/>
      <charset val="134"/>
    </font>
    <font>
      <b/>
      <sz val="20"/>
      <name val="方正小标宋简体"/>
      <charset val="134"/>
    </font>
    <font>
      <sz val="11"/>
      <name val="宋体"/>
      <charset val="134"/>
    </font>
    <font>
      <sz val="9"/>
      <name val="宋体"/>
      <charset val="134"/>
    </font>
    <font>
      <b/>
      <sz val="12"/>
      <color indexed="8"/>
      <name val="宋体"/>
      <charset val="134"/>
    </font>
    <font>
      <b/>
      <sz val="12"/>
      <color rgb="FF000000"/>
      <name val="宋体"/>
      <charset val="134"/>
    </font>
    <font>
      <b/>
      <sz val="12"/>
      <color rgb="FF000000"/>
      <name val="Times New Roman"/>
      <charset val="0"/>
    </font>
    <font>
      <b/>
      <sz val="12"/>
      <color indexed="8"/>
      <name val="Times New Roman"/>
      <charset val="0"/>
    </font>
    <font>
      <sz val="12"/>
      <color indexed="8"/>
      <name val="Times New Roman"/>
      <charset val="0"/>
    </font>
    <font>
      <sz val="12"/>
      <color theme="1"/>
      <name val="Times New Roman"/>
      <charset val="0"/>
    </font>
    <font>
      <sz val="12"/>
      <color indexed="8"/>
      <name val="Times New Roman"/>
      <charset val="134"/>
    </font>
    <font>
      <sz val="12"/>
      <color theme="1"/>
      <name val="Times New Roman"/>
      <charset val="134"/>
    </font>
    <font>
      <sz val="10"/>
      <color indexed="8"/>
      <name val="宋体"/>
      <charset val="134"/>
    </font>
    <font>
      <sz val="10"/>
      <color indexed="8"/>
      <name val="Times New Roman"/>
      <charset val="0"/>
    </font>
    <font>
      <sz val="10"/>
      <color rgb="FF000000"/>
      <name val="Times New Roman"/>
      <charset val="0"/>
    </font>
    <font>
      <sz val="10"/>
      <color theme="1"/>
      <name val="Times New Roman"/>
      <charset val="0"/>
    </font>
    <font>
      <sz val="10"/>
      <color theme="1"/>
      <name val="Times New Roman"/>
      <charset val="134"/>
    </font>
    <font>
      <b/>
      <sz val="12"/>
      <name val="宋体"/>
      <charset val="134"/>
    </font>
    <font>
      <sz val="14"/>
      <name val="方正小标宋简体"/>
      <charset val="134"/>
    </font>
    <font>
      <sz val="20"/>
      <name val="方正小标宋简体"/>
      <charset val="134"/>
    </font>
    <font>
      <sz val="14"/>
      <name val="宋体"/>
      <charset val="134"/>
    </font>
    <font>
      <b/>
      <sz val="14"/>
      <name val="宋体"/>
      <charset val="134"/>
    </font>
    <font>
      <b/>
      <sz val="11"/>
      <name val="宋体"/>
      <charset val="134"/>
    </font>
    <font>
      <b/>
      <sz val="14"/>
      <color indexed="8"/>
      <name val="宋体"/>
      <charset val="134"/>
    </font>
    <font>
      <sz val="14"/>
      <color indexed="8"/>
      <name val="宋体"/>
      <charset val="134"/>
    </font>
    <font>
      <sz val="11"/>
      <name val="方正小标宋简体"/>
      <charset val="134"/>
    </font>
    <font>
      <sz val="10"/>
      <name val="Times New Roman"/>
      <charset val="0"/>
    </font>
    <font>
      <b/>
      <sz val="14"/>
      <name val="宋体"/>
      <charset val="0"/>
    </font>
    <font>
      <b/>
      <sz val="18"/>
      <name val="宋体"/>
      <charset val="0"/>
    </font>
    <font>
      <sz val="10"/>
      <name val="宋体"/>
      <charset val="134"/>
    </font>
    <font>
      <b/>
      <sz val="10"/>
      <color indexed="8"/>
      <name val="Times New Roman"/>
      <charset val="0"/>
    </font>
    <font>
      <b/>
      <sz val="10"/>
      <color rgb="FF000000"/>
      <name val="宋体"/>
      <charset val="134"/>
    </font>
    <font>
      <sz val="10"/>
      <color rgb="FF000000"/>
      <name val="宋体"/>
      <charset val="0"/>
    </font>
    <font>
      <sz val="11"/>
      <color theme="1"/>
      <name val="宋体"/>
      <charset val="134"/>
      <scheme val="minor"/>
    </font>
    <font>
      <b/>
      <sz val="11"/>
      <color theme="1"/>
      <name val="宋体"/>
      <charset val="134"/>
      <scheme val="minor"/>
    </font>
    <font>
      <b/>
      <sz val="14"/>
      <color theme="1"/>
      <name val="宋体"/>
      <charset val="134"/>
      <scheme val="minor"/>
    </font>
    <font>
      <sz val="14"/>
      <color theme="1"/>
      <name val="宋体"/>
      <charset val="134"/>
      <scheme val="minor"/>
    </font>
    <font>
      <sz val="12"/>
      <color theme="1"/>
      <name val="宋体"/>
      <charset val="134"/>
      <scheme val="minor"/>
    </font>
    <font>
      <sz val="9"/>
      <color theme="1"/>
      <name val="宋体"/>
      <charset val="134"/>
      <scheme val="minor"/>
    </font>
    <font>
      <b/>
      <sz val="22"/>
      <color theme="1"/>
      <name val="宋体"/>
      <charset val="134"/>
      <scheme val="minor"/>
    </font>
    <font>
      <b/>
      <sz val="10"/>
      <color theme="1"/>
      <name val="宋体"/>
      <charset val="134"/>
      <scheme val="minor"/>
    </font>
    <font>
      <sz val="10"/>
      <color theme="1"/>
      <name val="宋体"/>
      <charset val="134"/>
      <scheme val="minor"/>
    </font>
    <font>
      <sz val="12"/>
      <color indexed="8"/>
      <name val="宋体"/>
      <charset val="134"/>
    </font>
    <font>
      <sz val="10"/>
      <name val="Times New Roman"/>
      <charset val="134"/>
    </font>
    <font>
      <sz val="11"/>
      <color indexed="8"/>
      <name val="宋体"/>
      <charset val="134"/>
    </font>
    <font>
      <b/>
      <sz val="18"/>
      <name val="宋体"/>
      <charset val="134"/>
    </font>
    <font>
      <b/>
      <sz val="9"/>
      <name val="Times New Roman"/>
      <charset val="0"/>
    </font>
    <font>
      <sz val="9"/>
      <name val="Times New Roman"/>
      <charset val="0"/>
    </font>
    <font>
      <b/>
      <sz val="10"/>
      <name val="Times New Roman"/>
      <charset val="134"/>
    </font>
    <font>
      <b/>
      <sz val="9"/>
      <name val="Times New Roman"/>
      <charset val="134"/>
    </font>
    <font>
      <b/>
      <sz val="9"/>
      <name val="宋体"/>
      <charset val="134"/>
    </font>
    <font>
      <sz val="9"/>
      <name val="Times New Roman"/>
      <charset val="134"/>
    </font>
    <font>
      <b/>
      <sz val="10"/>
      <name val="宋体"/>
      <charset val="134"/>
    </font>
    <font>
      <sz val="12"/>
      <color rgb="FFFF0000"/>
      <name val="宋体"/>
      <charset val="134"/>
    </font>
    <font>
      <sz val="10"/>
      <color rgb="FFFF0000"/>
      <name val="Times New Roman"/>
      <charset val="134"/>
    </font>
    <font>
      <sz val="9"/>
      <color rgb="FFFF0000"/>
      <name val="Times New Roman"/>
      <charset val="134"/>
    </font>
    <font>
      <sz val="9"/>
      <color rgb="FFFF0000"/>
      <name val="宋体"/>
      <charset val="134"/>
    </font>
    <font>
      <sz val="11"/>
      <color rgb="FFFF0000"/>
      <name val="宋体"/>
      <charset val="134"/>
    </font>
    <font>
      <b/>
      <sz val="12"/>
      <color theme="1"/>
      <name val="宋体"/>
      <charset val="134"/>
      <scheme val="minor"/>
    </font>
    <font>
      <b/>
      <sz val="12"/>
      <color theme="1"/>
      <name val="方正小标宋_GBK"/>
      <charset val="134"/>
    </font>
    <font>
      <sz val="22"/>
      <color theme="1"/>
      <name val="方正小标宋_GBK"/>
      <charset val="134"/>
    </font>
    <font>
      <sz val="14"/>
      <name val="宋体"/>
      <charset val="134"/>
      <scheme val="minor"/>
    </font>
    <font>
      <b/>
      <sz val="12"/>
      <name val="仿宋_GB2312"/>
      <charset val="134"/>
    </font>
    <font>
      <sz val="12"/>
      <name val="仿宋_GB2312"/>
      <charset val="134"/>
    </font>
    <font>
      <sz val="12"/>
      <name val="Times New Roman"/>
      <charset val="134"/>
    </font>
    <font>
      <b/>
      <sz val="10"/>
      <name val="Times New Roman"/>
      <charset val="0"/>
    </font>
    <font>
      <sz val="14"/>
      <color rgb="FF000000"/>
      <name val="黑体"/>
      <charset val="134"/>
    </font>
    <font>
      <sz val="20"/>
      <color rgb="FF000000"/>
      <name val="黑体"/>
      <charset val="134"/>
    </font>
    <font>
      <sz val="9"/>
      <color rgb="FF000000"/>
      <name val="宋体"/>
      <charset val="134"/>
    </font>
    <font>
      <b/>
      <sz val="10"/>
      <color rgb="FF000000"/>
      <name val="宋体"/>
      <charset val="0"/>
    </font>
    <font>
      <b/>
      <sz val="10"/>
      <color theme="1"/>
      <name val="Times New Roman"/>
      <charset val="0"/>
    </font>
    <font>
      <sz val="10"/>
      <color rgb="FF000000"/>
      <name val="宋体"/>
      <charset val="134"/>
    </font>
    <font>
      <sz val="11"/>
      <name val="Times New Roman"/>
      <charset val="0"/>
    </font>
    <font>
      <sz val="10"/>
      <color rgb="FFFF0000"/>
      <name val="宋体"/>
      <charset val="134"/>
    </font>
    <font>
      <b/>
      <sz val="18"/>
      <name val="方正黑体_GBK"/>
      <charset val="134"/>
    </font>
    <font>
      <b/>
      <sz val="16"/>
      <color rgb="FF000000"/>
      <name val="方正仿宋_GBK"/>
      <charset val="134"/>
    </font>
    <font>
      <b/>
      <sz val="16"/>
      <color rgb="FF000000"/>
      <name val="Times New Roman"/>
      <charset val="134"/>
    </font>
    <font>
      <b/>
      <sz val="35"/>
      <name val="方正小标宋_GBK"/>
      <charset val="134"/>
    </font>
    <font>
      <b/>
      <sz val="30"/>
      <name val="方正小标宋_GBK"/>
      <charset val="134"/>
    </font>
    <font>
      <b/>
      <sz val="42"/>
      <name val="方正小标宋_GBK"/>
      <charset val="134"/>
    </font>
    <font>
      <b/>
      <sz val="18"/>
      <name val="Times New Roman"/>
      <charset val="134"/>
    </font>
    <font>
      <b/>
      <sz val="18"/>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Times New Roman"/>
      <charset val="134"/>
    </font>
    <font>
      <sz val="10"/>
      <name val="Arial"/>
      <charset val="134"/>
    </font>
    <font>
      <sz val="11"/>
      <color indexed="20"/>
      <name val="宋体"/>
      <charset val="134"/>
    </font>
    <font>
      <sz val="12"/>
      <color indexed="9"/>
      <name val="宋体"/>
      <charset val="134"/>
    </font>
    <font>
      <sz val="10"/>
      <name val="Helv"/>
      <charset val="134"/>
    </font>
    <font>
      <sz val="10"/>
      <name val="Geneva"/>
      <charset val="134"/>
    </font>
    <font>
      <sz val="10"/>
      <name val="MS Sans Serif"/>
      <charset val="134"/>
    </font>
    <font>
      <sz val="12"/>
      <color rgb="FF000000"/>
      <name val="宋体"/>
      <charset val="134"/>
    </font>
    <font>
      <b/>
      <sz val="9"/>
      <name val="Arial"/>
      <charset val="134"/>
    </font>
    <font>
      <sz val="8"/>
      <name val="Arial"/>
      <charset val="134"/>
    </font>
    <font>
      <b/>
      <sz val="12"/>
      <name val="Arial"/>
      <charset val="134"/>
    </font>
    <font>
      <sz val="12"/>
      <name val="Helv"/>
      <charset val="134"/>
    </font>
    <font>
      <sz val="12"/>
      <color indexed="9"/>
      <name val="Helv"/>
      <charset val="134"/>
    </font>
    <font>
      <sz val="7"/>
      <name val="Small Fonts"/>
      <charset val="134"/>
    </font>
    <font>
      <b/>
      <sz val="10"/>
      <name val="MS Sans Serif"/>
      <charset val="134"/>
    </font>
    <font>
      <b/>
      <sz val="10"/>
      <name val="Tms Rmn"/>
      <charset val="134"/>
    </font>
    <font>
      <sz val="10"/>
      <color indexed="8"/>
      <name val="MS Sans Serif"/>
      <charset val="134"/>
    </font>
    <font>
      <b/>
      <sz val="14"/>
      <name val="楷体"/>
      <charset val="134"/>
    </font>
    <font>
      <b/>
      <sz val="18"/>
      <color indexed="62"/>
      <name val="宋体"/>
      <charset val="134"/>
    </font>
    <font>
      <sz val="10"/>
      <name val="楷体"/>
      <charset val="134"/>
    </font>
    <font>
      <sz val="12"/>
      <color indexed="16"/>
      <name val="宋体"/>
      <charset val="134"/>
    </font>
    <font>
      <sz val="12"/>
      <color indexed="20"/>
      <name val="宋体"/>
      <charset val="134"/>
    </font>
    <font>
      <b/>
      <sz val="10"/>
      <name val="Arial"/>
      <charset val="134"/>
    </font>
    <font>
      <sz val="11"/>
      <color indexed="17"/>
      <name val="宋体"/>
      <charset val="134"/>
    </font>
    <font>
      <sz val="12"/>
      <color indexed="17"/>
      <name val="宋体"/>
      <charset val="134"/>
    </font>
    <font>
      <b/>
      <sz val="12"/>
      <color rgb="FF000000"/>
      <name val="宋体"/>
      <charset val="0"/>
    </font>
    <font>
      <b/>
      <sz val="14"/>
      <name val="Times New Roman"/>
      <charset val="0"/>
    </font>
    <font>
      <b/>
      <sz val="10"/>
      <color indexed="8"/>
      <name val="宋体"/>
      <charset val="0"/>
    </font>
    <font>
      <b/>
      <sz val="10"/>
      <color rgb="FF000000"/>
      <name val="Times New Roman"/>
      <charset val="134"/>
    </font>
    <font>
      <sz val="14"/>
      <color theme="1"/>
      <name val="宋体"/>
      <charset val="134"/>
    </font>
    <font>
      <b/>
      <sz val="14"/>
      <name val="Times New Roman"/>
      <charset val="134"/>
    </font>
    <font>
      <sz val="12"/>
      <color rgb="FF000000"/>
      <name val="黑体"/>
      <charset val="134"/>
    </font>
    <font>
      <b/>
      <sz val="10"/>
      <color indexed="8"/>
      <name val="黑体"/>
      <charset val="134"/>
    </font>
    <font>
      <b/>
      <sz val="10"/>
      <color indexed="8"/>
      <name val="宋体"/>
      <charset val="134"/>
    </font>
    <font>
      <sz val="10"/>
      <name val="宋体"/>
      <charset val="0"/>
    </font>
    <font>
      <b/>
      <sz val="16"/>
      <color rgb="FF000000"/>
      <name val="宋体"/>
      <charset val="134"/>
    </font>
    <font>
      <b/>
      <sz val="12"/>
      <color rgb="FF000000"/>
      <name val="方正仿宋_GBK"/>
      <charset val="134"/>
    </font>
    <font>
      <b/>
      <sz val="9"/>
      <name val="宋体"/>
      <charset val="134"/>
    </font>
    <font>
      <sz val="9"/>
      <name val="宋体"/>
      <charset val="134"/>
    </font>
  </fonts>
  <fills count="61">
    <fill>
      <patternFill patternType="none"/>
    </fill>
    <fill>
      <patternFill patternType="gray125"/>
    </fill>
    <fill>
      <patternFill patternType="solid">
        <fgColor theme="0" tint="-0.14999847407452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22"/>
      </patternFill>
    </fill>
    <fill>
      <patternFill patternType="solid">
        <fgColor indexed="46"/>
        <bgColor indexed="64"/>
      </patternFill>
    </fill>
    <fill>
      <patternFill patternType="solid">
        <fgColor indexed="55"/>
        <bgColor indexed="55"/>
      </patternFill>
    </fill>
    <fill>
      <patternFill patternType="solid">
        <fgColor indexed="26"/>
        <bgColor indexed="26"/>
      </patternFill>
    </fill>
    <fill>
      <patternFill patternType="solid">
        <fgColor indexed="31"/>
        <bgColor indexed="31"/>
      </patternFill>
    </fill>
    <fill>
      <patternFill patternType="solid">
        <fgColor indexed="54"/>
        <bgColor indexed="54"/>
      </patternFill>
    </fill>
    <fill>
      <patternFill patternType="solid">
        <fgColor indexed="44"/>
        <bgColor indexed="44"/>
      </patternFill>
    </fill>
    <fill>
      <patternFill patternType="solid">
        <fgColor indexed="25"/>
        <bgColor indexed="2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22"/>
      </patternFill>
    </fill>
    <fill>
      <patternFill patternType="solid">
        <fgColor indexed="45"/>
        <bgColor indexed="64"/>
      </patternFill>
    </fill>
    <fill>
      <patternFill patternType="solid">
        <fgColor indexed="45"/>
        <bgColor indexed="45"/>
      </patternFill>
    </fill>
    <fill>
      <patternFill patternType="solid">
        <fgColor indexed="55"/>
        <bgColor indexed="64"/>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medium">
        <color auto="1"/>
      </top>
      <bottom style="medium">
        <color auto="1"/>
      </bottom>
      <diagonal/>
    </border>
    <border>
      <left/>
      <right/>
      <top/>
      <bottom style="medium">
        <color auto="1"/>
      </bottom>
      <diagonal/>
    </border>
  </borders>
  <cellStyleXfs count="201">
    <xf numFmtId="0" fontId="0" fillId="0" borderId="0">
      <alignment vertical="center"/>
    </xf>
    <xf numFmtId="43" fontId="0"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5" fillId="4" borderId="10" applyNumberFormat="0" applyFont="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11" applyNumberFormat="0" applyFill="0" applyAlignment="0" applyProtection="0">
      <alignment vertical="center"/>
    </xf>
    <xf numFmtId="0" fontId="90" fillId="0" borderId="11" applyNumberFormat="0" applyFill="0" applyAlignment="0" applyProtection="0">
      <alignment vertical="center"/>
    </xf>
    <xf numFmtId="0" fontId="91" fillId="0" borderId="12" applyNumberFormat="0" applyFill="0" applyAlignment="0" applyProtection="0">
      <alignment vertical="center"/>
    </xf>
    <xf numFmtId="0" fontId="91" fillId="0" borderId="0" applyNumberFormat="0" applyFill="0" applyBorder="0" applyAlignment="0" applyProtection="0">
      <alignment vertical="center"/>
    </xf>
    <xf numFmtId="0" fontId="92" fillId="5" borderId="13" applyNumberFormat="0" applyAlignment="0" applyProtection="0">
      <alignment vertical="center"/>
    </xf>
    <xf numFmtId="0" fontId="93" fillId="6" borderId="14" applyNumberFormat="0" applyAlignment="0" applyProtection="0">
      <alignment vertical="center"/>
    </xf>
    <xf numFmtId="0" fontId="94" fillId="6" borderId="13" applyNumberFormat="0" applyAlignment="0" applyProtection="0">
      <alignment vertical="center"/>
    </xf>
    <xf numFmtId="0" fontId="95" fillId="7" borderId="15" applyNumberFormat="0" applyAlignment="0" applyProtection="0">
      <alignment vertical="center"/>
    </xf>
    <xf numFmtId="0" fontId="96" fillId="0" borderId="16" applyNumberFormat="0" applyFill="0" applyAlignment="0" applyProtection="0">
      <alignment vertical="center"/>
    </xf>
    <xf numFmtId="0" fontId="97" fillId="0" borderId="17" applyNumberFormat="0" applyFill="0" applyAlignment="0" applyProtection="0">
      <alignment vertical="center"/>
    </xf>
    <xf numFmtId="0" fontId="98" fillId="8" borderId="0" applyNumberFormat="0" applyBorder="0" applyAlignment="0" applyProtection="0">
      <alignment vertical="center"/>
    </xf>
    <xf numFmtId="0" fontId="99" fillId="9" borderId="0" applyNumberFormat="0" applyBorder="0" applyAlignment="0" applyProtection="0">
      <alignment vertical="center"/>
    </xf>
    <xf numFmtId="0" fontId="100" fillId="10" borderId="0" applyNumberFormat="0" applyBorder="0" applyAlignment="0" applyProtection="0">
      <alignment vertical="center"/>
    </xf>
    <xf numFmtId="0" fontId="101" fillId="11" borderId="0" applyNumberFormat="0" applyBorder="0" applyAlignment="0" applyProtection="0">
      <alignment vertical="center"/>
    </xf>
    <xf numFmtId="0" fontId="102" fillId="12" borderId="0" applyNumberFormat="0" applyBorder="0" applyAlignment="0" applyProtection="0">
      <alignment vertical="center"/>
    </xf>
    <xf numFmtId="0" fontId="102" fillId="13" borderId="0" applyNumberFormat="0" applyBorder="0" applyAlignment="0" applyProtection="0">
      <alignment vertical="center"/>
    </xf>
    <xf numFmtId="0" fontId="101" fillId="14" borderId="0" applyNumberFormat="0" applyBorder="0" applyAlignment="0" applyProtection="0">
      <alignment vertical="center"/>
    </xf>
    <xf numFmtId="0" fontId="101" fillId="15" borderId="0" applyNumberFormat="0" applyBorder="0" applyAlignment="0" applyProtection="0">
      <alignment vertical="center"/>
    </xf>
    <xf numFmtId="0" fontId="102" fillId="16" borderId="0" applyNumberFormat="0" applyBorder="0" applyAlignment="0" applyProtection="0">
      <alignment vertical="center"/>
    </xf>
    <xf numFmtId="0" fontId="102" fillId="17" borderId="0" applyNumberFormat="0" applyBorder="0" applyAlignment="0" applyProtection="0">
      <alignment vertical="center"/>
    </xf>
    <xf numFmtId="0" fontId="101" fillId="18" borderId="0" applyNumberFormat="0" applyBorder="0" applyAlignment="0" applyProtection="0">
      <alignment vertical="center"/>
    </xf>
    <xf numFmtId="0" fontId="101" fillId="19" borderId="0" applyNumberFormat="0" applyBorder="0" applyAlignment="0" applyProtection="0">
      <alignment vertical="center"/>
    </xf>
    <xf numFmtId="0" fontId="102" fillId="20" borderId="0" applyNumberFormat="0" applyBorder="0" applyAlignment="0" applyProtection="0">
      <alignment vertical="center"/>
    </xf>
    <xf numFmtId="0" fontId="102" fillId="21" borderId="0" applyNumberFormat="0" applyBorder="0" applyAlignment="0" applyProtection="0">
      <alignment vertical="center"/>
    </xf>
    <xf numFmtId="0" fontId="101" fillId="22" borderId="0" applyNumberFormat="0" applyBorder="0" applyAlignment="0" applyProtection="0">
      <alignment vertical="center"/>
    </xf>
    <xf numFmtId="0" fontId="101" fillId="23" borderId="0" applyNumberFormat="0" applyBorder="0" applyAlignment="0" applyProtection="0">
      <alignment vertical="center"/>
    </xf>
    <xf numFmtId="0" fontId="102" fillId="24" borderId="0" applyNumberFormat="0" applyBorder="0" applyAlignment="0" applyProtection="0">
      <alignment vertical="center"/>
    </xf>
    <xf numFmtId="0" fontId="102" fillId="25" borderId="0" applyNumberFormat="0" applyBorder="0" applyAlignment="0" applyProtection="0">
      <alignment vertical="center"/>
    </xf>
    <xf numFmtId="0" fontId="101" fillId="26" borderId="0" applyNumberFormat="0" applyBorder="0" applyAlignment="0" applyProtection="0">
      <alignment vertical="center"/>
    </xf>
    <xf numFmtId="0" fontId="101" fillId="27" borderId="0" applyNumberFormat="0" applyBorder="0" applyAlignment="0" applyProtection="0">
      <alignment vertical="center"/>
    </xf>
    <xf numFmtId="0" fontId="102" fillId="28" borderId="0" applyNumberFormat="0" applyBorder="0" applyAlignment="0" applyProtection="0">
      <alignment vertical="center"/>
    </xf>
    <xf numFmtId="0" fontId="102" fillId="29" borderId="0" applyNumberFormat="0" applyBorder="0" applyAlignment="0" applyProtection="0">
      <alignment vertical="center"/>
    </xf>
    <xf numFmtId="0" fontId="101" fillId="30" borderId="0" applyNumberFormat="0" applyBorder="0" applyAlignment="0" applyProtection="0">
      <alignment vertical="center"/>
    </xf>
    <xf numFmtId="0" fontId="101" fillId="31" borderId="0" applyNumberFormat="0" applyBorder="0" applyAlignment="0" applyProtection="0">
      <alignment vertical="center"/>
    </xf>
    <xf numFmtId="0" fontId="102" fillId="32" borderId="0" applyNumberFormat="0" applyBorder="0" applyAlignment="0" applyProtection="0">
      <alignment vertical="center"/>
    </xf>
    <xf numFmtId="0" fontId="102" fillId="33" borderId="0" applyNumberFormat="0" applyBorder="0" applyAlignment="0" applyProtection="0">
      <alignment vertical="center"/>
    </xf>
    <xf numFmtId="0" fontId="101" fillId="34" borderId="0" applyNumberFormat="0" applyBorder="0" applyAlignment="0" applyProtection="0">
      <alignment vertical="center"/>
    </xf>
    <xf numFmtId="0" fontId="103" fillId="0" borderId="0">
      <alignment horizontal="center" wrapText="1"/>
      <protection locked="0"/>
    </xf>
    <xf numFmtId="0" fontId="44" fillId="35" borderId="0" applyNumberFormat="0" applyBorder="0" applyAlignment="0" applyProtection="0"/>
    <xf numFmtId="176" fontId="104" fillId="0" borderId="18" applyFill="0" applyProtection="0">
      <alignment horizontal="right"/>
    </xf>
    <xf numFmtId="0" fontId="105" fillId="36" borderId="0" applyNumberFormat="0" applyBorder="0" applyAlignment="0" applyProtection="0">
      <alignment vertical="center"/>
    </xf>
    <xf numFmtId="0" fontId="106" fillId="37" borderId="0" applyNumberFormat="0" applyBorder="0" applyAlignment="0" applyProtection="0"/>
    <xf numFmtId="0" fontId="66" fillId="0" borderId="0"/>
    <xf numFmtId="0" fontId="0" fillId="0" borderId="0">
      <alignment vertical="center"/>
    </xf>
    <xf numFmtId="0" fontId="66" fillId="0" borderId="0"/>
    <xf numFmtId="0" fontId="0" fillId="0" borderId="0">
      <alignment vertical="center"/>
    </xf>
    <xf numFmtId="0" fontId="107" fillId="0" borderId="0"/>
    <xf numFmtId="0" fontId="0" fillId="0" borderId="0"/>
    <xf numFmtId="0" fontId="108" fillId="0" borderId="0"/>
    <xf numFmtId="0" fontId="107" fillId="0" borderId="0">
      <protection locked="0"/>
    </xf>
    <xf numFmtId="0" fontId="0" fillId="0" borderId="0">
      <alignment vertical="center"/>
    </xf>
    <xf numFmtId="0" fontId="66" fillId="0" borderId="0"/>
    <xf numFmtId="0" fontId="0" fillId="0" borderId="0">
      <alignment vertical="center"/>
    </xf>
    <xf numFmtId="0" fontId="109" fillId="0" borderId="0" applyNumberFormat="0" applyFont="0" applyFill="0" applyBorder="0" applyAlignment="0" applyProtection="0">
      <alignment horizontal="left"/>
    </xf>
    <xf numFmtId="0" fontId="107" fillId="0" borderId="0"/>
    <xf numFmtId="0" fontId="107" fillId="0" borderId="0"/>
    <xf numFmtId="49" fontId="104" fillId="0" borderId="0" applyFont="0" applyFill="0" applyBorder="0" applyAlignment="0" applyProtection="0"/>
    <xf numFmtId="0" fontId="44" fillId="38" borderId="0" applyNumberFormat="0" applyBorder="0" applyAlignment="0" applyProtection="0"/>
    <xf numFmtId="0" fontId="108" fillId="0" borderId="0"/>
    <xf numFmtId="0" fontId="44" fillId="39" borderId="0" applyNumberFormat="0" applyBorder="0" applyAlignment="0" applyProtection="0"/>
    <xf numFmtId="0" fontId="66" fillId="0" borderId="0"/>
    <xf numFmtId="0" fontId="106" fillId="40" borderId="0" applyNumberFormat="0" applyBorder="0" applyAlignment="0" applyProtection="0"/>
    <xf numFmtId="0" fontId="44" fillId="39"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37" borderId="0" applyNumberFormat="0" applyBorder="0" applyAlignment="0" applyProtection="0"/>
    <xf numFmtId="0" fontId="44" fillId="38" borderId="0" applyNumberFormat="0" applyBorder="0" applyAlignment="0" applyProtection="0"/>
    <xf numFmtId="0" fontId="104" fillId="0" borderId="0" applyFont="0" applyFill="0" applyBorder="0" applyAlignment="0" applyProtection="0"/>
    <xf numFmtId="0" fontId="44" fillId="43" borderId="0" applyNumberFormat="0" applyBorder="0" applyAlignment="0" applyProtection="0"/>
    <xf numFmtId="177" fontId="104" fillId="0" borderId="0" applyFont="0" applyFill="0" applyBorder="0" applyAlignment="0" applyProtection="0"/>
    <xf numFmtId="0" fontId="106" fillId="35" borderId="0" applyNumberFormat="0" applyBorder="0" applyAlignment="0" applyProtection="0"/>
    <xf numFmtId="0" fontId="35" fillId="0" borderId="0">
      <alignment vertical="center"/>
    </xf>
    <xf numFmtId="0" fontId="106" fillId="40" borderId="0" applyNumberFormat="0" applyBorder="0" applyAlignment="0" applyProtection="0"/>
    <xf numFmtId="0" fontId="44" fillId="39" borderId="0" applyNumberFormat="0" applyBorder="0" applyAlignment="0" applyProtection="0"/>
    <xf numFmtId="0" fontId="44" fillId="35" borderId="0" applyNumberFormat="0" applyBorder="0" applyAlignment="0" applyProtection="0"/>
    <xf numFmtId="0" fontId="106" fillId="35" borderId="0" applyNumberFormat="0" applyBorder="0" applyAlignment="0" applyProtection="0"/>
    <xf numFmtId="178" fontId="104" fillId="0" borderId="0" applyFont="0" applyFill="0" applyBorder="0" applyAlignment="0" applyProtection="0"/>
    <xf numFmtId="0" fontId="106" fillId="44" borderId="0" applyNumberFormat="0" applyBorder="0" applyAlignment="0" applyProtection="0"/>
    <xf numFmtId="0" fontId="105" fillId="36" borderId="0" applyNumberFormat="0" applyBorder="0" applyAlignment="0" applyProtection="0">
      <alignment vertical="center"/>
    </xf>
    <xf numFmtId="0" fontId="44" fillId="45" borderId="0" applyNumberFormat="0" applyBorder="0" applyAlignment="0" applyProtection="0"/>
    <xf numFmtId="0" fontId="44" fillId="39" borderId="0" applyNumberFormat="0" applyBorder="0" applyAlignment="0" applyProtection="0"/>
    <xf numFmtId="0" fontId="106" fillId="41" borderId="0" applyNumberFormat="0" applyBorder="0" applyAlignment="0" applyProtection="0"/>
    <xf numFmtId="0" fontId="35" fillId="0" borderId="0">
      <alignment vertical="center"/>
    </xf>
    <xf numFmtId="0" fontId="106" fillId="46" borderId="0" applyNumberFormat="0" applyBorder="0" applyAlignment="0" applyProtection="0"/>
    <xf numFmtId="0" fontId="44" fillId="38" borderId="0" applyNumberFormat="0" applyBorder="0" applyAlignment="0" applyProtection="0"/>
    <xf numFmtId="0" fontId="44" fillId="47" borderId="0" applyNumberFormat="0" applyBorder="0" applyAlignment="0" applyProtection="0"/>
    <xf numFmtId="0" fontId="110" fillId="0" borderId="0"/>
    <xf numFmtId="0" fontId="106" fillId="47" borderId="0" applyNumberFormat="0" applyBorder="0" applyAlignment="0" applyProtection="0"/>
    <xf numFmtId="179" fontId="104" fillId="0" borderId="0" applyFont="0" applyFill="0" applyBorder="0" applyAlignment="0" applyProtection="0"/>
    <xf numFmtId="180" fontId="45" fillId="0" borderId="0"/>
    <xf numFmtId="181" fontId="104" fillId="0" borderId="0" applyFont="0" applyFill="0" applyBorder="0" applyAlignment="0" applyProtection="0"/>
    <xf numFmtId="182" fontId="104" fillId="0" borderId="0" applyFont="0" applyFill="0" applyBorder="0" applyAlignment="0" applyProtection="0"/>
    <xf numFmtId="183" fontId="104" fillId="0" borderId="0" applyFont="0" applyFill="0" applyBorder="0" applyAlignment="0" applyProtection="0"/>
    <xf numFmtId="0" fontId="111" fillId="0" borderId="0" applyNumberFormat="0" applyFill="0" applyBorder="0" applyAlignment="0" applyProtection="0"/>
    <xf numFmtId="0" fontId="107" fillId="0" borderId="0"/>
    <xf numFmtId="184" fontId="45" fillId="0" borderId="0"/>
    <xf numFmtId="0" fontId="35" fillId="0" borderId="0">
      <alignment vertical="center"/>
    </xf>
    <xf numFmtId="15" fontId="109" fillId="0" borderId="0"/>
    <xf numFmtId="185" fontId="45" fillId="0" borderId="0"/>
    <xf numFmtId="38" fontId="112" fillId="48" borderId="0" applyNumberFormat="0" applyBorder="0" applyAlignment="0" applyProtection="0"/>
    <xf numFmtId="0" fontId="113" fillId="0" borderId="19" applyNumberFormat="0" applyAlignment="0" applyProtection="0">
      <alignment horizontal="left" vertical="center"/>
    </xf>
    <xf numFmtId="0" fontId="113" fillId="0" borderId="6">
      <alignment horizontal="left" vertical="center"/>
    </xf>
    <xf numFmtId="10" fontId="112" fillId="49" borderId="2" applyNumberFormat="0" applyBorder="0" applyAlignment="0" applyProtection="0"/>
    <xf numFmtId="43" fontId="44" fillId="0" borderId="0" applyFont="0" applyFill="0" applyBorder="0" applyAlignment="0" applyProtection="0">
      <alignment vertical="center"/>
    </xf>
    <xf numFmtId="186" fontId="114" fillId="50" borderId="0"/>
    <xf numFmtId="186" fontId="115" fillId="51" borderId="0"/>
    <xf numFmtId="38" fontId="109" fillId="0" borderId="0" applyFont="0" applyFill="0" applyBorder="0" applyAlignment="0" applyProtection="0"/>
    <xf numFmtId="40" fontId="109" fillId="0" borderId="0" applyFont="0" applyFill="0" applyBorder="0" applyAlignment="0" applyProtection="0"/>
    <xf numFmtId="182" fontId="104" fillId="0" borderId="0" applyFont="0" applyFill="0" applyBorder="0" applyAlignment="0" applyProtection="0"/>
    <xf numFmtId="187" fontId="109" fillId="0" borderId="0" applyFont="0" applyFill="0" applyBorder="0" applyAlignment="0" applyProtection="0"/>
    <xf numFmtId="188" fontId="109" fillId="0" borderId="0" applyFont="0" applyFill="0" applyBorder="0" applyAlignment="0" applyProtection="0"/>
    <xf numFmtId="182" fontId="104" fillId="0" borderId="0" applyFont="0" applyFill="0" applyBorder="0" applyAlignment="0" applyProtection="0"/>
    <xf numFmtId="0" fontId="0" fillId="0" borderId="0"/>
    <xf numFmtId="0" fontId="45" fillId="0" borderId="0"/>
    <xf numFmtId="37" fontId="116" fillId="0" borderId="0"/>
    <xf numFmtId="189" fontId="104" fillId="0" borderId="0"/>
    <xf numFmtId="0" fontId="107" fillId="0" borderId="0"/>
    <xf numFmtId="14" fontId="103" fillId="0" borderId="0">
      <alignment horizontal="center" wrapText="1"/>
      <protection locked="0"/>
    </xf>
    <xf numFmtId="3" fontId="109" fillId="0" borderId="0" applyFont="0" applyFill="0" applyBorder="0" applyAlignment="0" applyProtection="0"/>
    <xf numFmtId="0" fontId="35" fillId="0" borderId="0">
      <alignment vertical="center"/>
    </xf>
    <xf numFmtId="10" fontId="104" fillId="0" borderId="0" applyFont="0" applyFill="0" applyBorder="0" applyAlignment="0" applyProtection="0"/>
    <xf numFmtId="9" fontId="107" fillId="0" borderId="0" applyFont="0" applyFill="0" applyBorder="0" applyAlignment="0" applyProtection="0"/>
    <xf numFmtId="190" fontId="104" fillId="0" borderId="0" applyFont="0" applyFill="0" applyProtection="0"/>
    <xf numFmtId="15" fontId="109" fillId="0" borderId="0" applyFont="0" applyFill="0" applyBorder="0" applyAlignment="0" applyProtection="0"/>
    <xf numFmtId="4" fontId="109" fillId="0" borderId="0" applyFont="0" applyFill="0" applyBorder="0" applyAlignment="0" applyProtection="0"/>
    <xf numFmtId="0" fontId="117" fillId="0" borderId="20">
      <alignment horizontal="center"/>
    </xf>
    <xf numFmtId="0" fontId="109" fillId="52" borderId="0" applyNumberFormat="0" applyFont="0" applyBorder="0" applyAlignment="0" applyProtection="0"/>
    <xf numFmtId="0" fontId="118" fillId="53" borderId="3">
      <protection locked="0"/>
    </xf>
    <xf numFmtId="0" fontId="119" fillId="0" borderId="0"/>
    <xf numFmtId="0" fontId="118" fillId="53" borderId="3">
      <protection locked="0"/>
    </xf>
    <xf numFmtId="0" fontId="118" fillId="53" borderId="3">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91" fontId="104" fillId="0" borderId="0" applyFont="0" applyFill="0" applyBorder="0" applyAlignment="0" applyProtection="0"/>
    <xf numFmtId="0" fontId="104" fillId="0" borderId="4" applyNumberFormat="0" applyFill="0" applyProtection="0">
      <alignment horizontal="right"/>
    </xf>
    <xf numFmtId="0" fontId="120" fillId="0" borderId="4" applyNumberFormat="0" applyFill="0" applyProtection="0">
      <alignment horizontal="center"/>
    </xf>
    <xf numFmtId="0" fontId="121" fillId="0" borderId="0" applyNumberFormat="0" applyFill="0" applyBorder="0" applyAlignment="0" applyProtection="0"/>
    <xf numFmtId="0" fontId="122" fillId="0" borderId="18" applyNumberFormat="0" applyFill="0" applyProtection="0">
      <alignment horizontal="center"/>
    </xf>
    <xf numFmtId="0" fontId="104" fillId="0" borderId="0"/>
    <xf numFmtId="0" fontId="6" fillId="54" borderId="0" applyNumberFormat="0" applyBorder="0" applyAlignment="0" applyProtection="0"/>
    <xf numFmtId="0" fontId="105" fillId="36" borderId="0" applyNumberFormat="0" applyBorder="0" applyAlignment="0" applyProtection="0">
      <alignment vertical="center"/>
    </xf>
    <xf numFmtId="0" fontId="105" fillId="55" borderId="0" applyNumberFormat="0" applyBorder="0" applyAlignment="0" applyProtection="0">
      <alignment vertical="center"/>
    </xf>
    <xf numFmtId="0" fontId="123" fillId="56" borderId="0" applyNumberFormat="0" applyBorder="0" applyAlignment="0" applyProtection="0"/>
    <xf numFmtId="0" fontId="124" fillId="55" borderId="0" applyNumberFormat="0" applyBorder="0" applyAlignment="0" applyProtection="0">
      <alignment vertical="center"/>
    </xf>
    <xf numFmtId="0" fontId="0" fillId="0" borderId="0">
      <alignment vertical="center"/>
    </xf>
    <xf numFmtId="0" fontId="0" fillId="0" borderId="0" applyAlignment="0"/>
    <xf numFmtId="0" fontId="104" fillId="0" borderId="0"/>
    <xf numFmtId="0" fontId="0" fillId="0" borderId="0">
      <alignment vertical="center"/>
    </xf>
    <xf numFmtId="0" fontId="110" fillId="0" borderId="0">
      <alignment vertical="center"/>
    </xf>
    <xf numFmtId="0" fontId="109" fillId="0" borderId="0"/>
    <xf numFmtId="0" fontId="0" fillId="0" borderId="0"/>
    <xf numFmtId="0" fontId="39" fillId="0" borderId="0">
      <alignment vertical="center"/>
    </xf>
    <xf numFmtId="0" fontId="0" fillId="0" borderId="0">
      <alignment vertical="center"/>
    </xf>
    <xf numFmtId="0" fontId="39" fillId="0" borderId="0">
      <alignment vertical="center"/>
    </xf>
    <xf numFmtId="0" fontId="0" fillId="0" borderId="0">
      <alignment vertical="center"/>
    </xf>
    <xf numFmtId="0" fontId="104" fillId="0" borderId="0"/>
    <xf numFmtId="0" fontId="0" fillId="0" borderId="0"/>
    <xf numFmtId="0" fontId="0" fillId="0" borderId="0"/>
    <xf numFmtId="3" fontId="125" fillId="0" borderId="0" applyNumberFormat="0" applyFill="0" applyBorder="0" applyAlignment="0" applyProtection="0"/>
    <xf numFmtId="0" fontId="126" fillId="57" borderId="0" applyNumberFormat="0" applyBorder="0" applyAlignment="0" applyProtection="0">
      <alignment vertical="center"/>
    </xf>
    <xf numFmtId="0" fontId="126" fillId="57" borderId="0" applyNumberFormat="0" applyBorder="0" applyAlignment="0" applyProtection="0">
      <alignment vertical="center"/>
    </xf>
    <xf numFmtId="0" fontId="126" fillId="57" borderId="0" applyNumberFormat="0" applyBorder="0" applyAlignment="0" applyProtection="0">
      <alignment vertical="center"/>
    </xf>
    <xf numFmtId="0" fontId="126" fillId="58" borderId="0" applyNumberFormat="0" applyBorder="0" applyAlignment="0" applyProtection="0">
      <alignment vertical="center"/>
    </xf>
    <xf numFmtId="0" fontId="127" fillId="43" borderId="0" applyNumberFormat="0" applyBorder="0" applyAlignment="0" applyProtection="0"/>
    <xf numFmtId="43" fontId="44" fillId="0" borderId="0" applyFont="0" applyFill="0" applyBorder="0" applyAlignment="0" applyProtection="0">
      <alignment vertical="center"/>
    </xf>
    <xf numFmtId="0" fontId="127" fillId="58" borderId="0" applyNumberFormat="0" applyBorder="0" applyAlignment="0" applyProtection="0">
      <alignment vertical="center"/>
    </xf>
    <xf numFmtId="0" fontId="122" fillId="0" borderId="18" applyNumberFormat="0" applyFill="0" applyProtection="0">
      <alignment horizontal="left"/>
    </xf>
    <xf numFmtId="0" fontId="0" fillId="0" borderId="0"/>
    <xf numFmtId="41" fontId="0" fillId="0" borderId="0" applyFont="0" applyFill="0" applyBorder="0" applyAlignment="0" applyProtection="0"/>
    <xf numFmtId="43" fontId="0"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44" fillId="0" borderId="0" applyFont="0" applyFill="0" applyBorder="0" applyAlignment="0" applyProtection="0">
      <alignment vertical="center"/>
    </xf>
    <xf numFmtId="192" fontId="4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35" fillId="0" borderId="0" applyFont="0" applyFill="0" applyBorder="0" applyAlignment="0" applyProtection="0">
      <alignment vertical="center"/>
    </xf>
    <xf numFmtId="43" fontId="0" fillId="0" borderId="0" applyFont="0" applyFill="0" applyBorder="0" applyAlignment="0" applyProtection="0">
      <alignment vertical="center"/>
    </xf>
    <xf numFmtId="0" fontId="6" fillId="59" borderId="0" applyNumberFormat="0" applyBorder="0" applyAlignment="0" applyProtection="0"/>
    <xf numFmtId="0" fontId="6" fillId="60" borderId="0" applyNumberFormat="0" applyBorder="0" applyAlignment="0" applyProtection="0"/>
    <xf numFmtId="0" fontId="104" fillId="0" borderId="4" applyNumberFormat="0" applyFill="0" applyProtection="0">
      <alignment horizontal="left"/>
    </xf>
    <xf numFmtId="1" fontId="104" fillId="0" borderId="18" applyFill="0" applyProtection="0">
      <alignment horizontal="center"/>
    </xf>
    <xf numFmtId="43" fontId="104" fillId="0" borderId="0" applyFont="0" applyFill="0" applyBorder="0" applyAlignment="0" applyProtection="0"/>
    <xf numFmtId="41" fontId="104" fillId="0" borderId="0" applyFont="0" applyFill="0" applyBorder="0" applyAlignment="0" applyProtection="0"/>
    <xf numFmtId="0" fontId="0" fillId="0" borderId="0">
      <alignment vertical="center"/>
    </xf>
    <xf numFmtId="0" fontId="0" fillId="0" borderId="0">
      <alignment vertical="center"/>
    </xf>
  </cellStyleXfs>
  <cellXfs count="286">
    <xf numFmtId="0" fontId="0" fillId="0" borderId="0" xfId="0">
      <alignment vertical="center"/>
    </xf>
    <xf numFmtId="0" fontId="1" fillId="0" borderId="0" xfId="0" applyFont="1" applyFill="1" applyBorder="1" applyAlignment="1" applyProtection="1">
      <alignment vertical="top"/>
      <protection locked="0"/>
    </xf>
    <xf numFmtId="0" fontId="2" fillId="0" borderId="0" xfId="159" applyFont="1" applyFill="1" applyBorder="1" applyAlignment="1">
      <alignment horizontal="left"/>
    </xf>
    <xf numFmtId="0" fontId="3" fillId="0" borderId="0" xfId="159" applyFont="1" applyFill="1" applyBorder="1" applyAlignment="1">
      <alignment horizontal="left"/>
    </xf>
    <xf numFmtId="0" fontId="4" fillId="0" borderId="0" xfId="199" applyFont="1" applyFill="1" applyBorder="1" applyAlignment="1">
      <alignment horizontal="left" vertical="center"/>
    </xf>
    <xf numFmtId="0" fontId="5" fillId="0" borderId="0" xfId="159" applyFont="1" applyFill="1" applyBorder="1" applyAlignment="1">
      <alignment horizontal="center"/>
    </xf>
    <xf numFmtId="0" fontId="6" fillId="0" borderId="1" xfId="159" applyNumberFormat="1" applyFont="1" applyFill="1" applyBorder="1" applyAlignment="1" applyProtection="1">
      <alignment horizontal="center" vertical="center"/>
    </xf>
    <xf numFmtId="0" fontId="7" fillId="0" borderId="2" xfId="159" applyNumberFormat="1" applyFont="1" applyFill="1" applyBorder="1" applyAlignment="1" applyProtection="1">
      <alignment horizontal="center" vertical="center" wrapText="1"/>
    </xf>
    <xf numFmtId="0" fontId="8" fillId="0" borderId="2" xfId="159" applyNumberFormat="1" applyFont="1" applyFill="1" applyBorder="1" applyAlignment="1" applyProtection="1">
      <alignment horizontal="center" vertical="center" wrapText="1"/>
    </xf>
    <xf numFmtId="0" fontId="9" fillId="0" borderId="2" xfId="159" applyNumberFormat="1" applyFont="1" applyFill="1" applyBorder="1" applyAlignment="1" applyProtection="1">
      <alignment horizontal="center" vertical="center" wrapText="1"/>
    </xf>
    <xf numFmtId="0" fontId="9" fillId="0" borderId="3" xfId="159" applyNumberFormat="1" applyFont="1" applyFill="1" applyBorder="1" applyAlignment="1" applyProtection="1">
      <alignment horizontal="center" vertical="center"/>
    </xf>
    <xf numFmtId="0" fontId="6" fillId="0" borderId="2" xfId="159" applyNumberFormat="1" applyFont="1" applyFill="1" applyBorder="1" applyAlignment="1" applyProtection="1">
      <alignment horizontal="center" vertical="center" wrapText="1"/>
    </xf>
    <xf numFmtId="0" fontId="9" fillId="0" borderId="4" xfId="159" applyNumberFormat="1" applyFont="1" applyFill="1" applyBorder="1" applyAlignment="1" applyProtection="1">
      <alignment horizontal="center" vertical="center"/>
    </xf>
    <xf numFmtId="193" fontId="10" fillId="0" borderId="2" xfId="177" applyNumberFormat="1" applyFont="1" applyFill="1" applyBorder="1" applyAlignment="1" applyProtection="1">
      <alignment horizontal="center" vertical="center" wrapText="1"/>
    </xf>
    <xf numFmtId="193" fontId="11" fillId="0" borderId="2" xfId="177" applyNumberFormat="1" applyFont="1" applyFill="1" applyBorder="1" applyAlignment="1" applyProtection="1">
      <alignment horizontal="center" vertical="center" wrapText="1"/>
    </xf>
    <xf numFmtId="193" fontId="12" fillId="0" borderId="2" xfId="177" applyNumberFormat="1" applyFont="1" applyFill="1" applyBorder="1" applyAlignment="1" applyProtection="1">
      <alignment horizontal="center" vertical="center" wrapText="1"/>
    </xf>
    <xf numFmtId="193" fontId="13" fillId="0" borderId="2" xfId="177" applyNumberFormat="1" applyFont="1" applyFill="1" applyBorder="1" applyAlignment="1" applyProtection="1">
      <alignment horizontal="center" vertical="center" wrapText="1"/>
    </xf>
    <xf numFmtId="0" fontId="5" fillId="0" borderId="0" xfId="159" applyFont="1" applyFill="1" applyBorder="1" applyAlignment="1"/>
    <xf numFmtId="0" fontId="14" fillId="0" borderId="1" xfId="159" applyNumberFormat="1" applyFont="1" applyFill="1" applyBorder="1" applyAlignment="1" applyProtection="1">
      <alignment horizontal="center" vertical="center"/>
    </xf>
    <xf numFmtId="0" fontId="14" fillId="0" borderId="2" xfId="159" applyNumberFormat="1" applyFont="1" applyFill="1" applyBorder="1" applyAlignment="1" applyProtection="1">
      <alignment horizontal="center" vertical="center" wrapText="1"/>
    </xf>
    <xf numFmtId="0" fontId="15" fillId="0" borderId="2" xfId="159" applyNumberFormat="1" applyFont="1" applyFill="1" applyBorder="1" applyAlignment="1" applyProtection="1">
      <alignment horizontal="center" vertical="center" wrapText="1"/>
    </xf>
    <xf numFmtId="0" fontId="14" fillId="0" borderId="5" xfId="159" applyNumberFormat="1" applyFont="1" applyFill="1" applyBorder="1" applyAlignment="1" applyProtection="1">
      <alignment horizontal="center" vertical="center" wrapText="1"/>
    </xf>
    <xf numFmtId="0" fontId="15" fillId="0" borderId="6" xfId="159" applyNumberFormat="1" applyFont="1" applyFill="1" applyBorder="1" applyAlignment="1" applyProtection="1">
      <alignment horizontal="center" vertical="center" wrapText="1"/>
    </xf>
    <xf numFmtId="0" fontId="15" fillId="0" borderId="7" xfId="159" applyNumberFormat="1" applyFont="1" applyFill="1" applyBorder="1" applyAlignment="1" applyProtection="1">
      <alignment horizontal="center" vertical="center" wrapText="1"/>
    </xf>
    <xf numFmtId="0" fontId="16" fillId="0" borderId="5" xfId="159" applyNumberFormat="1" applyFont="1" applyFill="1" applyBorder="1" applyAlignment="1" applyProtection="1">
      <alignment horizontal="center" vertical="center" wrapText="1"/>
    </xf>
    <xf numFmtId="0" fontId="14" fillId="0" borderId="3" xfId="159" applyNumberFormat="1" applyFont="1" applyFill="1" applyBorder="1" applyAlignment="1" applyProtection="1">
      <alignment horizontal="center" vertical="center"/>
    </xf>
    <xf numFmtId="0" fontId="14" fillId="0" borderId="1" xfId="159" applyNumberFormat="1" applyFont="1" applyFill="1" applyBorder="1" applyAlignment="1" applyProtection="1">
      <alignment horizontal="center" vertical="center" wrapText="1"/>
    </xf>
    <xf numFmtId="0" fontId="14" fillId="0" borderId="3" xfId="159" applyNumberFormat="1" applyFont="1" applyFill="1" applyBorder="1" applyAlignment="1" applyProtection="1">
      <alignment horizontal="center" vertical="center" wrapText="1"/>
    </xf>
    <xf numFmtId="0" fontId="14" fillId="0" borderId="4" xfId="159" applyNumberFormat="1" applyFont="1" applyFill="1" applyBorder="1" applyAlignment="1" applyProtection="1">
      <alignment horizontal="center" vertical="center"/>
    </xf>
    <xf numFmtId="0" fontId="14" fillId="0" borderId="4" xfId="159" applyNumberFormat="1" applyFont="1" applyFill="1" applyBorder="1" applyAlignment="1" applyProtection="1">
      <alignment horizontal="center" vertical="center" wrapText="1"/>
    </xf>
    <xf numFmtId="193" fontId="17" fillId="0" borderId="2" xfId="177" applyNumberFormat="1" applyFont="1" applyFill="1" applyBorder="1" applyAlignment="1" applyProtection="1">
      <alignment horizontal="center" vertical="center" wrapText="1"/>
    </xf>
    <xf numFmtId="193" fontId="18" fillId="0" borderId="2" xfId="177" applyNumberFormat="1" applyFont="1" applyFill="1" applyBorder="1" applyAlignment="1" applyProtection="1">
      <alignment horizontal="center" vertical="center" wrapText="1"/>
    </xf>
    <xf numFmtId="193" fontId="15" fillId="0" borderId="2" xfId="177" applyNumberFormat="1" applyFont="1" applyFill="1" applyBorder="1" applyAlignment="1" applyProtection="1">
      <alignment horizontal="center" vertical="center" wrapText="1"/>
    </xf>
    <xf numFmtId="0" fontId="16" fillId="0" borderId="6" xfId="159" applyNumberFormat="1" applyFont="1" applyFill="1" applyBorder="1" applyAlignment="1" applyProtection="1">
      <alignment horizontal="center" vertical="center" wrapText="1"/>
    </xf>
    <xf numFmtId="0" fontId="14" fillId="0" borderId="6" xfId="159" applyNumberFormat="1" applyFont="1" applyFill="1" applyBorder="1" applyAlignment="1" applyProtection="1">
      <alignment horizontal="center" vertical="center" wrapText="1"/>
    </xf>
    <xf numFmtId="0" fontId="14" fillId="0" borderId="7" xfId="159" applyNumberFormat="1" applyFont="1" applyFill="1" applyBorder="1" applyAlignment="1" applyProtection="1">
      <alignment horizontal="center" vertical="center" wrapText="1"/>
    </xf>
    <xf numFmtId="0" fontId="4" fillId="0" borderId="0" xfId="199" applyFont="1" applyProtection="1">
      <alignment vertical="center"/>
    </xf>
    <xf numFmtId="0" fontId="19" fillId="0" borderId="0" xfId="199" applyFont="1" applyAlignment="1" applyProtection="1">
      <alignment horizontal="center" vertical="center"/>
    </xf>
    <xf numFmtId="0" fontId="19" fillId="0" borderId="0" xfId="199" applyFont="1" applyProtection="1">
      <alignment vertical="center"/>
    </xf>
    <xf numFmtId="0" fontId="0" fillId="0" borderId="0" xfId="199" applyFill="1" applyProtection="1">
      <alignment vertical="center"/>
    </xf>
    <xf numFmtId="194" fontId="0" fillId="0" borderId="0" xfId="199" applyNumberFormat="1" applyFill="1" applyProtection="1">
      <alignment vertical="center"/>
    </xf>
    <xf numFmtId="0" fontId="0" fillId="0" borderId="0" xfId="199" applyProtection="1">
      <alignment vertical="center"/>
    </xf>
    <xf numFmtId="0" fontId="20" fillId="0" borderId="0" xfId="199" applyFont="1" applyFill="1" applyAlignment="1" applyProtection="1">
      <alignment horizontal="left" vertical="center"/>
    </xf>
    <xf numFmtId="0" fontId="21" fillId="0" borderId="0" xfId="199" applyFont="1" applyFill="1" applyAlignment="1" applyProtection="1">
      <alignment horizontal="left" vertical="center"/>
    </xf>
    <xf numFmtId="0" fontId="4" fillId="0" borderId="0" xfId="199" applyFont="1" applyFill="1" applyBorder="1" applyAlignment="1">
      <alignment vertical="center"/>
    </xf>
    <xf numFmtId="0" fontId="4" fillId="0" borderId="0" xfId="199" applyFont="1" applyFill="1" applyAlignment="1">
      <alignment vertical="center"/>
    </xf>
    <xf numFmtId="0" fontId="22" fillId="0" borderId="0" xfId="199" applyFont="1" applyFill="1">
      <alignment vertical="center"/>
    </xf>
    <xf numFmtId="195" fontId="23" fillId="0" borderId="2" xfId="199" applyNumberFormat="1" applyFont="1" applyFill="1" applyBorder="1" applyAlignment="1" applyProtection="1">
      <alignment horizontal="center" vertical="center" wrapText="1"/>
    </xf>
    <xf numFmtId="0" fontId="23" fillId="0" borderId="2" xfId="199" applyFont="1" applyFill="1" applyBorder="1" applyAlignment="1" applyProtection="1">
      <alignment horizontal="distributed" vertical="center" wrapText="1" indent="3"/>
    </xf>
    <xf numFmtId="194" fontId="24" fillId="0" borderId="2" xfId="199" applyNumberFormat="1" applyFont="1" applyFill="1" applyBorder="1" applyAlignment="1">
      <alignment horizontal="center" vertical="center" wrapText="1"/>
    </xf>
    <xf numFmtId="194" fontId="23" fillId="0" borderId="2" xfId="199" applyNumberFormat="1" applyFont="1" applyFill="1" applyBorder="1" applyAlignment="1">
      <alignment horizontal="center" vertical="center" wrapText="1"/>
    </xf>
    <xf numFmtId="49" fontId="25" fillId="0" borderId="2" xfId="167" applyNumberFormat="1" applyFont="1" applyFill="1" applyBorder="1" applyAlignment="1" applyProtection="1">
      <alignment horizontal="left" vertical="center"/>
    </xf>
    <xf numFmtId="0" fontId="23" fillId="0" borderId="2" xfId="0" applyFont="1" applyFill="1" applyBorder="1" applyAlignment="1" applyProtection="1">
      <alignment vertical="center" wrapText="1"/>
    </xf>
    <xf numFmtId="3" fontId="23" fillId="0" borderId="2" xfId="0" applyNumberFormat="1" applyFont="1" applyFill="1" applyBorder="1" applyAlignment="1" applyProtection="1">
      <alignment horizontal="right" vertical="center"/>
    </xf>
    <xf numFmtId="0" fontId="22" fillId="0" borderId="2" xfId="0" applyFont="1" applyFill="1" applyBorder="1" applyAlignment="1" applyProtection="1">
      <alignment vertical="center" wrapText="1"/>
    </xf>
    <xf numFmtId="49" fontId="26" fillId="0" borderId="2" xfId="167" applyNumberFormat="1" applyFont="1" applyFill="1" applyBorder="1" applyAlignment="1" applyProtection="1">
      <alignment horizontal="left" vertical="center"/>
    </xf>
    <xf numFmtId="0" fontId="26" fillId="0" borderId="2" xfId="0" applyFont="1" applyFill="1" applyBorder="1" applyAlignment="1" applyProtection="1">
      <alignment vertical="center" wrapText="1"/>
    </xf>
    <xf numFmtId="3" fontId="22" fillId="0" borderId="2" xfId="0" applyNumberFormat="1" applyFont="1" applyFill="1" applyBorder="1" applyAlignment="1" applyProtection="1">
      <alignment horizontal="right" vertical="center"/>
    </xf>
    <xf numFmtId="0" fontId="22" fillId="0" borderId="2" xfId="0" applyNumberFormat="1" applyFont="1" applyFill="1" applyBorder="1" applyAlignment="1" applyProtection="1">
      <alignment horizontal="right" vertical="center"/>
    </xf>
    <xf numFmtId="0" fontId="25" fillId="0" borderId="2" xfId="0" applyFont="1" applyFill="1" applyBorder="1" applyAlignment="1" applyProtection="1">
      <alignment vertical="center" wrapText="1"/>
    </xf>
    <xf numFmtId="49" fontId="23" fillId="0" borderId="2" xfId="167" applyNumberFormat="1" applyFont="1" applyFill="1" applyBorder="1" applyAlignment="1" applyProtection="1">
      <alignment horizontal="left" vertical="center" wrapText="1"/>
    </xf>
    <xf numFmtId="49" fontId="22" fillId="0" borderId="2" xfId="199" applyNumberFormat="1" applyFont="1" applyFill="1" applyBorder="1" applyAlignment="1" applyProtection="1">
      <alignment horizontal="left" vertical="center"/>
    </xf>
    <xf numFmtId="49" fontId="26" fillId="0" borderId="2" xfId="0" applyNumberFormat="1" applyFont="1" applyFill="1" applyBorder="1" applyAlignment="1" applyProtection="1">
      <alignment horizontal="left" wrapText="1"/>
    </xf>
    <xf numFmtId="49" fontId="25" fillId="0" borderId="2" xfId="0" applyNumberFormat="1" applyFont="1" applyFill="1" applyBorder="1" applyAlignment="1" applyProtection="1">
      <alignment horizontal="left" wrapText="1"/>
    </xf>
    <xf numFmtId="49" fontId="26" fillId="0" borderId="2" xfId="0" applyNumberFormat="1" applyFont="1" applyFill="1" applyBorder="1" applyAlignment="1" applyProtection="1">
      <alignment horizontal="left" vertical="center" wrapText="1"/>
    </xf>
    <xf numFmtId="49" fontId="26" fillId="0" borderId="2" xfId="167" applyNumberFormat="1" applyFont="1" applyFill="1" applyBorder="1" applyAlignment="1" applyProtection="1">
      <alignment vertical="center" wrapText="1"/>
    </xf>
    <xf numFmtId="49" fontId="23" fillId="0" borderId="2" xfId="199" applyNumberFormat="1" applyFont="1" applyFill="1" applyBorder="1" applyAlignment="1" applyProtection="1">
      <alignment horizontal="left" vertical="center"/>
    </xf>
    <xf numFmtId="49" fontId="25" fillId="0" borderId="2" xfId="167" applyNumberFormat="1" applyFont="1" applyFill="1" applyBorder="1" applyAlignment="1" applyProtection="1">
      <alignment vertical="center" wrapText="1"/>
    </xf>
    <xf numFmtId="0" fontId="23" fillId="0" borderId="2" xfId="0" applyNumberFormat="1" applyFont="1" applyFill="1" applyBorder="1" applyAlignment="1" applyProtection="1">
      <alignment horizontal="right" vertical="center"/>
    </xf>
    <xf numFmtId="0" fontId="22" fillId="0" borderId="2" xfId="199" applyFont="1" applyFill="1" applyBorder="1" applyAlignment="1" applyProtection="1">
      <alignment horizontal="left" vertical="center"/>
    </xf>
    <xf numFmtId="0" fontId="23" fillId="0" borderId="2" xfId="199" applyFont="1" applyFill="1" applyBorder="1" applyAlignment="1" applyProtection="1">
      <alignment horizontal="distributed" vertical="center" wrapText="1" indent="1"/>
    </xf>
    <xf numFmtId="0" fontId="23" fillId="0" borderId="2" xfId="199" applyFont="1" applyFill="1" applyBorder="1" applyAlignment="1" applyProtection="1">
      <alignment horizontal="left" vertical="center" wrapText="1"/>
    </xf>
    <xf numFmtId="0" fontId="22" fillId="0" borderId="2" xfId="199" applyFont="1" applyFill="1" applyBorder="1" applyAlignment="1" applyProtection="1">
      <alignment horizontal="left" vertical="center" wrapText="1"/>
    </xf>
    <xf numFmtId="0" fontId="23" fillId="0" borderId="2" xfId="200" applyFont="1" applyFill="1" applyBorder="1" applyAlignment="1" applyProtection="1">
      <alignment horizontal="left" vertical="center" wrapText="1"/>
    </xf>
    <xf numFmtId="0" fontId="0" fillId="0" borderId="2" xfId="199" applyFill="1" applyBorder="1" applyAlignment="1" applyProtection="1">
      <alignment horizontal="left" vertical="center"/>
    </xf>
    <xf numFmtId="0" fontId="4" fillId="0" borderId="0" xfId="199" applyFont="1">
      <alignment vertical="center"/>
    </xf>
    <xf numFmtId="0" fontId="19" fillId="0" borderId="0" xfId="199" applyFont="1" applyAlignment="1">
      <alignment horizontal="center" vertical="center"/>
    </xf>
    <xf numFmtId="0" fontId="0" fillId="0" borderId="0" xfId="199" applyFill="1">
      <alignment vertical="center"/>
    </xf>
    <xf numFmtId="194" fontId="4" fillId="0" borderId="0" xfId="199" applyNumberFormat="1" applyFont="1" applyFill="1">
      <alignment vertical="center"/>
    </xf>
    <xf numFmtId="0" fontId="4" fillId="0" borderId="0" xfId="199" applyFont="1" applyFill="1">
      <alignment vertical="center"/>
    </xf>
    <xf numFmtId="0" fontId="0" fillId="0" borderId="0" xfId="199">
      <alignment vertical="center"/>
    </xf>
    <xf numFmtId="0" fontId="20" fillId="0" borderId="0" xfId="199" applyFont="1" applyFill="1" applyAlignment="1">
      <alignment horizontal="left" vertical="center"/>
    </xf>
    <xf numFmtId="0" fontId="21" fillId="0" borderId="0" xfId="199" applyFont="1" applyFill="1" applyAlignment="1">
      <alignment horizontal="left" vertical="center"/>
    </xf>
    <xf numFmtId="194" fontId="27" fillId="0" borderId="0" xfId="199" applyNumberFormat="1" applyFont="1" applyFill="1" applyAlignment="1">
      <alignment horizontal="left" vertical="center"/>
    </xf>
    <xf numFmtId="194" fontId="4" fillId="0" borderId="0" xfId="199" applyNumberFormat="1" applyFont="1" applyFill="1" applyBorder="1" applyAlignment="1">
      <alignment vertical="center"/>
    </xf>
    <xf numFmtId="194" fontId="4" fillId="0" borderId="0" xfId="199" applyNumberFormat="1" applyFont="1" applyFill="1" applyAlignment="1">
      <alignment horizontal="right" vertical="center"/>
    </xf>
    <xf numFmtId="195" fontId="23" fillId="0" borderId="2" xfId="199" applyNumberFormat="1" applyFont="1" applyFill="1" applyBorder="1" applyAlignment="1">
      <alignment horizontal="center" vertical="center" wrapText="1"/>
    </xf>
    <xf numFmtId="0" fontId="23" fillId="0" borderId="2" xfId="199" applyFont="1" applyFill="1" applyBorder="1" applyAlignment="1">
      <alignment horizontal="distributed" vertical="center" wrapText="1" indent="3"/>
    </xf>
    <xf numFmtId="0" fontId="19" fillId="0" borderId="0" xfId="199" applyFont="1" applyFill="1" applyAlignment="1">
      <alignment horizontal="center" vertical="center"/>
    </xf>
    <xf numFmtId="0" fontId="22" fillId="0" borderId="2" xfId="199" applyFont="1" applyFill="1" applyBorder="1" applyAlignment="1">
      <alignment horizontal="left" vertical="center"/>
    </xf>
    <xf numFmtId="49" fontId="26" fillId="0" borderId="2" xfId="167" applyNumberFormat="1" applyFont="1" applyFill="1" applyBorder="1" applyAlignment="1">
      <alignment vertical="center" wrapText="1"/>
    </xf>
    <xf numFmtId="194" fontId="4" fillId="0" borderId="8" xfId="0" applyNumberFormat="1" applyFont="1" applyFill="1" applyBorder="1" applyAlignment="1" applyProtection="1">
      <alignment horizontal="right" vertical="center"/>
    </xf>
    <xf numFmtId="194" fontId="4" fillId="0" borderId="2" xfId="3" applyNumberFormat="1" applyFont="1" applyFill="1" applyBorder="1" applyAlignment="1" applyProtection="1">
      <alignment horizontal="right" vertical="center" wrapText="1"/>
    </xf>
    <xf numFmtId="0" fontId="22" fillId="0" borderId="2" xfId="199" applyFont="1" applyFill="1" applyBorder="1" applyAlignment="1">
      <alignment vertical="center" wrapText="1"/>
    </xf>
    <xf numFmtId="0" fontId="23" fillId="0" borderId="2" xfId="199" applyFont="1" applyFill="1" applyBorder="1" applyAlignment="1">
      <alignment horizontal="distributed" vertical="center" indent="1"/>
    </xf>
    <xf numFmtId="194" fontId="24" fillId="0" borderId="8" xfId="0" applyNumberFormat="1" applyFont="1" applyFill="1" applyBorder="1" applyAlignment="1" applyProtection="1">
      <alignment horizontal="right" vertical="center"/>
    </xf>
    <xf numFmtId="0" fontId="23" fillId="0" borderId="2" xfId="200" applyFont="1" applyFill="1" applyBorder="1" applyAlignment="1">
      <alignment horizontal="left" vertical="center"/>
    </xf>
    <xf numFmtId="0" fontId="22" fillId="0" borderId="2" xfId="200" applyFont="1" applyFill="1" applyBorder="1" applyAlignment="1">
      <alignment horizontal="left" vertical="center"/>
    </xf>
    <xf numFmtId="0" fontId="23" fillId="0" borderId="2" xfId="199" applyFont="1" applyFill="1" applyBorder="1" applyAlignment="1" applyProtection="1">
      <alignment horizontal="left" vertical="center"/>
    </xf>
    <xf numFmtId="0" fontId="23" fillId="0" borderId="2" xfId="200" applyFont="1" applyFill="1" applyBorder="1" applyAlignment="1" applyProtection="1">
      <alignment horizontal="left" vertical="center"/>
    </xf>
    <xf numFmtId="0" fontId="22" fillId="0" borderId="2" xfId="199" applyFont="1" applyFill="1" applyBorder="1">
      <alignment vertical="center"/>
    </xf>
    <xf numFmtId="196" fontId="28" fillId="0" borderId="0" xfId="0" applyNumberFormat="1" applyFont="1" applyFill="1" applyBorder="1" applyAlignment="1" applyProtection="1">
      <alignment horizontal="left" vertical="top"/>
      <protection locked="0"/>
    </xf>
    <xf numFmtId="196" fontId="28" fillId="0" borderId="0" xfId="0" applyNumberFormat="1" applyFont="1" applyFill="1" applyBorder="1" applyAlignment="1" applyProtection="1">
      <alignment vertical="top"/>
      <protection locked="0"/>
    </xf>
    <xf numFmtId="196" fontId="1" fillId="0" borderId="0" xfId="0" applyNumberFormat="1" applyFont="1" applyFill="1" applyBorder="1" applyAlignment="1" applyProtection="1">
      <alignment vertical="top"/>
      <protection locked="0"/>
    </xf>
    <xf numFmtId="196" fontId="29" fillId="0" borderId="0" xfId="0" applyNumberFormat="1" applyFont="1" applyFill="1" applyAlignment="1" applyProtection="1">
      <alignment horizontal="left" vertical="top"/>
    </xf>
    <xf numFmtId="196" fontId="30" fillId="0" borderId="0" xfId="0" applyNumberFormat="1" applyFont="1" applyFill="1" applyAlignment="1" applyProtection="1">
      <alignment horizontal="center" vertical="top"/>
    </xf>
    <xf numFmtId="196" fontId="31" fillId="0" borderId="0" xfId="0" applyNumberFormat="1" applyFont="1" applyFill="1" applyBorder="1" applyAlignment="1" applyProtection="1">
      <alignment horizontal="left"/>
    </xf>
    <xf numFmtId="196" fontId="28" fillId="0" borderId="0" xfId="0" applyNumberFormat="1" applyFont="1" applyFill="1" applyBorder="1" applyAlignment="1" applyProtection="1">
      <alignment horizontal="left"/>
    </xf>
    <xf numFmtId="196" fontId="15" fillId="0" borderId="1" xfId="158" applyNumberFormat="1" applyFont="1" applyFill="1" applyBorder="1" applyAlignment="1" applyProtection="1">
      <alignment horizontal="center" vertical="center"/>
    </xf>
    <xf numFmtId="196" fontId="32" fillId="0" borderId="5" xfId="158" applyNumberFormat="1" applyFont="1" applyFill="1" applyBorder="1" applyAlignment="1" applyProtection="1">
      <alignment horizontal="center" vertical="center"/>
    </xf>
    <xf numFmtId="196" fontId="32" fillId="0" borderId="6" xfId="158" applyNumberFormat="1" applyFont="1" applyFill="1" applyBorder="1" applyAlignment="1" applyProtection="1">
      <alignment horizontal="center" vertical="center"/>
    </xf>
    <xf numFmtId="196" fontId="32" fillId="0" borderId="7" xfId="158" applyNumberFormat="1" applyFont="1" applyFill="1" applyBorder="1" applyAlignment="1" applyProtection="1">
      <alignment horizontal="center" vertical="center"/>
    </xf>
    <xf numFmtId="196" fontId="33" fillId="0" borderId="5" xfId="158" applyNumberFormat="1" applyFont="1" applyFill="1" applyBorder="1" applyAlignment="1" applyProtection="1">
      <alignment horizontal="center" vertical="center"/>
    </xf>
    <xf numFmtId="196" fontId="15" fillId="0" borderId="4" xfId="158" applyNumberFormat="1" applyFont="1" applyFill="1" applyBorder="1" applyAlignment="1" applyProtection="1">
      <alignment horizontal="center" vertical="center"/>
    </xf>
    <xf numFmtId="196" fontId="14" fillId="0" borderId="2" xfId="158" applyNumberFormat="1" applyFont="1" applyFill="1" applyBorder="1" applyAlignment="1" applyProtection="1">
      <alignment horizontal="center" vertical="center"/>
    </xf>
    <xf numFmtId="196" fontId="15" fillId="0" borderId="2" xfId="158" applyNumberFormat="1" applyFont="1" applyFill="1" applyBorder="1" applyAlignment="1" applyProtection="1">
      <alignment horizontal="left" vertical="center"/>
    </xf>
    <xf numFmtId="196" fontId="15" fillId="0" borderId="2" xfId="158" applyNumberFormat="1" applyFont="1" applyFill="1" applyBorder="1" applyAlignment="1" applyProtection="1">
      <alignment horizontal="center" vertical="center"/>
    </xf>
    <xf numFmtId="196" fontId="16" fillId="0" borderId="2" xfId="158" applyNumberFormat="1" applyFont="1" applyFill="1" applyBorder="1" applyAlignment="1" applyProtection="1">
      <alignment horizontal="left" vertical="center"/>
    </xf>
    <xf numFmtId="196" fontId="15" fillId="0" borderId="2" xfId="158" applyNumberFormat="1" applyFont="1" applyFill="1" applyBorder="1" applyAlignment="1" applyProtection="1">
      <alignment horizontal="center" vertical="center"/>
      <protection locked="0"/>
    </xf>
    <xf numFmtId="196" fontId="34" fillId="0" borderId="2" xfId="158" applyNumberFormat="1" applyFont="1" applyFill="1" applyBorder="1" applyAlignment="1" applyProtection="1">
      <alignment horizontal="left" vertical="center"/>
    </xf>
    <xf numFmtId="196" fontId="28" fillId="0" borderId="2" xfId="158" applyNumberFormat="1" applyFont="1" applyFill="1" applyBorder="1" applyAlignment="1" applyProtection="1">
      <alignment horizontal="center" vertical="center"/>
    </xf>
    <xf numFmtId="196" fontId="28" fillId="0" borderId="2" xfId="158" applyNumberFormat="1" applyFont="1" applyFill="1" applyBorder="1" applyAlignment="1" applyProtection="1">
      <alignment horizontal="center" vertical="center"/>
      <protection locked="0"/>
    </xf>
    <xf numFmtId="196" fontId="28" fillId="0" borderId="0" xfId="0" applyNumberFormat="1" applyFont="1" applyFill="1" applyBorder="1" applyAlignment="1" applyProtection="1">
      <alignment vertical="top"/>
    </xf>
    <xf numFmtId="0" fontId="35" fillId="0" borderId="0" xfId="0" applyNumberFormat="1" applyFont="1" applyFill="1" applyAlignment="1">
      <alignment vertical="center"/>
    </xf>
    <xf numFmtId="0" fontId="36" fillId="2" borderId="0" xfId="0" applyNumberFormat="1" applyFont="1" applyFill="1" applyAlignment="1">
      <alignment vertical="center"/>
    </xf>
    <xf numFmtId="0" fontId="35" fillId="2" borderId="0" xfId="0" applyNumberFormat="1" applyFont="1" applyFill="1" applyAlignment="1">
      <alignment vertical="center"/>
    </xf>
    <xf numFmtId="0" fontId="35" fillId="0" borderId="0" xfId="0" applyNumberFormat="1" applyFont="1" applyFill="1" applyAlignment="1">
      <alignment horizontal="center" vertical="center"/>
    </xf>
    <xf numFmtId="0" fontId="35" fillId="0" borderId="0" xfId="0" applyNumberFormat="1" applyFont="1" applyFill="1" applyAlignment="1">
      <alignment vertical="center" wrapText="1"/>
    </xf>
    <xf numFmtId="0" fontId="0" fillId="0" borderId="0" xfId="0" applyNumberFormat="1">
      <alignment vertical="center"/>
    </xf>
    <xf numFmtId="0" fontId="37" fillId="0" borderId="0" xfId="0" applyNumberFormat="1" applyFont="1" applyFill="1" applyAlignment="1">
      <alignment vertical="center"/>
    </xf>
    <xf numFmtId="0" fontId="38" fillId="0" borderId="0" xfId="0" applyNumberFormat="1" applyFont="1" applyFill="1" applyAlignment="1">
      <alignment vertical="center"/>
    </xf>
    <xf numFmtId="0" fontId="39" fillId="0" borderId="0" xfId="0" applyNumberFormat="1" applyFont="1" applyFill="1" applyAlignment="1">
      <alignment vertical="center"/>
    </xf>
    <xf numFmtId="0" fontId="40" fillId="0" borderId="0" xfId="0" applyNumberFormat="1" applyFont="1" applyFill="1" applyAlignment="1">
      <alignment vertical="center"/>
    </xf>
    <xf numFmtId="0" fontId="31" fillId="0" borderId="0" xfId="0" applyNumberFormat="1" applyFont="1" applyFill="1" applyAlignment="1" applyProtection="1">
      <alignment horizontal="left"/>
    </xf>
    <xf numFmtId="0" fontId="31" fillId="0" borderId="0" xfId="0" applyNumberFormat="1" applyFont="1" applyFill="1" applyAlignment="1" applyProtection="1">
      <alignment horizontal="left" wrapText="1"/>
    </xf>
    <xf numFmtId="0" fontId="41" fillId="0" borderId="0" xfId="0" applyNumberFormat="1" applyFont="1" applyFill="1" applyAlignment="1">
      <alignment horizontal="center" vertical="center"/>
    </xf>
    <xf numFmtId="0" fontId="42" fillId="2" borderId="1" xfId="0" applyNumberFormat="1" applyFont="1" applyFill="1" applyBorder="1" applyAlignment="1">
      <alignment horizontal="center" vertical="center"/>
    </xf>
    <xf numFmtId="0" fontId="42" fillId="2" borderId="1" xfId="0" applyNumberFormat="1" applyFont="1" applyFill="1" applyBorder="1" applyAlignment="1">
      <alignment horizontal="center" vertical="center" wrapText="1"/>
    </xf>
    <xf numFmtId="0" fontId="42" fillId="2" borderId="2" xfId="0" applyNumberFormat="1" applyFont="1" applyFill="1" applyBorder="1" applyAlignment="1">
      <alignment horizontal="center" vertical="center"/>
    </xf>
    <xf numFmtId="0" fontId="42" fillId="2" borderId="4" xfId="0" applyNumberFormat="1" applyFont="1" applyFill="1" applyBorder="1" applyAlignment="1">
      <alignment horizontal="center" vertical="center"/>
    </xf>
    <xf numFmtId="0" fontId="42" fillId="2" borderId="4" xfId="0" applyNumberFormat="1" applyFont="1" applyFill="1" applyBorder="1" applyAlignment="1">
      <alignment horizontal="center" vertical="center" wrapText="1"/>
    </xf>
    <xf numFmtId="0" fontId="42" fillId="2" borderId="2" xfId="0" applyNumberFormat="1" applyFont="1" applyFill="1" applyBorder="1" applyAlignment="1">
      <alignment horizontal="left" vertical="center"/>
    </xf>
    <xf numFmtId="0" fontId="42" fillId="2" borderId="2" xfId="0" applyNumberFormat="1" applyFont="1" applyFill="1" applyBorder="1" applyAlignment="1">
      <alignment horizontal="left" vertical="center" wrapText="1"/>
    </xf>
    <xf numFmtId="0" fontId="36" fillId="2" borderId="2" xfId="0" applyNumberFormat="1" applyFont="1" applyFill="1" applyBorder="1" applyAlignment="1">
      <alignment vertical="center"/>
    </xf>
    <xf numFmtId="0" fontId="43" fillId="0" borderId="2" xfId="0" applyNumberFormat="1" applyFont="1" applyFill="1" applyBorder="1" applyAlignment="1">
      <alignment vertical="center"/>
    </xf>
    <xf numFmtId="0" fontId="43" fillId="0" borderId="2" xfId="0" applyNumberFormat="1" applyFont="1" applyFill="1" applyBorder="1" applyAlignment="1">
      <alignment vertical="center" wrapText="1"/>
    </xf>
    <xf numFmtId="0" fontId="35" fillId="0" borderId="2" xfId="0" applyNumberFormat="1" applyFont="1" applyFill="1" applyBorder="1" applyAlignment="1">
      <alignment vertical="center"/>
    </xf>
    <xf numFmtId="0" fontId="43" fillId="0" borderId="2" xfId="0" applyNumberFormat="1" applyFont="1" applyFill="1" applyBorder="1" applyAlignment="1">
      <alignment horizontal="left" vertical="center"/>
    </xf>
    <xf numFmtId="0" fontId="43" fillId="0" borderId="2" xfId="0" applyNumberFormat="1" applyFont="1" applyFill="1" applyBorder="1" applyAlignment="1">
      <alignment horizontal="left" vertical="center" wrapText="1"/>
    </xf>
    <xf numFmtId="0" fontId="43" fillId="2" borderId="2" xfId="0" applyNumberFormat="1" applyFont="1" applyFill="1" applyBorder="1" applyAlignment="1">
      <alignment horizontal="left" vertical="center"/>
    </xf>
    <xf numFmtId="0" fontId="43" fillId="2" borderId="2" xfId="0" applyNumberFormat="1" applyFont="1" applyFill="1" applyBorder="1" applyAlignment="1">
      <alignment horizontal="left" vertical="center" wrapText="1"/>
    </xf>
    <xf numFmtId="0" fontId="43" fillId="0" borderId="1" xfId="0" applyNumberFormat="1" applyFont="1" applyFill="1" applyBorder="1" applyAlignment="1">
      <alignment vertical="center"/>
    </xf>
    <xf numFmtId="0" fontId="43" fillId="0" borderId="1" xfId="0" applyNumberFormat="1" applyFont="1" applyFill="1" applyBorder="1" applyAlignment="1">
      <alignment vertical="center" wrapText="1"/>
    </xf>
    <xf numFmtId="0" fontId="36" fillId="2" borderId="2" xfId="0" applyNumberFormat="1" applyFont="1" applyFill="1" applyBorder="1" applyAlignment="1">
      <alignment horizontal="left" vertical="center"/>
    </xf>
    <xf numFmtId="0" fontId="36" fillId="2" borderId="2" xfId="0" applyNumberFormat="1" applyFont="1" applyFill="1" applyBorder="1" applyAlignment="1">
      <alignment horizontal="left" vertical="center" wrapText="1"/>
    </xf>
    <xf numFmtId="0" fontId="0" fillId="0" borderId="0" xfId="157" applyNumberFormat="1" applyFill="1" applyAlignment="1" applyProtection="1">
      <protection locked="0"/>
    </xf>
    <xf numFmtId="0" fontId="1" fillId="0" borderId="0" xfId="0" applyNumberFormat="1" applyFont="1" applyFill="1" applyBorder="1" applyAlignment="1" applyProtection="1">
      <alignment vertical="top"/>
      <protection locked="0"/>
    </xf>
    <xf numFmtId="0" fontId="1" fillId="0" borderId="0" xfId="0" applyNumberFormat="1" applyFont="1" applyFill="1" applyAlignment="1" applyProtection="1">
      <alignment vertical="top"/>
      <protection locked="0"/>
    </xf>
    <xf numFmtId="0" fontId="44" fillId="0" borderId="0" xfId="199" applyNumberFormat="1" applyFont="1" applyProtection="1">
      <alignment vertical="center"/>
      <protection locked="0"/>
    </xf>
    <xf numFmtId="0" fontId="0" fillId="0" borderId="0" xfId="199" applyNumberFormat="1" applyFont="1" applyProtection="1">
      <alignment vertical="center"/>
      <protection locked="0"/>
    </xf>
    <xf numFmtId="0" fontId="45" fillId="0" borderId="0" xfId="199" applyNumberFormat="1" applyFont="1" applyAlignment="1" applyProtection="1">
      <alignment vertical="center" wrapText="1"/>
      <protection locked="0"/>
    </xf>
    <xf numFmtId="0" fontId="5" fillId="0" borderId="0" xfId="199" applyNumberFormat="1" applyFont="1" applyAlignment="1" applyProtection="1">
      <alignment horizontal="center" vertical="center"/>
      <protection locked="0"/>
    </xf>
    <xf numFmtId="0" fontId="0" fillId="0" borderId="0" xfId="199" applyNumberFormat="1" applyProtection="1">
      <alignment vertical="center"/>
      <protection locked="0"/>
    </xf>
    <xf numFmtId="0" fontId="46" fillId="0" borderId="0" xfId="0" applyNumberFormat="1" applyFont="1" applyFill="1" applyAlignment="1" applyProtection="1">
      <protection locked="0"/>
    </xf>
    <xf numFmtId="0" fontId="23" fillId="0" borderId="0" xfId="0" applyNumberFormat="1" applyFont="1" applyFill="1" applyBorder="1" applyAlignment="1" applyProtection="1">
      <alignment horizontal="left" wrapText="1"/>
    </xf>
    <xf numFmtId="0" fontId="23" fillId="0" borderId="0" xfId="0" applyNumberFormat="1" applyFont="1" applyFill="1" applyAlignment="1" applyProtection="1">
      <alignment horizontal="left" wrapText="1"/>
    </xf>
    <xf numFmtId="0" fontId="47" fillId="0" borderId="0" xfId="0" applyNumberFormat="1" applyFont="1" applyFill="1" applyAlignment="1" applyProtection="1">
      <alignment horizontal="left" wrapText="1"/>
    </xf>
    <xf numFmtId="0" fontId="48" fillId="0" borderId="0" xfId="0" applyNumberFormat="1" applyFont="1" applyFill="1" applyBorder="1" applyAlignment="1" applyProtection="1">
      <alignment horizontal="left"/>
    </xf>
    <xf numFmtId="0" fontId="31" fillId="0" borderId="0" xfId="0" applyNumberFormat="1" applyFont="1" applyFill="1" applyBorder="1" applyAlignment="1" applyProtection="1">
      <alignment horizontal="left" wrapText="1"/>
    </xf>
    <xf numFmtId="0" fontId="49" fillId="0" borderId="0" xfId="0" applyNumberFormat="1" applyFont="1" applyFill="1" applyBorder="1" applyAlignment="1" applyProtection="1">
      <alignment horizontal="center"/>
      <protection locked="0"/>
    </xf>
    <xf numFmtId="0" fontId="6"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23" fillId="0" borderId="2" xfId="0" applyNumberFormat="1" applyFont="1" applyBorder="1" applyAlignment="1">
      <alignment horizontal="center" vertical="center"/>
    </xf>
    <xf numFmtId="0" fontId="23" fillId="0" borderId="2" xfId="0" applyNumberFormat="1" applyFont="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50" fillId="0" borderId="2" xfId="199" applyNumberFormat="1" applyFont="1" applyFill="1" applyBorder="1" applyAlignment="1" applyProtection="1">
      <alignment vertical="center" wrapText="1"/>
    </xf>
    <xf numFmtId="0" fontId="51" fillId="0" borderId="2" xfId="199" applyNumberFormat="1" applyFont="1" applyFill="1" applyBorder="1" applyAlignment="1" applyProtection="1">
      <alignment vertical="center" wrapText="1"/>
    </xf>
    <xf numFmtId="0" fontId="52" fillId="0" borderId="2" xfId="199" applyNumberFormat="1" applyFont="1" applyFill="1" applyBorder="1" applyAlignment="1" applyProtection="1">
      <alignment horizontal="center" vertical="center"/>
    </xf>
    <xf numFmtId="0" fontId="45" fillId="0" borderId="2" xfId="199" applyNumberFormat="1" applyFont="1" applyFill="1" applyBorder="1" applyAlignment="1" applyProtection="1">
      <alignment vertical="center" wrapText="1"/>
    </xf>
    <xf numFmtId="0" fontId="53" fillId="0" borderId="2" xfId="199" applyNumberFormat="1" applyFont="1" applyFill="1" applyBorder="1" applyAlignment="1" applyProtection="1">
      <alignment vertical="center" wrapText="1"/>
    </xf>
    <xf numFmtId="0" fontId="5" fillId="0" borderId="2" xfId="199" applyNumberFormat="1" applyFont="1" applyFill="1" applyBorder="1" applyAlignment="1" applyProtection="1">
      <alignment horizontal="center" vertical="center"/>
    </xf>
    <xf numFmtId="0" fontId="53" fillId="0" borderId="2" xfId="199" applyNumberFormat="1" applyFont="1" applyFill="1" applyBorder="1" applyAlignment="1" applyProtection="1">
      <alignment vertical="center" wrapText="1"/>
      <protection locked="0"/>
    </xf>
    <xf numFmtId="0" fontId="53" fillId="3" borderId="2" xfId="199" applyNumberFormat="1" applyFont="1" applyFill="1" applyBorder="1" applyAlignment="1" applyProtection="1">
      <alignment vertical="center" wrapText="1"/>
      <protection locked="0"/>
    </xf>
    <xf numFmtId="0" fontId="51" fillId="0" borderId="2" xfId="199" applyNumberFormat="1" applyFont="1" applyFill="1" applyBorder="1" applyAlignment="1" applyProtection="1">
      <alignment vertical="center" wrapText="1"/>
      <protection locked="0"/>
    </xf>
    <xf numFmtId="0" fontId="54" fillId="0" borderId="2" xfId="199" applyNumberFormat="1" applyFont="1" applyFill="1" applyBorder="1" applyAlignment="1" applyProtection="1">
      <alignment vertical="center" wrapText="1"/>
    </xf>
    <xf numFmtId="0" fontId="53" fillId="0" borderId="2" xfId="199" applyNumberFormat="1" applyFont="1" applyFill="1" applyBorder="1" applyAlignment="1" applyProtection="1">
      <alignment vertical="center"/>
      <protection locked="0"/>
    </xf>
    <xf numFmtId="0" fontId="53" fillId="0" borderId="2" xfId="199" applyNumberFormat="1" applyFont="1" applyFill="1" applyBorder="1" applyAlignment="1" applyProtection="1">
      <alignment horizontal="center" vertical="center"/>
      <protection locked="0"/>
    </xf>
    <xf numFmtId="0" fontId="55" fillId="0" borderId="0" xfId="0" applyNumberFormat="1" applyFont="1">
      <alignment vertical="center"/>
    </xf>
    <xf numFmtId="0" fontId="0" fillId="3" borderId="0" xfId="0" applyFill="1">
      <alignment vertical="center"/>
    </xf>
    <xf numFmtId="0" fontId="1" fillId="0" borderId="1" xfId="0" applyNumberFormat="1" applyFont="1" applyFill="1" applyBorder="1" applyAlignment="1" applyProtection="1">
      <alignment horizontal="center" vertical="top" wrapText="1"/>
    </xf>
    <xf numFmtId="0" fontId="1" fillId="0" borderId="4" xfId="0" applyNumberFormat="1" applyFont="1" applyFill="1" applyBorder="1" applyAlignment="1" applyProtection="1">
      <alignment horizontal="center" vertical="top" wrapText="1"/>
    </xf>
    <xf numFmtId="0" fontId="56" fillId="0" borderId="2" xfId="199" applyNumberFormat="1" applyFont="1" applyFill="1" applyBorder="1" applyAlignment="1" applyProtection="1">
      <alignment vertical="center" wrapText="1"/>
    </xf>
    <xf numFmtId="0" fontId="57" fillId="0" borderId="2" xfId="199" applyNumberFormat="1" applyFont="1" applyFill="1" applyBorder="1" applyAlignment="1" applyProtection="1">
      <alignment vertical="center" wrapText="1"/>
    </xf>
    <xf numFmtId="0" fontId="58" fillId="0" borderId="2" xfId="199" applyNumberFormat="1" applyFont="1" applyFill="1" applyBorder="1" applyAlignment="1" applyProtection="1">
      <alignment horizontal="center" vertical="center"/>
    </xf>
    <xf numFmtId="0" fontId="55" fillId="0" borderId="0" xfId="199" applyNumberFormat="1" applyFont="1" applyProtection="1">
      <alignment vertical="center"/>
      <protection locked="0"/>
    </xf>
    <xf numFmtId="0" fontId="57" fillId="0" borderId="2" xfId="199" applyNumberFormat="1" applyFont="1" applyFill="1" applyBorder="1" applyAlignment="1" applyProtection="1">
      <alignment vertical="center" wrapText="1"/>
      <protection locked="0"/>
    </xf>
    <xf numFmtId="0" fontId="45" fillId="3" borderId="2" xfId="199" applyNumberFormat="1" applyFont="1" applyFill="1" applyBorder="1" applyAlignment="1" applyProtection="1">
      <alignment vertical="center" wrapText="1"/>
    </xf>
    <xf numFmtId="0" fontId="53" fillId="3" borderId="2" xfId="199" applyNumberFormat="1" applyFont="1" applyFill="1" applyBorder="1" applyAlignment="1" applyProtection="1">
      <alignment vertical="center" wrapText="1"/>
    </xf>
    <xf numFmtId="0" fontId="5" fillId="3" borderId="2" xfId="199" applyNumberFormat="1" applyFont="1" applyFill="1" applyBorder="1" applyAlignment="1" applyProtection="1">
      <alignment horizontal="center" vertical="center"/>
    </xf>
    <xf numFmtId="0" fontId="0" fillId="3" borderId="0" xfId="199" applyNumberFormat="1" applyFill="1" applyProtection="1">
      <alignment vertical="center"/>
      <protection locked="0"/>
    </xf>
    <xf numFmtId="0" fontId="59" fillId="0" borderId="0" xfId="0" applyNumberFormat="1" applyFont="1" applyFill="1" applyAlignment="1" applyProtection="1">
      <protection locked="0"/>
    </xf>
    <xf numFmtId="0" fontId="46" fillId="3" borderId="0" xfId="0" applyNumberFormat="1" applyFont="1" applyFill="1" applyAlignment="1" applyProtection="1">
      <protection locked="0"/>
    </xf>
    <xf numFmtId="0" fontId="0" fillId="3" borderId="0" xfId="0" applyNumberFormat="1" applyFill="1">
      <alignment vertical="center"/>
    </xf>
    <xf numFmtId="0" fontId="0" fillId="0" borderId="0" xfId="0" applyNumberFormat="1" applyAlignment="1">
      <alignment vertical="center" wrapText="1"/>
    </xf>
    <xf numFmtId="0" fontId="60" fillId="0" borderId="0" xfId="0" applyNumberFormat="1" applyFont="1">
      <alignment vertical="center"/>
    </xf>
    <xf numFmtId="0" fontId="61" fillId="0" borderId="0" xfId="0" applyNumberFormat="1" applyFont="1" applyBorder="1" applyAlignment="1">
      <alignment horizontal="left" vertical="center"/>
    </xf>
    <xf numFmtId="0" fontId="62" fillId="0" borderId="0" xfId="0" applyNumberFormat="1" applyFont="1" applyBorder="1" applyAlignment="1">
      <alignment horizontal="left" vertical="center"/>
    </xf>
    <xf numFmtId="0" fontId="0" fillId="0" borderId="0" xfId="0" applyNumberFormat="1" applyBorder="1">
      <alignment vertical="center"/>
    </xf>
    <xf numFmtId="0" fontId="19" fillId="0" borderId="2" xfId="0" applyNumberFormat="1" applyFont="1" applyBorder="1" applyAlignment="1">
      <alignment horizontal="center" vertical="center" wrapText="1"/>
    </xf>
    <xf numFmtId="0" fontId="38" fillId="0" borderId="2" xfId="0" applyNumberFormat="1" applyFont="1" applyBorder="1" applyAlignment="1">
      <alignment horizontal="center" vertical="center"/>
    </xf>
    <xf numFmtId="0" fontId="38" fillId="0" borderId="2" xfId="0" applyNumberFormat="1" applyFont="1" applyBorder="1" applyAlignment="1">
      <alignment horizontal="left" vertical="center"/>
    </xf>
    <xf numFmtId="0" fontId="63" fillId="0" borderId="2" xfId="0" applyNumberFormat="1" applyFont="1" applyBorder="1" applyAlignment="1">
      <alignment horizontal="center" vertical="center"/>
    </xf>
    <xf numFmtId="0" fontId="23" fillId="0" borderId="5" xfId="199" applyNumberFormat="1" applyFont="1" applyFill="1" applyBorder="1" applyAlignment="1" applyProtection="1">
      <alignment horizontal="center" vertical="center" wrapText="1"/>
    </xf>
    <xf numFmtId="0" fontId="23" fillId="0" borderId="7" xfId="199" applyNumberFormat="1" applyFont="1" applyFill="1" applyBorder="1" applyAlignment="1" applyProtection="1">
      <alignment vertical="center" wrapText="1"/>
    </xf>
    <xf numFmtId="0" fontId="0" fillId="0" borderId="2" xfId="0" applyNumberFormat="1" applyBorder="1">
      <alignment vertical="center"/>
    </xf>
    <xf numFmtId="0" fontId="23" fillId="0" borderId="7" xfId="199" applyNumberFormat="1" applyFont="1" applyFill="1" applyBorder="1" applyAlignment="1" applyProtection="1">
      <alignment horizontal="center" vertical="center" wrapText="1"/>
    </xf>
    <xf numFmtId="0" fontId="22" fillId="0" borderId="9" xfId="0" applyNumberFormat="1" applyFont="1" applyBorder="1" applyAlignment="1">
      <alignment horizontal="right" vertical="center"/>
    </xf>
    <xf numFmtId="0" fontId="0" fillId="0" borderId="0" xfId="0" applyNumberFormat="1" applyFont="1" applyFill="1" applyBorder="1" applyAlignment="1" applyProtection="1">
      <alignment vertical="center"/>
    </xf>
    <xf numFmtId="0" fontId="64"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68" fillId="0" borderId="0" xfId="0" applyFont="1" applyFill="1" applyBorder="1" applyAlignment="1" applyProtection="1">
      <alignment horizontal="left" vertical="center" wrapText="1"/>
      <protection locked="0"/>
    </xf>
    <xf numFmtId="0" fontId="69" fillId="0" borderId="0" xfId="0" applyFont="1" applyFill="1" applyBorder="1" applyAlignment="1" applyProtection="1">
      <alignment horizontal="left" vertical="center" wrapText="1"/>
      <protection locked="0"/>
    </xf>
    <xf numFmtId="0" fontId="70" fillId="0" borderId="0" xfId="0" applyNumberFormat="1" applyFont="1" applyFill="1" applyBorder="1" applyAlignment="1" applyProtection="1">
      <alignment horizontal="left" wrapText="1"/>
      <protection locked="0"/>
    </xf>
    <xf numFmtId="0" fontId="15" fillId="0" borderId="0" xfId="0" applyNumberFormat="1" applyFont="1" applyFill="1" applyBorder="1" applyAlignment="1" applyProtection="1">
      <alignment horizontal="right" wrapText="1"/>
      <protection locked="0"/>
    </xf>
    <xf numFmtId="0" fontId="32" fillId="0" borderId="2"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1"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2" xfId="0" applyFont="1" applyFill="1" applyBorder="1" applyAlignment="1" applyProtection="1">
      <alignment vertical="center" wrapText="1"/>
      <protection locked="0"/>
    </xf>
    <xf numFmtId="0" fontId="32" fillId="0" borderId="2" xfId="0" applyFont="1" applyFill="1" applyBorder="1" applyAlignment="1" applyProtection="1">
      <alignment horizontal="center" vertical="center" wrapText="1"/>
    </xf>
    <xf numFmtId="0" fontId="15" fillId="0" borderId="2" xfId="0" applyFont="1" applyFill="1" applyBorder="1" applyAlignment="1" applyProtection="1">
      <alignment vertical="center" wrapText="1"/>
      <protection locked="0"/>
    </xf>
    <xf numFmtId="0" fontId="67" fillId="0" borderId="2" xfId="0" applyFont="1" applyFill="1" applyBorder="1" applyAlignment="1" applyProtection="1">
      <alignment horizontal="center" vertical="center" wrapText="1"/>
    </xf>
    <xf numFmtId="0" fontId="67" fillId="0" borderId="2" xfId="0" applyFont="1" applyFill="1" applyBorder="1" applyAlignment="1" applyProtection="1">
      <alignment horizontal="center" vertical="center" wrapText="1"/>
      <protection locked="0"/>
    </xf>
    <xf numFmtId="0" fontId="72" fillId="0" borderId="2" xfId="0" applyFont="1" applyFill="1" applyBorder="1" applyAlignment="1" applyProtection="1">
      <alignment horizontal="center" vertical="center" wrapText="1"/>
    </xf>
    <xf numFmtId="0" fontId="73" fillId="0" borderId="2" xfId="0" applyFont="1" applyFill="1" applyBorder="1" applyAlignment="1" applyProtection="1">
      <alignment vertical="center" wrapText="1"/>
      <protection locked="0"/>
    </xf>
    <xf numFmtId="0" fontId="73"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2" xfId="0" applyFont="1" applyFill="1" applyBorder="1" applyAlignment="1">
      <alignment horizontal="left" vertical="center" wrapText="1"/>
    </xf>
    <xf numFmtId="0" fontId="73" fillId="0" borderId="2" xfId="0" applyFont="1" applyFill="1" applyBorder="1" applyAlignment="1">
      <alignment horizontal="left" vertical="center" wrapText="1"/>
    </xf>
    <xf numFmtId="0" fontId="32" fillId="0" borderId="7" xfId="0" applyFont="1" applyFill="1" applyBorder="1" applyAlignment="1" applyProtection="1">
      <alignment horizontal="center" vertical="center" wrapText="1"/>
      <protection locked="0"/>
    </xf>
    <xf numFmtId="0" fontId="33" fillId="0" borderId="2" xfId="0" applyNumberFormat="1" applyFont="1" applyFill="1" applyBorder="1" applyAlignment="1" applyProtection="1">
      <alignment horizontal="center" vertical="center" wrapText="1"/>
      <protection locked="0"/>
    </xf>
    <xf numFmtId="196" fontId="32" fillId="0" borderId="2"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center" vertical="center" wrapText="1"/>
      <protection locked="0"/>
    </xf>
    <xf numFmtId="197" fontId="32" fillId="0" borderId="2" xfId="0" applyNumberFormat="1" applyFont="1" applyFill="1" applyBorder="1" applyAlignment="1" applyProtection="1">
      <alignment horizontal="center" vertical="center" wrapText="1"/>
      <protection locked="0"/>
    </xf>
    <xf numFmtId="197" fontId="32" fillId="0" borderId="2" xfId="0" applyNumberFormat="1" applyFont="1" applyFill="1" applyBorder="1" applyAlignment="1" applyProtection="1">
      <alignment horizontal="center" vertical="center" wrapText="1"/>
    </xf>
    <xf numFmtId="0" fontId="72" fillId="0" borderId="2" xfId="0" applyFont="1" applyFill="1" applyBorder="1" applyAlignment="1" applyProtection="1">
      <alignment horizontal="center" vertical="center" wrapText="1"/>
      <protection locked="0"/>
    </xf>
    <xf numFmtId="0" fontId="66" fillId="0" borderId="0" xfId="0" applyFont="1" applyFill="1" applyBorder="1" applyAlignment="1" applyProtection="1">
      <alignment horizontal="left" wrapText="1"/>
    </xf>
    <xf numFmtId="0" fontId="66" fillId="0" borderId="0" xfId="0" applyFont="1" applyFill="1" applyBorder="1" applyAlignment="1" applyProtection="1">
      <alignment wrapText="1"/>
    </xf>
    <xf numFmtId="0" fontId="0" fillId="0" borderId="0" xfId="0" applyFont="1" applyFill="1" applyBorder="1" applyAlignment="1" applyProtection="1"/>
    <xf numFmtId="0" fontId="23"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left"/>
    </xf>
    <xf numFmtId="0" fontId="45" fillId="0" borderId="0" xfId="0" applyFont="1" applyFill="1" applyBorder="1" applyAlignment="1" applyProtection="1">
      <alignment horizontal="center" wrapText="1"/>
    </xf>
    <xf numFmtId="0" fontId="74" fillId="0" borderId="2" xfId="0" applyFont="1" applyFill="1" applyBorder="1" applyAlignment="1" applyProtection="1">
      <alignment horizontal="center" wrapText="1"/>
    </xf>
    <xf numFmtId="0" fontId="31" fillId="0" borderId="2" xfId="0" applyFont="1" applyFill="1" applyBorder="1" applyAlignment="1" applyProtection="1">
      <alignment horizontal="center" wrapText="1"/>
    </xf>
    <xf numFmtId="0" fontId="24" fillId="0" borderId="2" xfId="83" applyFont="1" applyFill="1" applyBorder="1" applyAlignment="1" applyProtection="1">
      <alignment horizontal="left" vertical="center" wrapText="1"/>
      <protection locked="0"/>
    </xf>
    <xf numFmtId="0" fontId="28" fillId="0" borderId="2" xfId="0" applyFont="1" applyFill="1" applyBorder="1" applyAlignment="1" applyProtection="1">
      <alignment horizontal="center" wrapText="1"/>
    </xf>
    <xf numFmtId="0" fontId="24" fillId="0" borderId="2" xfId="83" applyFont="1" applyFill="1" applyBorder="1" applyAlignment="1" applyProtection="1">
      <alignment vertical="center" wrapText="1"/>
      <protection locked="0"/>
    </xf>
    <xf numFmtId="0" fontId="28" fillId="0" borderId="2" xfId="83" applyFont="1" applyFill="1" applyBorder="1" applyAlignment="1" applyProtection="1">
      <alignment vertical="center" wrapText="1"/>
      <protection locked="0"/>
    </xf>
    <xf numFmtId="0" fontId="31" fillId="0" borderId="2" xfId="0" applyFont="1" applyFill="1" applyBorder="1" applyAlignment="1" applyProtection="1">
      <alignment horizontal="left" wrapText="1"/>
    </xf>
    <xf numFmtId="0" fontId="15" fillId="0" borderId="2" xfId="83" applyFont="1" applyFill="1" applyBorder="1" applyAlignment="1" applyProtection="1">
      <alignment vertical="center" wrapText="1"/>
      <protection locked="0"/>
    </xf>
    <xf numFmtId="0" fontId="31" fillId="0" borderId="2" xfId="83" applyFont="1" applyFill="1" applyBorder="1" applyAlignment="1" applyProtection="1">
      <alignment horizontal="left" vertical="center" wrapText="1"/>
      <protection locked="0"/>
    </xf>
    <xf numFmtId="0" fontId="16" fillId="0" borderId="2" xfId="83" applyFont="1" applyFill="1" applyBorder="1" applyAlignment="1" applyProtection="1">
      <alignment vertical="center" wrapText="1"/>
      <protection locked="0"/>
    </xf>
    <xf numFmtId="0" fontId="31" fillId="0" borderId="2" xfId="83" applyFont="1" applyFill="1" applyBorder="1" applyAlignment="1" applyProtection="1">
      <alignment vertical="center" wrapText="1"/>
      <protection locked="0"/>
    </xf>
    <xf numFmtId="0" fontId="34" fillId="0" borderId="2" xfId="83" applyFont="1" applyFill="1" applyBorder="1" applyAlignment="1" applyProtection="1">
      <alignment vertical="center" wrapText="1"/>
      <protection locked="0"/>
    </xf>
    <xf numFmtId="0" fontId="75" fillId="0" borderId="2" xfId="83" applyFont="1" applyFill="1" applyBorder="1" applyAlignment="1" applyProtection="1">
      <alignment vertical="center" wrapText="1"/>
      <protection locked="0"/>
    </xf>
    <xf numFmtId="0" fontId="74" fillId="0" borderId="2" xfId="0" applyFont="1" applyFill="1" applyBorder="1" applyAlignment="1" applyProtection="1">
      <alignment wrapText="1"/>
    </xf>
    <xf numFmtId="0" fontId="74" fillId="0" borderId="2" xfId="0" applyFont="1" applyFill="1" applyBorder="1" applyAlignment="1" applyProtection="1">
      <alignment horizontal="left" wrapText="1"/>
    </xf>
    <xf numFmtId="0" fontId="66" fillId="0" borderId="2" xfId="0" applyFont="1" applyFill="1" applyBorder="1" applyAlignment="1" applyProtection="1">
      <alignment wrapText="1"/>
    </xf>
    <xf numFmtId="0" fontId="55" fillId="0" borderId="2" xfId="0" applyFont="1" applyFill="1" applyBorder="1" applyAlignment="1" applyProtection="1">
      <alignment horizontal="left" wrapText="1"/>
    </xf>
    <xf numFmtId="0" fontId="76" fillId="0" borderId="0" xfId="0" applyFont="1" applyAlignment="1">
      <alignment horizontal="center" vertical="center"/>
    </xf>
    <xf numFmtId="0" fontId="77" fillId="0" borderId="0" xfId="0" applyFont="1" applyAlignment="1">
      <alignment horizontal="justify" vertical="center"/>
    </xf>
    <xf numFmtId="0" fontId="78" fillId="0" borderId="0" xfId="0" applyFont="1" applyAlignment="1">
      <alignment horizontal="justify" vertical="center"/>
    </xf>
    <xf numFmtId="0" fontId="79" fillId="0" borderId="0" xfId="0" applyFont="1" applyAlignment="1">
      <alignment horizontal="left" vertical="center"/>
    </xf>
    <xf numFmtId="0" fontId="0" fillId="0" borderId="0" xfId="0" applyAlignment="1">
      <alignment vertical="center"/>
    </xf>
    <xf numFmtId="0" fontId="80" fillId="0" borderId="0" xfId="0" applyFont="1" applyAlignment="1">
      <alignment horizontal="left" vertical="center"/>
    </xf>
    <xf numFmtId="0" fontId="81" fillId="0" borderId="0" xfId="0" applyFont="1" applyAlignment="1">
      <alignment horizontal="center" vertical="center"/>
    </xf>
    <xf numFmtId="0" fontId="82" fillId="0" borderId="0" xfId="0" applyFont="1" applyAlignment="1">
      <alignment horizontal="center" vertical="center"/>
    </xf>
    <xf numFmtId="0" fontId="83" fillId="0" borderId="0" xfId="0" applyFont="1" applyAlignment="1">
      <alignment horizontal="center" vertical="center"/>
    </xf>
    <xf numFmtId="57" fontId="82" fillId="0" borderId="0" xfId="0" applyNumberFormat="1" applyFont="1" applyAlignment="1">
      <alignment horizontal="center" vertical="center"/>
    </xf>
  </cellXfs>
  <cellStyles count="20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rgs.style" xfId="49"/>
    <cellStyle name="Accent2 - 40%" xfId="50"/>
    <cellStyle name="日期" xfId="51"/>
    <cellStyle name="差_2013年市本级预算（汇总调整公式1）12.20" xfId="52"/>
    <cellStyle name="Accent2 - 60%" xfId="53"/>
    <cellStyle name="_ET_STYLE_NoName_00__Book1" xfId="54"/>
    <cellStyle name="常规 6" xfId="55"/>
    <cellStyle name="_ET_STYLE_NoName_00__Sheet3" xfId="56"/>
    <cellStyle name="常规 5 2" xfId="57"/>
    <cellStyle name="_ET_STYLE_NoName_00_" xfId="58"/>
    <cellStyle name="常规 3 2 2" xfId="59"/>
    <cellStyle name="_Book1_1" xfId="60"/>
    <cellStyle name="6mal" xfId="61"/>
    <cellStyle name="常规 5 2 2" xfId="62"/>
    <cellStyle name="_20100326高清市院遂宁检察院1080P配置清单26日改" xfId="63"/>
    <cellStyle name="常规 8 2" xfId="64"/>
    <cellStyle name="PSChar" xfId="65"/>
    <cellStyle name="_弱电系统设备配置报价清单" xfId="66"/>
    <cellStyle name="_Book1" xfId="67"/>
    <cellStyle name="_Book1_2" xfId="68"/>
    <cellStyle name="Accent2 - 20%" xfId="69"/>
    <cellStyle name="_ET_STYLE_NoName_00__Book1_1" xfId="70"/>
    <cellStyle name="Accent1 - 20%" xfId="71"/>
    <cellStyle name="0,0_x000d_&#10;NA_x000d_&#10;" xfId="72"/>
    <cellStyle name="Accent1" xfId="73"/>
    <cellStyle name="Accent1 - 40%" xfId="74"/>
    <cellStyle name="Accent1 - 60%" xfId="75"/>
    <cellStyle name="Accent2" xfId="76"/>
    <cellStyle name="Accent3" xfId="77"/>
    <cellStyle name="Accent3 - 20%" xfId="78"/>
    <cellStyle name="Milliers_!!!GO" xfId="79"/>
    <cellStyle name="Accent3 - 40%" xfId="80"/>
    <cellStyle name="Mon閠aire [0]_!!!GO" xfId="81"/>
    <cellStyle name="Accent3 - 60%" xfId="82"/>
    <cellStyle name="常规 9 5" xfId="83"/>
    <cellStyle name="Accent4" xfId="84"/>
    <cellStyle name="Accent4 - 20%" xfId="85"/>
    <cellStyle name="Accent4 - 40%" xfId="86"/>
    <cellStyle name="Accent4 - 60%" xfId="87"/>
    <cellStyle name="捠壿 [0.00]_Region Orders (2)" xfId="88"/>
    <cellStyle name="Accent5" xfId="89"/>
    <cellStyle name="差_2012年市本级预算（2012.1.13人代会通过后）" xfId="90"/>
    <cellStyle name="Accent5 - 20%" xfId="91"/>
    <cellStyle name="Accent5 - 40%" xfId="92"/>
    <cellStyle name="Accent5 - 60%" xfId="93"/>
    <cellStyle name="常规 12" xfId="94"/>
    <cellStyle name="Accent6" xfId="95"/>
    <cellStyle name="Accent6 - 20%" xfId="96"/>
    <cellStyle name="Accent6 - 40%" xfId="97"/>
    <cellStyle name="常规 3 3" xfId="98"/>
    <cellStyle name="Accent6 - 60%" xfId="99"/>
    <cellStyle name="Comma [0]_!!!GO" xfId="100"/>
    <cellStyle name="comma zerodec" xfId="101"/>
    <cellStyle name="Comma_!!!GO" xfId="102"/>
    <cellStyle name="Currency [0]_!!!GO" xfId="103"/>
    <cellStyle name="Currency_!!!GO" xfId="104"/>
    <cellStyle name="分级显示列_1_Book1" xfId="105"/>
    <cellStyle name="样式 1" xfId="106"/>
    <cellStyle name="Currency1" xfId="107"/>
    <cellStyle name="常规 13" xfId="108"/>
    <cellStyle name="Date" xfId="109"/>
    <cellStyle name="Dollar (zero dec)" xfId="110"/>
    <cellStyle name="Grey" xfId="111"/>
    <cellStyle name="Header1" xfId="112"/>
    <cellStyle name="Header2" xfId="113"/>
    <cellStyle name="Input [yellow]" xfId="114"/>
    <cellStyle name="千位分隔 2 4" xfId="115"/>
    <cellStyle name="Input Cells" xfId="116"/>
    <cellStyle name="Linked Cells" xfId="117"/>
    <cellStyle name="Millares [0]_96 Risk" xfId="118"/>
    <cellStyle name="Millares_96 Risk" xfId="119"/>
    <cellStyle name="Milliers [0]_!!!GO" xfId="120"/>
    <cellStyle name="Moneda [0]_96 Risk" xfId="121"/>
    <cellStyle name="Moneda_96 Risk" xfId="122"/>
    <cellStyle name="Mon閠aire_!!!GO" xfId="123"/>
    <cellStyle name="常规 3" xfId="124"/>
    <cellStyle name="New Times Roman" xfId="125"/>
    <cellStyle name="no dec" xfId="126"/>
    <cellStyle name="Normal - Style1" xfId="127"/>
    <cellStyle name="Normal_!!!GO" xfId="128"/>
    <cellStyle name="per.style" xfId="129"/>
    <cellStyle name="PSInt" xfId="130"/>
    <cellStyle name="常规 2 4" xfId="131"/>
    <cellStyle name="Percent [2]" xfId="132"/>
    <cellStyle name="Percent_!!!GO" xfId="133"/>
    <cellStyle name="Pourcentage_pldt" xfId="134"/>
    <cellStyle name="PSDate" xfId="135"/>
    <cellStyle name="PSDec" xfId="136"/>
    <cellStyle name="PSHeading" xfId="137"/>
    <cellStyle name="PSSpacer" xfId="138"/>
    <cellStyle name="sstot" xfId="139"/>
    <cellStyle name="Standard_AREAS" xfId="140"/>
    <cellStyle name="t" xfId="141"/>
    <cellStyle name="t_HVAC Equipment (3)" xfId="142"/>
    <cellStyle name="百分比 2" xfId="143"/>
    <cellStyle name="百分比 3" xfId="144"/>
    <cellStyle name="百分比 3 2" xfId="145"/>
    <cellStyle name="捠壿_Region Orders (2)" xfId="146"/>
    <cellStyle name="编号" xfId="147"/>
    <cellStyle name="标题1" xfId="148"/>
    <cellStyle name="表标题" xfId="149"/>
    <cellStyle name="部门" xfId="150"/>
    <cellStyle name="常规 2 2" xfId="151"/>
    <cellStyle name="强调 3" xfId="152"/>
    <cellStyle name="差_2011年市本级预算（1月17日人代会通过）" xfId="153"/>
    <cellStyle name="差_Book1" xfId="154"/>
    <cellStyle name="差_Book1_1" xfId="155"/>
    <cellStyle name="差_临沧市本级2012年项目支出表" xfId="156"/>
    <cellStyle name="常规 10" xfId="157"/>
    <cellStyle name="常规 11" xfId="158"/>
    <cellStyle name="常规 2" xfId="159"/>
    <cellStyle name="常规 2 3" xfId="160"/>
    <cellStyle name="常规 2 3 2" xfId="161"/>
    <cellStyle name="昗弨_Pacific Region P&amp;L" xfId="162"/>
    <cellStyle name="常规 3 2" xfId="163"/>
    <cellStyle name="常规 4" xfId="164"/>
    <cellStyle name="常规 5" xfId="165"/>
    <cellStyle name="常规 7" xfId="166"/>
    <cellStyle name="常规 8" xfId="167"/>
    <cellStyle name="常规 9" xfId="168"/>
    <cellStyle name="常规_预算 2" xfId="169"/>
    <cellStyle name="常规_预算_2019年调整表格（资环口）" xfId="170"/>
    <cellStyle name="分级显示行_1_Book1" xfId="171"/>
    <cellStyle name="好_2011年市本级预算（1月17日人代会通过）" xfId="172"/>
    <cellStyle name="好_2012年市本级预算（2012.1.13人代会通过后）" xfId="173"/>
    <cellStyle name="好_2013年市本级预算（汇总调整公式1）12.20" xfId="174"/>
    <cellStyle name="好_Book1" xfId="175"/>
    <cellStyle name="好_Book1_1" xfId="176"/>
    <cellStyle name="千位分隔 2" xfId="177"/>
    <cellStyle name="好_临沧市本级2012年项目支出表" xfId="178"/>
    <cellStyle name="借出原因" xfId="179"/>
    <cellStyle name="普通_laroux" xfId="180"/>
    <cellStyle name="千分位[0]_laroux" xfId="181"/>
    <cellStyle name="千分位_laroux" xfId="182"/>
    <cellStyle name="千位[0]_ 方正PC" xfId="183"/>
    <cellStyle name="千位_ 方正PC" xfId="184"/>
    <cellStyle name="千位分隔 2 2" xfId="185"/>
    <cellStyle name="千位分隔 2 3" xfId="186"/>
    <cellStyle name="千位分隔 3" xfId="187"/>
    <cellStyle name="千位分隔 4" xfId="188"/>
    <cellStyle name="千位分隔 4 2" xfId="189"/>
    <cellStyle name="千位分隔 4 2 2" xfId="190"/>
    <cellStyle name="千位分隔 5" xfId="191"/>
    <cellStyle name="千位分隔 6" xfId="192"/>
    <cellStyle name="强调 1" xfId="193"/>
    <cellStyle name="强调 2" xfId="194"/>
    <cellStyle name="商品名称" xfId="195"/>
    <cellStyle name="数量" xfId="196"/>
    <cellStyle name="寘嬫愗傝 [0.00]_Region Orders (2)" xfId="197"/>
    <cellStyle name="寘嬫愗傝_Region Orders (2)" xfId="198"/>
    <cellStyle name="常规_2007年云南省向人大报送政府收支预算表格式编制过程表 2" xfId="199"/>
    <cellStyle name="常规_2007年云南省向人大报送政府收支预算表格式编制过程表" xfId="200"/>
  </cellStyles>
  <dxfs count="1">
    <dxf>
      <font>
        <b val="1"/>
        <i val="0"/>
      </font>
    </dxf>
  </dxf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workbookViewId="0">
      <selection activeCell="A8" sqref="A8"/>
    </sheetView>
  </sheetViews>
  <sheetFormatPr defaultColWidth="9" defaultRowHeight="14.25"/>
  <cols>
    <col min="1" max="1" width="110.375" customWidth="1"/>
  </cols>
  <sheetData>
    <row r="1" ht="30.75" customHeight="1"/>
    <row r="2" ht="30.75" customHeight="1"/>
    <row r="3" ht="30.75" customHeight="1"/>
    <row r="4" ht="46.5" spans="1:15">
      <c r="A4" s="279" t="s">
        <v>0</v>
      </c>
      <c r="B4" s="280"/>
      <c r="C4" s="280"/>
      <c r="D4" s="280"/>
      <c r="E4" s="280"/>
      <c r="F4" s="280"/>
      <c r="G4" s="280"/>
      <c r="H4" s="280"/>
      <c r="I4" s="280"/>
      <c r="J4" s="280"/>
      <c r="K4" s="280"/>
      <c r="L4" s="280"/>
      <c r="M4" s="280"/>
      <c r="N4" s="280"/>
      <c r="O4" s="280"/>
    </row>
    <row r="5" ht="46.5" spans="1:15">
      <c r="A5" s="279" t="s">
        <v>1</v>
      </c>
      <c r="B5" s="280"/>
      <c r="C5" s="280"/>
      <c r="D5" s="280"/>
      <c r="E5" s="280"/>
      <c r="F5" s="280"/>
      <c r="G5" s="280"/>
      <c r="H5" s="280"/>
      <c r="I5" s="280"/>
      <c r="J5" s="280"/>
      <c r="K5" s="280"/>
      <c r="L5" s="280"/>
      <c r="M5" s="280"/>
      <c r="N5" s="280"/>
      <c r="O5" s="280"/>
    </row>
    <row r="6" ht="39.75" spans="1:15">
      <c r="A6" s="281" t="s">
        <v>2</v>
      </c>
      <c r="B6" s="280"/>
      <c r="C6" s="280"/>
      <c r="D6" s="280"/>
      <c r="E6" s="280"/>
      <c r="F6" s="280"/>
      <c r="G6" s="280"/>
      <c r="H6" s="280"/>
      <c r="I6" s="280"/>
      <c r="J6" s="280"/>
      <c r="K6" s="280"/>
      <c r="L6" s="280"/>
      <c r="M6" s="280"/>
      <c r="N6" s="280"/>
      <c r="O6" s="280"/>
    </row>
    <row r="7" ht="54.75" spans="1:15">
      <c r="A7" s="282"/>
      <c r="B7" s="280"/>
      <c r="C7" s="280"/>
      <c r="D7" s="280"/>
      <c r="E7" s="280"/>
      <c r="F7" s="280"/>
      <c r="G7" s="280"/>
      <c r="H7" s="280"/>
      <c r="I7" s="280"/>
      <c r="J7" s="280"/>
      <c r="K7" s="280"/>
      <c r="L7" s="280"/>
      <c r="M7" s="280"/>
      <c r="N7" s="280"/>
      <c r="O7" s="280"/>
    </row>
    <row r="8" ht="22.5" spans="1:15">
      <c r="A8" s="283"/>
      <c r="B8" s="280"/>
      <c r="C8" s="280"/>
      <c r="D8" s="280"/>
      <c r="E8" s="280"/>
      <c r="F8" s="280"/>
      <c r="G8" s="280"/>
      <c r="H8" s="280"/>
      <c r="I8" s="280"/>
      <c r="J8" s="280"/>
      <c r="K8" s="280"/>
      <c r="L8" s="280"/>
      <c r="M8" s="280"/>
      <c r="N8" s="280"/>
      <c r="O8" s="280"/>
    </row>
    <row r="9" ht="22.5" spans="1:15">
      <c r="A9" s="283"/>
      <c r="B9" s="280"/>
      <c r="C9" s="280"/>
      <c r="D9" s="280"/>
      <c r="E9" s="280"/>
      <c r="F9" s="280"/>
      <c r="G9" s="280"/>
      <c r="H9" s="280"/>
      <c r="I9" s="280"/>
      <c r="J9" s="280"/>
      <c r="K9" s="280"/>
      <c r="L9" s="280"/>
      <c r="M9" s="280"/>
      <c r="N9" s="280"/>
      <c r="O9" s="280"/>
    </row>
    <row r="10" ht="22.5" spans="1:15">
      <c r="A10" s="283"/>
      <c r="B10" s="280"/>
      <c r="C10" s="280"/>
      <c r="D10" s="280"/>
      <c r="E10" s="280"/>
      <c r="F10" s="280"/>
      <c r="G10" s="280"/>
      <c r="H10" s="280"/>
      <c r="I10" s="280"/>
      <c r="J10" s="280"/>
      <c r="K10" s="280"/>
      <c r="L10" s="280"/>
      <c r="M10" s="280"/>
      <c r="N10" s="280"/>
      <c r="O10" s="280"/>
    </row>
    <row r="11" ht="22.5" spans="1:15">
      <c r="A11" s="283"/>
      <c r="B11" s="280"/>
      <c r="C11" s="280"/>
      <c r="D11" s="280"/>
      <c r="E11" s="280"/>
      <c r="F11" s="280"/>
      <c r="G11" s="280"/>
      <c r="H11" s="280"/>
      <c r="I11" s="280"/>
      <c r="J11" s="280"/>
      <c r="K11" s="280"/>
      <c r="L11" s="280"/>
      <c r="M11" s="280"/>
      <c r="N11" s="280"/>
      <c r="O11" s="280"/>
    </row>
    <row r="12" ht="22.5" spans="1:15">
      <c r="A12" s="283"/>
      <c r="B12" s="280"/>
      <c r="C12" s="280"/>
      <c r="D12" s="280"/>
      <c r="E12" s="280"/>
      <c r="F12" s="280"/>
      <c r="G12" s="280"/>
      <c r="H12" s="280"/>
      <c r="I12" s="280"/>
      <c r="J12" s="280"/>
      <c r="K12" s="280"/>
      <c r="L12" s="280"/>
      <c r="M12" s="280"/>
      <c r="N12" s="280"/>
      <c r="O12" s="280"/>
    </row>
    <row r="13" ht="22.5" spans="1:15">
      <c r="A13" s="283"/>
      <c r="B13" s="280"/>
      <c r="C13" s="280"/>
      <c r="D13" s="280"/>
      <c r="E13" s="280"/>
      <c r="F13" s="280"/>
      <c r="G13" s="280"/>
      <c r="H13" s="280"/>
      <c r="I13" s="280"/>
      <c r="J13" s="280"/>
      <c r="K13" s="280"/>
      <c r="L13" s="280"/>
      <c r="M13" s="280"/>
      <c r="N13" s="280"/>
      <c r="O13" s="280"/>
    </row>
    <row r="14" ht="22.5" spans="1:15">
      <c r="A14" s="283"/>
      <c r="B14" s="280"/>
      <c r="C14" s="280"/>
      <c r="D14" s="280"/>
      <c r="E14" s="280"/>
      <c r="F14" s="280"/>
      <c r="G14" s="280"/>
      <c r="H14" s="280"/>
      <c r="I14" s="280"/>
      <c r="J14" s="280"/>
      <c r="K14" s="280"/>
      <c r="L14" s="280"/>
      <c r="M14" s="280"/>
      <c r="N14" s="280"/>
      <c r="O14" s="280"/>
    </row>
    <row r="15" ht="22.5" spans="1:15">
      <c r="A15" s="283"/>
      <c r="B15" s="280"/>
      <c r="C15" s="280"/>
      <c r="D15" s="280"/>
      <c r="E15" s="280"/>
      <c r="F15" s="280"/>
      <c r="G15" s="280"/>
      <c r="H15" s="280"/>
      <c r="I15" s="280"/>
      <c r="J15" s="280"/>
      <c r="K15" s="280"/>
      <c r="L15" s="280"/>
      <c r="M15" s="280"/>
      <c r="N15" s="280"/>
      <c r="O15" s="280"/>
    </row>
    <row r="16" ht="22.5" spans="1:15">
      <c r="A16" s="283"/>
      <c r="B16" s="280"/>
      <c r="C16" s="280"/>
      <c r="D16" s="280"/>
      <c r="E16" s="280"/>
      <c r="F16" s="280"/>
      <c r="G16" s="280"/>
      <c r="H16" s="280"/>
      <c r="I16" s="280"/>
      <c r="J16" s="280"/>
      <c r="K16" s="280"/>
      <c r="L16" s="280"/>
      <c r="M16" s="280"/>
      <c r="N16" s="280"/>
      <c r="O16" s="280"/>
    </row>
    <row r="17" ht="22.5" spans="1:15">
      <c r="A17" s="283"/>
      <c r="B17" s="280"/>
      <c r="C17" s="280"/>
      <c r="D17" s="280"/>
      <c r="E17" s="280"/>
      <c r="F17" s="280"/>
      <c r="G17" s="280"/>
      <c r="H17" s="280"/>
      <c r="I17" s="280"/>
      <c r="J17" s="280"/>
      <c r="K17" s="280"/>
      <c r="L17" s="280"/>
      <c r="M17" s="280"/>
      <c r="N17" s="280"/>
      <c r="O17" s="280"/>
    </row>
    <row r="18" ht="22.5" spans="1:15">
      <c r="A18" s="283"/>
      <c r="B18" s="280"/>
      <c r="C18" s="280"/>
      <c r="D18" s="280"/>
      <c r="E18" s="280"/>
      <c r="F18" s="280"/>
      <c r="G18" s="280"/>
      <c r="H18" s="280"/>
      <c r="I18" s="280"/>
      <c r="J18" s="280"/>
      <c r="K18" s="280"/>
      <c r="L18" s="280"/>
      <c r="M18" s="280"/>
      <c r="N18" s="280"/>
      <c r="O18" s="280"/>
    </row>
    <row r="19" ht="22.5" spans="1:15">
      <c r="A19" s="283"/>
      <c r="B19" s="280"/>
      <c r="C19" s="280"/>
      <c r="D19" s="280"/>
      <c r="E19" s="280"/>
      <c r="F19" s="280"/>
      <c r="G19" s="280"/>
      <c r="H19" s="280"/>
      <c r="I19" s="280"/>
      <c r="J19" s="280"/>
      <c r="K19" s="280"/>
      <c r="L19" s="280"/>
      <c r="M19" s="280"/>
      <c r="N19" s="280"/>
      <c r="O19" s="280"/>
    </row>
    <row r="20" ht="22.5" spans="1:15">
      <c r="A20" s="283"/>
      <c r="B20" s="280"/>
      <c r="C20" s="280"/>
      <c r="D20" s="280"/>
      <c r="E20" s="280"/>
      <c r="F20" s="280"/>
      <c r="G20" s="280"/>
      <c r="H20" s="280"/>
      <c r="I20" s="280"/>
      <c r="J20" s="280"/>
      <c r="K20" s="280"/>
      <c r="L20" s="280"/>
      <c r="M20" s="280"/>
      <c r="N20" s="280"/>
      <c r="O20" s="280"/>
    </row>
    <row r="21" ht="22.5" spans="1:15">
      <c r="A21" s="284" t="s">
        <v>3</v>
      </c>
      <c r="B21" s="280"/>
      <c r="C21" s="280"/>
      <c r="D21" s="280"/>
      <c r="E21" s="280"/>
      <c r="F21" s="280"/>
      <c r="G21" s="280"/>
      <c r="H21" s="280"/>
      <c r="I21" s="280"/>
      <c r="J21" s="280"/>
      <c r="K21" s="280"/>
      <c r="L21" s="280"/>
      <c r="M21" s="280"/>
      <c r="N21" s="280"/>
      <c r="O21" s="280"/>
    </row>
    <row r="22" ht="22.5" spans="1:15">
      <c r="A22" s="285">
        <v>44141</v>
      </c>
      <c r="B22" s="280"/>
      <c r="C22" s="280"/>
      <c r="D22" s="280"/>
      <c r="E22" s="280"/>
      <c r="F22" s="280"/>
      <c r="G22" s="280"/>
      <c r="H22" s="280"/>
      <c r="I22" s="280"/>
      <c r="J22" s="280"/>
      <c r="K22" s="280"/>
      <c r="L22" s="280"/>
      <c r="M22" s="280"/>
      <c r="N22" s="280"/>
      <c r="O22" s="280"/>
    </row>
    <row r="23" spans="1:15">
      <c r="A23" s="280"/>
      <c r="B23" s="280"/>
      <c r="C23" s="280"/>
      <c r="D23" s="280"/>
      <c r="E23" s="280"/>
      <c r="F23" s="280"/>
      <c r="G23" s="280"/>
      <c r="H23" s="280"/>
      <c r="I23" s="280"/>
      <c r="J23" s="280"/>
      <c r="K23" s="280"/>
      <c r="L23" s="280"/>
      <c r="M23" s="280"/>
      <c r="N23" s="280"/>
      <c r="O23" s="280"/>
    </row>
    <row r="24" spans="1:15">
      <c r="A24" s="280"/>
      <c r="B24" s="280"/>
      <c r="C24" s="280"/>
      <c r="D24" s="280"/>
      <c r="E24" s="280"/>
      <c r="F24" s="280"/>
      <c r="G24" s="280"/>
      <c r="H24" s="280"/>
      <c r="I24" s="280"/>
      <c r="J24" s="280"/>
      <c r="K24" s="280"/>
      <c r="L24" s="280"/>
      <c r="M24" s="280"/>
      <c r="N24" s="280"/>
      <c r="O24" s="280"/>
    </row>
    <row r="25" spans="1:15">
      <c r="A25" s="280"/>
      <c r="B25" s="280"/>
      <c r="C25" s="280"/>
      <c r="D25" s="280"/>
      <c r="E25" s="280"/>
      <c r="F25" s="280"/>
      <c r="G25" s="280"/>
      <c r="H25" s="280"/>
      <c r="I25" s="280"/>
      <c r="J25" s="280"/>
      <c r="K25" s="280"/>
      <c r="L25" s="280"/>
      <c r="M25" s="280"/>
      <c r="N25" s="280"/>
      <c r="O25" s="280"/>
    </row>
    <row r="26" spans="1:15">
      <c r="A26" s="280"/>
      <c r="B26" s="280"/>
      <c r="C26" s="280"/>
      <c r="D26" s="280"/>
      <c r="E26" s="280"/>
      <c r="F26" s="280"/>
      <c r="G26" s="280"/>
      <c r="H26" s="280"/>
      <c r="I26" s="280"/>
      <c r="J26" s="280"/>
      <c r="K26" s="280"/>
      <c r="L26" s="280"/>
      <c r="M26" s="280"/>
      <c r="N26" s="280"/>
      <c r="O26" s="280"/>
    </row>
    <row r="27" spans="1:15">
      <c r="A27" s="280"/>
      <c r="B27" s="280"/>
      <c r="C27" s="280"/>
      <c r="D27" s="280"/>
      <c r="E27" s="280"/>
      <c r="F27" s="280"/>
      <c r="G27" s="280"/>
      <c r="H27" s="280"/>
      <c r="I27" s="280"/>
      <c r="J27" s="280"/>
      <c r="K27" s="280"/>
      <c r="L27" s="280"/>
      <c r="M27" s="280"/>
      <c r="N27" s="280"/>
      <c r="O27" s="280"/>
    </row>
    <row r="28" spans="1:15">
      <c r="A28" s="280"/>
      <c r="B28" s="280"/>
      <c r="C28" s="280"/>
      <c r="D28" s="280"/>
      <c r="E28" s="280"/>
      <c r="F28" s="280"/>
      <c r="G28" s="280"/>
      <c r="H28" s="280"/>
      <c r="I28" s="280"/>
      <c r="J28" s="280"/>
      <c r="K28" s="280"/>
      <c r="L28" s="280"/>
      <c r="M28" s="280"/>
      <c r="N28" s="280"/>
      <c r="O28" s="280"/>
    </row>
    <row r="29" spans="1:15">
      <c r="A29" s="280"/>
      <c r="B29" s="280"/>
      <c r="C29" s="280"/>
      <c r="D29" s="280"/>
      <c r="E29" s="280"/>
      <c r="F29" s="280"/>
      <c r="G29" s="280"/>
      <c r="H29" s="280"/>
      <c r="I29" s="280"/>
      <c r="J29" s="280"/>
      <c r="K29" s="280"/>
      <c r="L29" s="280"/>
      <c r="M29" s="280"/>
      <c r="N29" s="280"/>
      <c r="O29" s="280"/>
    </row>
    <row r="30" spans="1:15">
      <c r="A30" s="280"/>
      <c r="B30" s="280"/>
      <c r="C30" s="280"/>
      <c r="D30" s="280"/>
      <c r="E30" s="280"/>
      <c r="F30" s="280"/>
      <c r="G30" s="280"/>
      <c r="H30" s="280"/>
      <c r="I30" s="280"/>
      <c r="J30" s="280"/>
      <c r="K30" s="280"/>
      <c r="L30" s="280"/>
      <c r="M30" s="280"/>
      <c r="N30" s="280"/>
      <c r="O30" s="280"/>
    </row>
    <row r="31" spans="1:15">
      <c r="A31" s="280"/>
      <c r="B31" s="280"/>
      <c r="C31" s="280"/>
      <c r="D31" s="280"/>
      <c r="E31" s="280"/>
      <c r="F31" s="280"/>
      <c r="G31" s="280"/>
      <c r="H31" s="280"/>
      <c r="I31" s="280"/>
      <c r="J31" s="280"/>
      <c r="K31" s="280"/>
      <c r="L31" s="280"/>
      <c r="M31" s="280"/>
      <c r="N31" s="280"/>
      <c r="O31" s="280"/>
    </row>
    <row r="32" spans="1:15">
      <c r="A32" s="280"/>
      <c r="B32" s="280"/>
      <c r="C32" s="280"/>
      <c r="D32" s="280"/>
      <c r="E32" s="280"/>
      <c r="F32" s="280"/>
      <c r="G32" s="280"/>
      <c r="H32" s="280"/>
      <c r="I32" s="280"/>
      <c r="J32" s="280"/>
      <c r="K32" s="280"/>
      <c r="L32" s="280"/>
      <c r="M32" s="280"/>
      <c r="N32" s="280"/>
      <c r="O32" s="280"/>
    </row>
    <row r="33" spans="1:15">
      <c r="A33" s="280"/>
      <c r="B33" s="280"/>
      <c r="C33" s="280"/>
      <c r="D33" s="280"/>
      <c r="E33" s="280"/>
      <c r="F33" s="280"/>
      <c r="G33" s="280"/>
      <c r="H33" s="280"/>
      <c r="I33" s="280"/>
      <c r="J33" s="280"/>
      <c r="K33" s="280"/>
      <c r="L33" s="280"/>
      <c r="M33" s="280"/>
      <c r="N33" s="280"/>
      <c r="O33" s="280"/>
    </row>
    <row r="34" spans="1:15">
      <c r="A34" s="280"/>
      <c r="B34" s="280"/>
      <c r="C34" s="280"/>
      <c r="D34" s="280"/>
      <c r="E34" s="280"/>
      <c r="F34" s="280"/>
      <c r="G34" s="280"/>
      <c r="H34" s="280"/>
      <c r="I34" s="280"/>
      <c r="J34" s="280"/>
      <c r="K34" s="280"/>
      <c r="L34" s="280"/>
      <c r="M34" s="280"/>
      <c r="N34" s="280"/>
      <c r="O34" s="280"/>
    </row>
    <row r="35" spans="1:15">
      <c r="A35" s="280"/>
      <c r="B35" s="280"/>
      <c r="C35" s="280"/>
      <c r="D35" s="280"/>
      <c r="E35" s="280"/>
      <c r="F35" s="280"/>
      <c r="G35" s="280"/>
      <c r="H35" s="280"/>
      <c r="I35" s="280"/>
      <c r="J35" s="280"/>
      <c r="K35" s="280"/>
      <c r="L35" s="280"/>
      <c r="M35" s="280"/>
      <c r="N35" s="280"/>
      <c r="O35" s="280"/>
    </row>
    <row r="36" spans="1:15">
      <c r="A36" s="280"/>
      <c r="B36" s="280"/>
      <c r="C36" s="280"/>
      <c r="D36" s="280"/>
      <c r="E36" s="280"/>
      <c r="F36" s="280"/>
      <c r="G36" s="280"/>
      <c r="H36" s="280"/>
      <c r="I36" s="280"/>
      <c r="J36" s="280"/>
      <c r="K36" s="280"/>
      <c r="L36" s="280"/>
      <c r="M36" s="280"/>
      <c r="N36" s="280"/>
      <c r="O36" s="280"/>
    </row>
    <row r="37" spans="1:15">
      <c r="A37" s="280"/>
      <c r="B37" s="280"/>
      <c r="C37" s="280"/>
      <c r="D37" s="280"/>
      <c r="E37" s="280"/>
      <c r="F37" s="280"/>
      <c r="G37" s="280"/>
      <c r="H37" s="280"/>
      <c r="I37" s="280"/>
      <c r="J37" s="280"/>
      <c r="K37" s="280"/>
      <c r="L37" s="280"/>
      <c r="M37" s="280"/>
      <c r="N37" s="280"/>
      <c r="O37" s="280"/>
    </row>
    <row r="38" spans="1:15">
      <c r="A38" s="280"/>
      <c r="B38" s="280"/>
      <c r="C38" s="280"/>
      <c r="D38" s="280"/>
      <c r="E38" s="280"/>
      <c r="F38" s="280"/>
      <c r="G38" s="280"/>
      <c r="H38" s="280"/>
      <c r="I38" s="280"/>
      <c r="J38" s="280"/>
      <c r="K38" s="280"/>
      <c r="L38" s="280"/>
      <c r="M38" s="280"/>
      <c r="N38" s="280"/>
      <c r="O38" s="280"/>
    </row>
    <row r="39" spans="1:15">
      <c r="A39" s="280"/>
      <c r="B39" s="280"/>
      <c r="C39" s="280"/>
      <c r="D39" s="280"/>
      <c r="E39" s="280"/>
      <c r="F39" s="280"/>
      <c r="G39" s="280"/>
      <c r="H39" s="280"/>
      <c r="I39" s="280"/>
      <c r="J39" s="280"/>
      <c r="K39" s="280"/>
      <c r="L39" s="280"/>
      <c r="M39" s="280"/>
      <c r="N39" s="280"/>
      <c r="O39" s="280"/>
    </row>
    <row r="40" spans="1:15">
      <c r="A40" s="280"/>
      <c r="B40" s="280"/>
      <c r="C40" s="280"/>
      <c r="D40" s="280"/>
      <c r="E40" s="280"/>
      <c r="F40" s="280"/>
      <c r="G40" s="280"/>
      <c r="H40" s="280"/>
      <c r="I40" s="280"/>
      <c r="J40" s="280"/>
      <c r="K40" s="280"/>
      <c r="L40" s="280"/>
      <c r="M40" s="280"/>
      <c r="N40" s="280"/>
      <c r="O40" s="280"/>
    </row>
    <row r="41" spans="1:15">
      <c r="A41" s="280"/>
      <c r="B41" s="280"/>
      <c r="C41" s="280"/>
      <c r="D41" s="280"/>
      <c r="E41" s="280"/>
      <c r="F41" s="280"/>
      <c r="G41" s="280"/>
      <c r="H41" s="280"/>
      <c r="I41" s="280"/>
      <c r="J41" s="280"/>
      <c r="K41" s="280"/>
      <c r="L41" s="280"/>
      <c r="M41" s="280"/>
      <c r="N41" s="280"/>
      <c r="O41" s="280"/>
    </row>
  </sheetData>
  <pageMargins left="0.700694444444445" right="0.700694444444445"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3"/>
  <sheetViews>
    <sheetView workbookViewId="0">
      <selection activeCell="D19" sqref="D19"/>
    </sheetView>
  </sheetViews>
  <sheetFormatPr defaultColWidth="9" defaultRowHeight="14.25"/>
  <cols>
    <col min="1" max="1" width="84" customWidth="1"/>
  </cols>
  <sheetData>
    <row r="1" ht="38" customHeight="1" spans="1:1">
      <c r="A1" s="276" t="s">
        <v>4</v>
      </c>
    </row>
    <row r="2" ht="36" customHeight="1" spans="1:1">
      <c r="A2" s="277" t="s">
        <v>5</v>
      </c>
    </row>
    <row r="3" ht="36" customHeight="1" spans="1:1">
      <c r="A3" s="277"/>
    </row>
    <row r="4" ht="36" customHeight="1" spans="1:1">
      <c r="A4" s="277" t="s">
        <v>6</v>
      </c>
    </row>
    <row r="5" ht="36" customHeight="1" spans="1:1">
      <c r="A5" s="277"/>
    </row>
    <row r="6" ht="36" customHeight="1" spans="1:1">
      <c r="A6" s="277" t="s">
        <v>7</v>
      </c>
    </row>
    <row r="7" ht="36" customHeight="1" spans="1:1">
      <c r="A7" s="278"/>
    </row>
    <row r="8" ht="36" customHeight="1" spans="1:1">
      <c r="A8" s="277" t="s">
        <v>8</v>
      </c>
    </row>
    <row r="9" ht="36" customHeight="1" spans="1:1">
      <c r="A9" s="278"/>
    </row>
    <row r="10" ht="36" customHeight="1" spans="1:1">
      <c r="A10" s="277" t="s">
        <v>9</v>
      </c>
    </row>
    <row r="11" ht="36" customHeight="1" spans="1:1">
      <c r="A11" s="278"/>
    </row>
    <row r="12" ht="36" customHeight="1" spans="1:1">
      <c r="A12" s="277" t="s">
        <v>10</v>
      </c>
    </row>
    <row r="13" ht="36" customHeight="1"/>
    <row r="14" ht="36" customHeight="1" spans="1:1">
      <c r="A14" s="277" t="s">
        <v>11</v>
      </c>
    </row>
    <row r="15" ht="36" customHeight="1"/>
    <row r="16" ht="36" customHeight="1" spans="1:1">
      <c r="A16" s="277" t="s">
        <v>12</v>
      </c>
    </row>
    <row r="17" ht="36" customHeight="1" spans="1:1">
      <c r="A17" s="277"/>
    </row>
    <row r="18" ht="36" customHeight="1" spans="1:1">
      <c r="A18" s="277" t="s">
        <v>13</v>
      </c>
    </row>
    <row r="19" ht="36" customHeight="1" spans="1:1">
      <c r="A19" s="277"/>
    </row>
    <row r="20" ht="33" customHeight="1" spans="1:1">
      <c r="A20" s="277" t="s">
        <v>14</v>
      </c>
    </row>
    <row r="21" ht="33" customHeight="1" spans="1:1">
      <c r="A21" s="277"/>
    </row>
    <row r="22" ht="20.25" spans="1:1">
      <c r="A22" s="277" t="s">
        <v>15</v>
      </c>
    </row>
    <row r="23" ht="20.25" spans="1:1">
      <c r="A23" s="277"/>
    </row>
  </sheetData>
  <pageMargins left="1.10138888888889" right="1.02291666666667" top="1.45625" bottom="1.37777777777778" header="0.313888888888889" footer="0.313888888888889"/>
  <pageSetup paperSize="9" scale="8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xSplit="1" ySplit="2" topLeftCell="B3" activePane="bottomRight" state="frozen"/>
      <selection/>
      <selection pane="topRight"/>
      <selection pane="bottomLeft"/>
      <selection pane="bottomRight" activeCell="N12" sqref="N12"/>
    </sheetView>
  </sheetViews>
  <sheetFormatPr defaultColWidth="9" defaultRowHeight="23" customHeight="1" outlineLevelCol="7"/>
  <cols>
    <col min="1" max="1" width="26.875" style="253" customWidth="1"/>
    <col min="2" max="2" width="8" style="254" customWidth="1"/>
    <col min="3" max="3" width="9.5" style="254" customWidth="1"/>
    <col min="4" max="4" width="10.375" style="254" customWidth="1"/>
    <col min="5" max="5" width="21.125" style="254" customWidth="1"/>
    <col min="6" max="6" width="8.975" style="254" customWidth="1"/>
    <col min="7" max="7" width="9.375" style="254" customWidth="1"/>
    <col min="8" max="8" width="11" style="254" customWidth="1"/>
    <col min="9" max="254" width="9" style="255"/>
    <col min="255" max="16384" width="9" style="1"/>
  </cols>
  <sheetData>
    <row r="1" customHeight="1" spans="1:8">
      <c r="A1" s="256" t="s">
        <v>16</v>
      </c>
      <c r="B1" s="256"/>
      <c r="C1" s="256"/>
      <c r="D1" s="256"/>
      <c r="E1" s="256"/>
      <c r="F1" s="256"/>
      <c r="G1" s="256"/>
      <c r="H1" s="256"/>
    </row>
    <row r="2" customHeight="1" spans="1:8">
      <c r="A2" s="257" t="s">
        <v>17</v>
      </c>
      <c r="B2" s="107"/>
      <c r="C2" s="107"/>
      <c r="D2" s="107"/>
      <c r="E2" s="106" t="s">
        <v>18</v>
      </c>
      <c r="F2" s="258"/>
      <c r="G2" s="258"/>
      <c r="H2" s="258"/>
    </row>
    <row r="3" customHeight="1" spans="1:8">
      <c r="A3" s="259" t="s">
        <v>19</v>
      </c>
      <c r="B3" s="260" t="s">
        <v>20</v>
      </c>
      <c r="C3" s="260" t="s">
        <v>21</v>
      </c>
      <c r="D3" s="260" t="s">
        <v>22</v>
      </c>
      <c r="E3" s="259" t="s">
        <v>19</v>
      </c>
      <c r="F3" s="260" t="s">
        <v>20</v>
      </c>
      <c r="G3" s="260" t="s">
        <v>21</v>
      </c>
      <c r="H3" s="260" t="s">
        <v>22</v>
      </c>
    </row>
    <row r="4" customHeight="1" spans="1:8">
      <c r="A4" s="261" t="s">
        <v>23</v>
      </c>
      <c r="B4" s="262">
        <f>B5+B6+B36+B37+B38+B39</f>
        <v>392885</v>
      </c>
      <c r="C4" s="262">
        <f>C5+C6+C36+C37+C38+C39</f>
        <v>7035</v>
      </c>
      <c r="D4" s="262">
        <f>D5+D6+D36+D37+D38+D39</f>
        <v>399920</v>
      </c>
      <c r="E4" s="263" t="s">
        <v>24</v>
      </c>
      <c r="F4" s="262">
        <f>SUM(F5,F6,F19,F20)</f>
        <v>392885</v>
      </c>
      <c r="G4" s="262">
        <f>SUM(G5,G6,G19,G20)</f>
        <v>7035</v>
      </c>
      <c r="H4" s="262">
        <f>SUM(H5,H6,H19,H20)</f>
        <v>399920</v>
      </c>
    </row>
    <row r="5" customHeight="1" spans="1:8">
      <c r="A5" s="264" t="s">
        <v>25</v>
      </c>
      <c r="B5" s="262">
        <v>89000</v>
      </c>
      <c r="C5" s="262"/>
      <c r="D5" s="262">
        <f>B5+C5</f>
        <v>89000</v>
      </c>
      <c r="E5" s="265" t="s">
        <v>26</v>
      </c>
      <c r="F5" s="262">
        <v>362400</v>
      </c>
      <c r="G5" s="262"/>
      <c r="H5" s="262">
        <v>362400</v>
      </c>
    </row>
    <row r="6" customHeight="1" spans="1:8">
      <c r="A6" s="264" t="s">
        <v>27</v>
      </c>
      <c r="B6" s="262">
        <f>B7+B11+B35</f>
        <v>261318</v>
      </c>
      <c r="C6" s="262">
        <f>C7+C11+C35</f>
        <v>-29380</v>
      </c>
      <c r="D6" s="262">
        <f>D7+D11+D35</f>
        <v>231938</v>
      </c>
      <c r="E6" s="265" t="s">
        <v>28</v>
      </c>
      <c r="F6" s="262">
        <f>F7+F8+F9</f>
        <v>9000</v>
      </c>
      <c r="G6" s="262">
        <f>G7+G8+G9</f>
        <v>7035</v>
      </c>
      <c r="H6" s="262">
        <f>H7+H8+H9</f>
        <v>16035</v>
      </c>
    </row>
    <row r="7" customHeight="1" spans="1:8">
      <c r="A7" s="264" t="s">
        <v>29</v>
      </c>
      <c r="B7" s="262">
        <f>SUM(B8:B10)</f>
        <v>7156</v>
      </c>
      <c r="C7" s="262">
        <f>SUM(C8:C10)</f>
        <v>0</v>
      </c>
      <c r="D7" s="262">
        <f>SUM(D8:D10)</f>
        <v>7156</v>
      </c>
      <c r="E7" s="266" t="s">
        <v>30</v>
      </c>
      <c r="F7" s="262"/>
      <c r="G7" s="262">
        <v>7035</v>
      </c>
      <c r="H7" s="262">
        <f>F7+G7</f>
        <v>7035</v>
      </c>
    </row>
    <row r="8" customHeight="1" spans="1:8">
      <c r="A8" s="267" t="s">
        <v>31</v>
      </c>
      <c r="B8" s="262">
        <v>5611</v>
      </c>
      <c r="C8" s="262"/>
      <c r="D8" s="262">
        <f>B8+C8</f>
        <v>5611</v>
      </c>
      <c r="E8" s="266" t="s">
        <v>32</v>
      </c>
      <c r="F8" s="262">
        <v>0</v>
      </c>
      <c r="G8" s="262">
        <v>0</v>
      </c>
      <c r="H8" s="262">
        <v>0</v>
      </c>
    </row>
    <row r="9" customHeight="1" spans="1:8">
      <c r="A9" s="267" t="s">
        <v>33</v>
      </c>
      <c r="B9" s="262">
        <v>528</v>
      </c>
      <c r="C9" s="262"/>
      <c r="D9" s="262">
        <f>B9+C9</f>
        <v>528</v>
      </c>
      <c r="E9" s="266" t="s">
        <v>34</v>
      </c>
      <c r="F9" s="262">
        <f t="shared" ref="F9:H9" si="0">SUM(F10:F18)</f>
        <v>9000</v>
      </c>
      <c r="G9" s="262">
        <f t="shared" si="0"/>
        <v>0</v>
      </c>
      <c r="H9" s="262">
        <f t="shared" si="0"/>
        <v>9000</v>
      </c>
    </row>
    <row r="10" customHeight="1" spans="1:8">
      <c r="A10" s="267" t="s">
        <v>35</v>
      </c>
      <c r="B10" s="262">
        <v>1017</v>
      </c>
      <c r="C10" s="262"/>
      <c r="D10" s="262">
        <f>B10+C10</f>
        <v>1017</v>
      </c>
      <c r="E10" s="268" t="s">
        <v>36</v>
      </c>
      <c r="F10" s="262">
        <v>1221</v>
      </c>
      <c r="G10" s="262"/>
      <c r="H10" s="262">
        <f>F10+G10</f>
        <v>1221</v>
      </c>
    </row>
    <row r="11" customHeight="1" spans="1:8">
      <c r="A11" s="264" t="s">
        <v>37</v>
      </c>
      <c r="B11" s="262">
        <f>SUM(B12:B23)</f>
        <v>99997</v>
      </c>
      <c r="C11" s="262">
        <f>SUM(C12:C23)</f>
        <v>94785</v>
      </c>
      <c r="D11" s="262">
        <f>SUM(D12:D23)</f>
        <v>194782</v>
      </c>
      <c r="E11" s="268" t="s">
        <v>38</v>
      </c>
      <c r="F11" s="262">
        <v>2024</v>
      </c>
      <c r="G11" s="262"/>
      <c r="H11" s="262">
        <f t="shared" ref="H11:H20" si="1">F11+G11</f>
        <v>2024</v>
      </c>
    </row>
    <row r="12" customHeight="1" spans="1:8">
      <c r="A12" s="269" t="s">
        <v>39</v>
      </c>
      <c r="B12" s="262">
        <v>3371</v>
      </c>
      <c r="C12" s="262"/>
      <c r="D12" s="262">
        <f>B12+C12</f>
        <v>3371</v>
      </c>
      <c r="E12" s="268" t="s">
        <v>40</v>
      </c>
      <c r="F12" s="262">
        <v>3007</v>
      </c>
      <c r="G12" s="262"/>
      <c r="H12" s="262">
        <f t="shared" si="1"/>
        <v>3007</v>
      </c>
    </row>
    <row r="13" customHeight="1" spans="1:8">
      <c r="A13" s="269" t="s">
        <v>41</v>
      </c>
      <c r="B13" s="262">
        <v>45491</v>
      </c>
      <c r="C13" s="262">
        <v>1737</v>
      </c>
      <c r="D13" s="262">
        <f t="shared" ref="D13:D22" si="2">B13+C13</f>
        <v>47228</v>
      </c>
      <c r="E13" s="268" t="s">
        <v>42</v>
      </c>
      <c r="F13" s="262">
        <v>430</v>
      </c>
      <c r="G13" s="262"/>
      <c r="H13" s="262">
        <f t="shared" si="1"/>
        <v>430</v>
      </c>
    </row>
    <row r="14" customHeight="1" spans="1:8">
      <c r="A14" s="269" t="s">
        <v>43</v>
      </c>
      <c r="B14" s="262">
        <v>3772</v>
      </c>
      <c r="C14" s="262">
        <v>25049</v>
      </c>
      <c r="D14" s="262">
        <f t="shared" si="2"/>
        <v>28821</v>
      </c>
      <c r="E14" s="268" t="s">
        <v>44</v>
      </c>
      <c r="F14" s="262">
        <v>1201</v>
      </c>
      <c r="G14" s="262"/>
      <c r="H14" s="262">
        <f t="shared" si="1"/>
        <v>1201</v>
      </c>
    </row>
    <row r="15" customHeight="1" spans="1:8">
      <c r="A15" s="269" t="s">
        <v>45</v>
      </c>
      <c r="B15" s="262">
        <v>4200</v>
      </c>
      <c r="C15" s="262">
        <v>1046</v>
      </c>
      <c r="D15" s="262">
        <f t="shared" si="2"/>
        <v>5246</v>
      </c>
      <c r="E15" s="268" t="s">
        <v>46</v>
      </c>
      <c r="F15" s="262">
        <v>63</v>
      </c>
      <c r="G15" s="262"/>
      <c r="H15" s="262">
        <f t="shared" si="1"/>
        <v>63</v>
      </c>
    </row>
    <row r="16" customHeight="1" spans="1:8">
      <c r="A16" s="269" t="s">
        <v>47</v>
      </c>
      <c r="B16" s="262">
        <v>1093</v>
      </c>
      <c r="C16" s="262">
        <v>-821</v>
      </c>
      <c r="D16" s="262">
        <f t="shared" si="2"/>
        <v>272</v>
      </c>
      <c r="E16" s="268" t="s">
        <v>48</v>
      </c>
      <c r="F16" s="262">
        <v>551</v>
      </c>
      <c r="G16" s="262"/>
      <c r="H16" s="262">
        <f t="shared" si="1"/>
        <v>551</v>
      </c>
    </row>
    <row r="17" customHeight="1" spans="1:8">
      <c r="A17" s="269" t="s">
        <v>49</v>
      </c>
      <c r="B17" s="262"/>
      <c r="C17" s="262">
        <v>239</v>
      </c>
      <c r="D17" s="262">
        <f t="shared" si="2"/>
        <v>239</v>
      </c>
      <c r="E17" s="270" t="s">
        <v>50</v>
      </c>
      <c r="F17" s="262">
        <v>211</v>
      </c>
      <c r="G17" s="262"/>
      <c r="H17" s="262">
        <f t="shared" si="1"/>
        <v>211</v>
      </c>
    </row>
    <row r="18" customHeight="1" spans="1:8">
      <c r="A18" s="269" t="s">
        <v>51</v>
      </c>
      <c r="B18" s="262">
        <v>2182</v>
      </c>
      <c r="C18" s="262">
        <v>-332</v>
      </c>
      <c r="D18" s="262">
        <f t="shared" si="2"/>
        <v>1850</v>
      </c>
      <c r="E18" s="270" t="s">
        <v>52</v>
      </c>
      <c r="F18" s="262">
        <v>292</v>
      </c>
      <c r="G18" s="262"/>
      <c r="H18" s="262">
        <f t="shared" si="1"/>
        <v>292</v>
      </c>
    </row>
    <row r="19" customHeight="1" spans="1:8">
      <c r="A19" s="269" t="s">
        <v>53</v>
      </c>
      <c r="B19" s="262">
        <v>9540</v>
      </c>
      <c r="C19" s="262">
        <f>5909.13-3371</f>
        <v>2538.13</v>
      </c>
      <c r="D19" s="262">
        <f t="shared" si="2"/>
        <v>12078.13</v>
      </c>
      <c r="E19" s="265" t="s">
        <v>54</v>
      </c>
      <c r="F19" s="262">
        <v>21485</v>
      </c>
      <c r="G19" s="262"/>
      <c r="H19" s="262">
        <f t="shared" si="1"/>
        <v>21485</v>
      </c>
    </row>
    <row r="20" customHeight="1" spans="1:8">
      <c r="A20" s="269" t="s">
        <v>55</v>
      </c>
      <c r="B20" s="262">
        <v>1300</v>
      </c>
      <c r="C20" s="262">
        <v>2320</v>
      </c>
      <c r="D20" s="262">
        <f t="shared" si="2"/>
        <v>3620</v>
      </c>
      <c r="E20" s="265" t="s">
        <v>56</v>
      </c>
      <c r="F20" s="262"/>
      <c r="G20" s="262"/>
      <c r="H20" s="262">
        <f t="shared" si="1"/>
        <v>0</v>
      </c>
    </row>
    <row r="21" customHeight="1" spans="1:8">
      <c r="A21" s="269" t="s">
        <v>57</v>
      </c>
      <c r="B21" s="262">
        <v>3000</v>
      </c>
      <c r="C21" s="262">
        <v>3392</v>
      </c>
      <c r="D21" s="262">
        <f t="shared" si="2"/>
        <v>6392</v>
      </c>
      <c r="E21" s="263" t="s">
        <v>58</v>
      </c>
      <c r="F21" s="262">
        <f>B4-F4</f>
        <v>0</v>
      </c>
      <c r="G21" s="262">
        <f>C4-G4</f>
        <v>0</v>
      </c>
      <c r="H21" s="262">
        <f>D4-H4</f>
        <v>0</v>
      </c>
    </row>
    <row r="22" customHeight="1" spans="1:8">
      <c r="A22" s="269" t="s">
        <v>59</v>
      </c>
      <c r="B22" s="262">
        <v>232</v>
      </c>
      <c r="C22" s="262">
        <v>-232</v>
      </c>
      <c r="D22" s="262">
        <f t="shared" si="2"/>
        <v>0</v>
      </c>
      <c r="E22" s="265" t="s">
        <v>60</v>
      </c>
      <c r="F22" s="262"/>
      <c r="G22" s="262"/>
      <c r="H22" s="262"/>
    </row>
    <row r="23" customHeight="1" spans="1:8">
      <c r="A23" s="271" t="s">
        <v>61</v>
      </c>
      <c r="B23" s="262">
        <f>SUM(B24:B34)</f>
        <v>25816</v>
      </c>
      <c r="C23" s="262">
        <f>SUM(C24:C34)</f>
        <v>59848.87</v>
      </c>
      <c r="D23" s="262">
        <f>SUM(D24:D34)</f>
        <v>85664.87</v>
      </c>
      <c r="E23" s="265" t="s">
        <v>62</v>
      </c>
      <c r="F23" s="262">
        <f>F21-F22</f>
        <v>0</v>
      </c>
      <c r="G23" s="262">
        <f>G21-G22</f>
        <v>0</v>
      </c>
      <c r="H23" s="262">
        <f>H21-H22</f>
        <v>0</v>
      </c>
    </row>
    <row r="24" customHeight="1" spans="1:8">
      <c r="A24" s="269" t="s">
        <v>63</v>
      </c>
      <c r="B24" s="262">
        <v>1350</v>
      </c>
      <c r="C24" s="262">
        <v>-123</v>
      </c>
      <c r="D24" s="262">
        <f>B24+C24</f>
        <v>1227</v>
      </c>
      <c r="E24" s="265"/>
      <c r="F24" s="262"/>
      <c r="G24" s="262"/>
      <c r="H24" s="262"/>
    </row>
    <row r="25" customHeight="1" spans="1:8">
      <c r="A25" s="269" t="s">
        <v>64</v>
      </c>
      <c r="B25" s="262">
        <v>9000</v>
      </c>
      <c r="C25" s="262">
        <v>16376</v>
      </c>
      <c r="D25" s="262">
        <f t="shared" ref="D25:D39" si="3">B25+C25</f>
        <v>25376</v>
      </c>
      <c r="E25" s="265"/>
      <c r="F25" s="262"/>
      <c r="G25" s="262"/>
      <c r="H25" s="262"/>
    </row>
    <row r="26" customHeight="1" spans="1:8">
      <c r="A26" s="269" t="s">
        <v>65</v>
      </c>
      <c r="B26" s="262"/>
      <c r="C26" s="262">
        <v>133</v>
      </c>
      <c r="D26" s="262">
        <f t="shared" si="3"/>
        <v>133</v>
      </c>
      <c r="E26" s="265"/>
      <c r="F26" s="262"/>
      <c r="G26" s="262"/>
      <c r="H26" s="262"/>
    </row>
    <row r="27" customHeight="1" spans="1:8">
      <c r="A27" s="269" t="s">
        <v>66</v>
      </c>
      <c r="B27" s="262">
        <v>12721</v>
      </c>
      <c r="C27" s="262">
        <v>5368</v>
      </c>
      <c r="D27" s="262">
        <f t="shared" si="3"/>
        <v>18089</v>
      </c>
      <c r="E27" s="265"/>
      <c r="F27" s="262"/>
      <c r="G27" s="262"/>
      <c r="H27" s="262"/>
    </row>
    <row r="28" customHeight="1" spans="1:8">
      <c r="A28" s="269" t="s">
        <v>67</v>
      </c>
      <c r="B28" s="262">
        <v>1000</v>
      </c>
      <c r="C28" s="262">
        <v>6025</v>
      </c>
      <c r="D28" s="262">
        <f t="shared" si="3"/>
        <v>7025</v>
      </c>
      <c r="E28" s="265"/>
      <c r="F28" s="262"/>
      <c r="G28" s="262"/>
      <c r="H28" s="262"/>
    </row>
    <row r="29" customHeight="1" spans="1:8">
      <c r="A29" s="269" t="s">
        <v>68</v>
      </c>
      <c r="B29" s="262">
        <v>1246</v>
      </c>
      <c r="C29" s="262">
        <v>2871.87</v>
      </c>
      <c r="D29" s="262">
        <f t="shared" si="3"/>
        <v>4117.87</v>
      </c>
      <c r="E29" s="272"/>
      <c r="F29" s="262"/>
      <c r="G29" s="262"/>
      <c r="H29" s="262"/>
    </row>
    <row r="30" customHeight="1" spans="1:8">
      <c r="A30" s="269" t="s">
        <v>69</v>
      </c>
      <c r="B30" s="262"/>
      <c r="C30" s="262">
        <v>16879</v>
      </c>
      <c r="D30" s="262">
        <f t="shared" si="3"/>
        <v>16879</v>
      </c>
      <c r="E30" s="272"/>
      <c r="F30" s="262"/>
      <c r="G30" s="262"/>
      <c r="H30" s="262"/>
    </row>
    <row r="31" customHeight="1" spans="1:8">
      <c r="A31" s="269" t="s">
        <v>70</v>
      </c>
      <c r="B31" s="262"/>
      <c r="C31" s="262">
        <v>2909</v>
      </c>
      <c r="D31" s="262">
        <f t="shared" si="3"/>
        <v>2909</v>
      </c>
      <c r="E31" s="273"/>
      <c r="F31" s="262"/>
      <c r="G31" s="262"/>
      <c r="H31" s="262"/>
    </row>
    <row r="32" customHeight="1" spans="1:8">
      <c r="A32" s="269" t="s">
        <v>71</v>
      </c>
      <c r="B32" s="262">
        <v>499</v>
      </c>
      <c r="C32" s="262">
        <v>9070</v>
      </c>
      <c r="D32" s="262">
        <f t="shared" si="3"/>
        <v>9569</v>
      </c>
      <c r="E32" s="272"/>
      <c r="F32" s="262"/>
      <c r="G32" s="262"/>
      <c r="H32" s="262"/>
    </row>
    <row r="33" customHeight="1" spans="1:8">
      <c r="A33" s="269" t="s">
        <v>72</v>
      </c>
      <c r="B33" s="262"/>
      <c r="C33" s="262">
        <v>340</v>
      </c>
      <c r="D33" s="262">
        <f t="shared" si="3"/>
        <v>340</v>
      </c>
      <c r="E33" s="274"/>
      <c r="F33" s="262"/>
      <c r="G33" s="262"/>
      <c r="H33" s="262"/>
    </row>
    <row r="34" customHeight="1" spans="1:8">
      <c r="A34" s="269" t="s">
        <v>73</v>
      </c>
      <c r="B34" s="262"/>
      <c r="C34" s="262">
        <v>0</v>
      </c>
      <c r="D34" s="262">
        <f t="shared" si="3"/>
        <v>0</v>
      </c>
      <c r="E34" s="275"/>
      <c r="F34" s="275"/>
      <c r="G34" s="275"/>
      <c r="H34" s="275"/>
    </row>
    <row r="35" customHeight="1" spans="1:8">
      <c r="A35" s="264" t="s">
        <v>74</v>
      </c>
      <c r="B35" s="262">
        <v>154165</v>
      </c>
      <c r="C35" s="262">
        <v>-124165</v>
      </c>
      <c r="D35" s="262">
        <f t="shared" si="3"/>
        <v>30000</v>
      </c>
      <c r="E35" s="274"/>
      <c r="F35" s="274"/>
      <c r="G35" s="274"/>
      <c r="H35" s="274"/>
    </row>
    <row r="36" customHeight="1" spans="1:8">
      <c r="A36" s="269" t="s">
        <v>75</v>
      </c>
      <c r="B36" s="262">
        <v>21485</v>
      </c>
      <c r="C36" s="262">
        <v>-100</v>
      </c>
      <c r="D36" s="262">
        <f t="shared" si="3"/>
        <v>21385</v>
      </c>
      <c r="E36" s="274"/>
      <c r="F36" s="274"/>
      <c r="G36" s="274"/>
      <c r="H36" s="274"/>
    </row>
    <row r="37" customHeight="1" spans="1:8">
      <c r="A37" s="269" t="s">
        <v>76</v>
      </c>
      <c r="B37" s="262"/>
      <c r="C37" s="262">
        <v>0</v>
      </c>
      <c r="D37" s="262">
        <f t="shared" si="3"/>
        <v>0</v>
      </c>
      <c r="E37" s="274"/>
      <c r="F37" s="274"/>
      <c r="G37" s="274"/>
      <c r="H37" s="274"/>
    </row>
    <row r="38" customHeight="1" spans="1:8">
      <c r="A38" s="269" t="s">
        <v>77</v>
      </c>
      <c r="B38" s="262">
        <v>19997</v>
      </c>
      <c r="C38" s="262">
        <v>36283</v>
      </c>
      <c r="D38" s="262">
        <f t="shared" si="3"/>
        <v>56280</v>
      </c>
      <c r="E38" s="274"/>
      <c r="F38" s="274"/>
      <c r="G38" s="274"/>
      <c r="H38" s="274"/>
    </row>
    <row r="39" customHeight="1" spans="1:8">
      <c r="A39" s="269" t="s">
        <v>78</v>
      </c>
      <c r="B39" s="262">
        <v>1085</v>
      </c>
      <c r="C39" s="262">
        <v>232</v>
      </c>
      <c r="D39" s="262">
        <f t="shared" si="3"/>
        <v>1317</v>
      </c>
      <c r="E39" s="274"/>
      <c r="F39" s="274"/>
      <c r="G39" s="274"/>
      <c r="H39" s="274"/>
    </row>
  </sheetData>
  <mergeCells count="2">
    <mergeCell ref="A1:H1"/>
    <mergeCell ref="F2:H2"/>
  </mergeCells>
  <printOptions horizontalCentered="1" verticalCentered="1"/>
  <pageMargins left="0.388888888888889" right="0.388888888888889" top="0.313888888888889" bottom="0.393055555555556" header="0.309027777777778" footer="0.2"/>
  <pageSetup paperSize="9" scale="85" orientation="portrait" horizontalDpi="300" verticalDpi="300"/>
  <headerFooter alignWithMargins="0" scaleWithDoc="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6"/>
  <sheetViews>
    <sheetView tabSelected="1" workbookViewId="0">
      <pane xSplit="1" ySplit="6" topLeftCell="B7" activePane="bottomRight" state="frozen"/>
      <selection/>
      <selection pane="topRight"/>
      <selection pane="bottomLeft"/>
      <selection pane="bottomRight" activeCell="A28" sqref="$A28:$XFD28"/>
    </sheetView>
  </sheetViews>
  <sheetFormatPr defaultColWidth="9" defaultRowHeight="15.75"/>
  <cols>
    <col min="1" max="1" width="25.5583333333333" style="224" customWidth="1"/>
    <col min="2" max="9" width="8.8" style="225" customWidth="1"/>
    <col min="10" max="10" width="10.425" style="225" customWidth="1"/>
    <col min="11" max="12" width="9.625" style="225" customWidth="1"/>
    <col min="13" max="13" width="9.25" style="225" customWidth="1"/>
    <col min="14" max="21" width="9" style="226" customWidth="1"/>
    <col min="22" max="234" width="9" style="226"/>
    <col min="235" max="16384" width="9" style="1"/>
  </cols>
  <sheetData>
    <row r="1" ht="25" customHeight="1" spans="1:13">
      <c r="A1" s="227" t="s">
        <v>79</v>
      </c>
      <c r="B1" s="228"/>
      <c r="C1" s="228"/>
      <c r="D1" s="228"/>
      <c r="E1" s="228"/>
      <c r="F1" s="228"/>
      <c r="G1" s="228"/>
      <c r="H1" s="228"/>
      <c r="I1" s="228"/>
      <c r="J1" s="228"/>
      <c r="K1" s="228"/>
      <c r="L1" s="228"/>
      <c r="M1" s="228"/>
    </row>
    <row r="2" s="221" customFormat="1" ht="18" customHeight="1" spans="1:13">
      <c r="A2" s="229" t="s">
        <v>17</v>
      </c>
      <c r="B2" s="230"/>
      <c r="C2" s="230"/>
      <c r="D2" s="230"/>
      <c r="E2" s="230"/>
      <c r="F2" s="230"/>
      <c r="G2" s="230"/>
      <c r="H2" s="230"/>
      <c r="I2" s="230"/>
      <c r="J2" s="230"/>
      <c r="K2" s="230"/>
      <c r="L2" s="230"/>
      <c r="M2" s="230"/>
    </row>
    <row r="3" ht="26" customHeight="1" spans="1:21">
      <c r="A3" s="231" t="s">
        <v>80</v>
      </c>
      <c r="B3" s="232" t="s">
        <v>81</v>
      </c>
      <c r="C3" s="231"/>
      <c r="D3" s="231"/>
      <c r="E3" s="231"/>
      <c r="F3" s="233" t="s">
        <v>21</v>
      </c>
      <c r="G3" s="234"/>
      <c r="H3" s="234"/>
      <c r="I3" s="246"/>
      <c r="J3" s="232" t="s">
        <v>22</v>
      </c>
      <c r="K3" s="231"/>
      <c r="L3" s="231"/>
      <c r="M3" s="231"/>
      <c r="N3" s="247" t="s">
        <v>82</v>
      </c>
      <c r="O3" s="248"/>
      <c r="P3" s="249"/>
      <c r="Q3" s="248"/>
      <c r="R3" s="249"/>
      <c r="S3" s="248"/>
      <c r="T3" s="249"/>
      <c r="U3" s="249"/>
    </row>
    <row r="4" ht="14.25" spans="1:21">
      <c r="A4" s="231"/>
      <c r="B4" s="231" t="s">
        <v>83</v>
      </c>
      <c r="C4" s="231" t="s">
        <v>84</v>
      </c>
      <c r="D4" s="231" t="s">
        <v>85</v>
      </c>
      <c r="E4" s="231" t="s">
        <v>86</v>
      </c>
      <c r="F4" s="231" t="s">
        <v>87</v>
      </c>
      <c r="G4" s="231" t="s">
        <v>88</v>
      </c>
      <c r="H4" s="231" t="s">
        <v>89</v>
      </c>
      <c r="I4" s="231" t="s">
        <v>90</v>
      </c>
      <c r="J4" s="231" t="s">
        <v>83</v>
      </c>
      <c r="K4" s="231" t="s">
        <v>84</v>
      </c>
      <c r="L4" s="231" t="s">
        <v>85</v>
      </c>
      <c r="M4" s="231" t="s">
        <v>86</v>
      </c>
      <c r="N4" s="231" t="s">
        <v>91</v>
      </c>
      <c r="O4" s="250"/>
      <c r="P4" s="231" t="s">
        <v>84</v>
      </c>
      <c r="Q4" s="250"/>
      <c r="R4" s="231" t="s">
        <v>85</v>
      </c>
      <c r="S4" s="250"/>
      <c r="T4" s="231" t="s">
        <v>86</v>
      </c>
      <c r="U4" s="250"/>
    </row>
    <row r="5" ht="14.25" spans="1:21">
      <c r="A5" s="231"/>
      <c r="B5" s="231"/>
      <c r="C5" s="231"/>
      <c r="D5" s="231"/>
      <c r="E5" s="231"/>
      <c r="F5" s="231"/>
      <c r="G5" s="231"/>
      <c r="H5" s="231"/>
      <c r="I5" s="231"/>
      <c r="J5" s="231"/>
      <c r="K5" s="231"/>
      <c r="L5" s="231"/>
      <c r="M5" s="231"/>
      <c r="N5" s="231" t="s">
        <v>92</v>
      </c>
      <c r="O5" s="250" t="s">
        <v>93</v>
      </c>
      <c r="P5" s="231" t="s">
        <v>92</v>
      </c>
      <c r="Q5" s="250" t="s">
        <v>93</v>
      </c>
      <c r="R5" s="231" t="s">
        <v>92</v>
      </c>
      <c r="S5" s="250" t="s">
        <v>93</v>
      </c>
      <c r="T5" s="231" t="s">
        <v>92</v>
      </c>
      <c r="U5" s="250" t="s">
        <v>93</v>
      </c>
    </row>
    <row r="6" ht="14.25" spans="1:21">
      <c r="A6" s="231" t="s">
        <v>94</v>
      </c>
      <c r="B6" s="231">
        <f t="shared" ref="B6:B37" si="0">C6+D6+E6</f>
        <v>89000</v>
      </c>
      <c r="C6" s="231">
        <f t="shared" ref="C6:I6" si="1">C7+C25</f>
        <v>80576</v>
      </c>
      <c r="D6" s="231">
        <f t="shared" si="1"/>
        <v>3003</v>
      </c>
      <c r="E6" s="231">
        <f t="shared" si="1"/>
        <v>5421</v>
      </c>
      <c r="F6" s="231">
        <f t="shared" ref="F6:F37" si="2">G6+H6+I6</f>
        <v>0</v>
      </c>
      <c r="G6" s="231">
        <f t="shared" si="1"/>
        <v>-5048</v>
      </c>
      <c r="H6" s="231">
        <f t="shared" si="1"/>
        <v>-1123</v>
      </c>
      <c r="I6" s="231">
        <f t="shared" si="1"/>
        <v>6171</v>
      </c>
      <c r="J6" s="231">
        <f t="shared" ref="J6:J37" si="3">K6+L6+M6</f>
        <v>89000</v>
      </c>
      <c r="K6" s="240">
        <f t="shared" ref="K6:M6" si="4">K7+K25</f>
        <v>75528</v>
      </c>
      <c r="L6" s="240">
        <f t="shared" si="4"/>
        <v>1880</v>
      </c>
      <c r="M6" s="240">
        <f t="shared" si="4"/>
        <v>11592</v>
      </c>
      <c r="N6" s="231">
        <f t="shared" ref="N6:N37" si="5">J6-B6</f>
        <v>0</v>
      </c>
      <c r="O6" s="250" t="str">
        <f t="shared" ref="O6:O9" si="6">IF(N6=0,"",N6/B6)</f>
        <v/>
      </c>
      <c r="P6" s="231">
        <f t="shared" ref="P6:P37" si="7">K6-C6</f>
        <v>-5048</v>
      </c>
      <c r="Q6" s="250">
        <f t="shared" ref="Q6:Q9" si="8">IF(P6=0,"",P6/C6)</f>
        <v>-0.062648927720413</v>
      </c>
      <c r="R6" s="231">
        <f t="shared" ref="R6:R37" si="9">L6-D6</f>
        <v>-1123</v>
      </c>
      <c r="S6" s="250">
        <f t="shared" ref="S6:S14" si="10">IF(R6=0,"",R6/D6)</f>
        <v>-0.373959373959374</v>
      </c>
      <c r="T6" s="231">
        <f t="shared" ref="T6:T37" si="11">M6-E6</f>
        <v>6171</v>
      </c>
      <c r="U6" s="250">
        <f t="shared" ref="U6:U37" si="12">IF(T6=0,"",T6/E6)</f>
        <v>1.13835085777532</v>
      </c>
    </row>
    <row r="7" s="222" customFormat="1" ht="22" customHeight="1" spans="1:21">
      <c r="A7" s="235" t="s">
        <v>95</v>
      </c>
      <c r="B7" s="236">
        <f t="shared" si="0"/>
        <v>52235</v>
      </c>
      <c r="C7" s="236">
        <f t="shared" ref="C7:H7" si="13">SUM(C8:C24)</f>
        <v>49281</v>
      </c>
      <c r="D7" s="236">
        <f t="shared" si="13"/>
        <v>2954</v>
      </c>
      <c r="E7" s="231"/>
      <c r="F7" s="236">
        <f t="shared" si="2"/>
        <v>-1803</v>
      </c>
      <c r="G7" s="236">
        <f t="shared" si="13"/>
        <v>-709</v>
      </c>
      <c r="H7" s="236">
        <f t="shared" si="13"/>
        <v>-1094</v>
      </c>
      <c r="I7" s="231"/>
      <c r="J7" s="236">
        <f t="shared" si="3"/>
        <v>50432</v>
      </c>
      <c r="K7" s="240">
        <f t="shared" ref="K7:M7" si="14">SUM(K8:K24)</f>
        <v>48572</v>
      </c>
      <c r="L7" s="240">
        <f t="shared" si="14"/>
        <v>1860</v>
      </c>
      <c r="M7" s="240">
        <f t="shared" si="14"/>
        <v>0</v>
      </c>
      <c r="N7" s="236">
        <f t="shared" si="5"/>
        <v>-1803</v>
      </c>
      <c r="O7" s="251">
        <f t="shared" si="6"/>
        <v>-0.034517086244855</v>
      </c>
      <c r="P7" s="236">
        <f t="shared" si="7"/>
        <v>-709</v>
      </c>
      <c r="Q7" s="251">
        <f t="shared" si="8"/>
        <v>-0.0143868833830482</v>
      </c>
      <c r="R7" s="236">
        <f t="shared" si="9"/>
        <v>-1094</v>
      </c>
      <c r="S7" s="251">
        <f t="shared" si="10"/>
        <v>-0.370345294515911</v>
      </c>
      <c r="T7" s="236">
        <f t="shared" si="11"/>
        <v>0</v>
      </c>
      <c r="U7" s="251" t="str">
        <f t="shared" si="12"/>
        <v/>
      </c>
    </row>
    <row r="8" s="223" customFormat="1" ht="22" customHeight="1" spans="1:21">
      <c r="A8" s="237" t="s">
        <v>96</v>
      </c>
      <c r="B8" s="236">
        <f t="shared" si="0"/>
        <v>25716</v>
      </c>
      <c r="C8" s="238">
        <v>23556</v>
      </c>
      <c r="D8" s="238">
        <v>2160</v>
      </c>
      <c r="E8" s="239"/>
      <c r="F8" s="236">
        <f t="shared" si="2"/>
        <v>863</v>
      </c>
      <c r="G8" s="238">
        <v>2022</v>
      </c>
      <c r="H8" s="238">
        <v>-1159</v>
      </c>
      <c r="I8" s="239">
        <v>0</v>
      </c>
      <c r="J8" s="236">
        <f t="shared" si="3"/>
        <v>26579</v>
      </c>
      <c r="K8" s="239">
        <f>C8+G8</f>
        <v>25578</v>
      </c>
      <c r="L8" s="239">
        <f>D8+H8</f>
        <v>1001</v>
      </c>
      <c r="M8" s="239">
        <f>E8+I8</f>
        <v>0</v>
      </c>
      <c r="N8" s="236">
        <f t="shared" si="5"/>
        <v>863</v>
      </c>
      <c r="O8" s="251">
        <f t="shared" si="6"/>
        <v>0.0335588738528543</v>
      </c>
      <c r="P8" s="236">
        <f t="shared" si="7"/>
        <v>2022</v>
      </c>
      <c r="Q8" s="251">
        <f t="shared" si="8"/>
        <v>0.0858380030565461</v>
      </c>
      <c r="R8" s="236">
        <f t="shared" si="9"/>
        <v>-1159</v>
      </c>
      <c r="S8" s="251">
        <f t="shared" si="10"/>
        <v>-0.536574074074074</v>
      </c>
      <c r="T8" s="236">
        <f t="shared" si="11"/>
        <v>0</v>
      </c>
      <c r="U8" s="251" t="str">
        <f t="shared" si="12"/>
        <v/>
      </c>
    </row>
    <row r="9" s="223" customFormat="1" ht="22" customHeight="1" spans="1:21">
      <c r="A9" s="237" t="s">
        <v>97</v>
      </c>
      <c r="B9" s="236">
        <f t="shared" si="0"/>
        <v>0</v>
      </c>
      <c r="C9" s="238">
        <v>0</v>
      </c>
      <c r="D9" s="239"/>
      <c r="E9" s="239"/>
      <c r="F9" s="236">
        <f t="shared" si="2"/>
        <v>0</v>
      </c>
      <c r="G9" s="238">
        <v>0</v>
      </c>
      <c r="H9" s="239">
        <v>0</v>
      </c>
      <c r="I9" s="239">
        <v>0</v>
      </c>
      <c r="J9" s="236">
        <f t="shared" si="3"/>
        <v>0</v>
      </c>
      <c r="K9" s="239">
        <f t="shared" ref="K9:K24" si="15">C9+G9</f>
        <v>0</v>
      </c>
      <c r="L9" s="239">
        <f t="shared" ref="L9:L24" si="16">D9+H9</f>
        <v>0</v>
      </c>
      <c r="M9" s="239">
        <f t="shared" ref="M9:M24" si="17">E9+I9</f>
        <v>0</v>
      </c>
      <c r="N9" s="236">
        <f t="shared" si="5"/>
        <v>0</v>
      </c>
      <c r="O9" s="251" t="str">
        <f t="shared" si="6"/>
        <v/>
      </c>
      <c r="P9" s="236">
        <f t="shared" si="7"/>
        <v>0</v>
      </c>
      <c r="Q9" s="251" t="str">
        <f t="shared" si="8"/>
        <v/>
      </c>
      <c r="R9" s="236">
        <f t="shared" si="9"/>
        <v>0</v>
      </c>
      <c r="S9" s="251" t="str">
        <f t="shared" si="10"/>
        <v/>
      </c>
      <c r="T9" s="236">
        <f t="shared" si="11"/>
        <v>0</v>
      </c>
      <c r="U9" s="251" t="str">
        <f t="shared" si="12"/>
        <v/>
      </c>
    </row>
    <row r="10" s="223" customFormat="1" ht="22" customHeight="1" spans="1:21">
      <c r="A10" s="237" t="s">
        <v>98</v>
      </c>
      <c r="B10" s="236">
        <f t="shared" si="0"/>
        <v>0</v>
      </c>
      <c r="C10" s="239"/>
      <c r="D10" s="239"/>
      <c r="E10" s="239"/>
      <c r="F10" s="236">
        <f t="shared" si="2"/>
        <v>140</v>
      </c>
      <c r="G10" s="239">
        <v>140</v>
      </c>
      <c r="H10" s="239">
        <v>0</v>
      </c>
      <c r="I10" s="239">
        <v>0</v>
      </c>
      <c r="J10" s="236">
        <f t="shared" si="3"/>
        <v>140</v>
      </c>
      <c r="K10" s="239">
        <f t="shared" si="15"/>
        <v>140</v>
      </c>
      <c r="L10" s="239">
        <f t="shared" si="16"/>
        <v>0</v>
      </c>
      <c r="M10" s="239">
        <f t="shared" si="17"/>
        <v>0</v>
      </c>
      <c r="N10" s="236">
        <f t="shared" si="5"/>
        <v>140</v>
      </c>
      <c r="O10" s="251"/>
      <c r="P10" s="236">
        <f t="shared" si="7"/>
        <v>140</v>
      </c>
      <c r="Q10" s="251"/>
      <c r="R10" s="236">
        <f t="shared" si="9"/>
        <v>0</v>
      </c>
      <c r="S10" s="251" t="str">
        <f t="shared" si="10"/>
        <v/>
      </c>
      <c r="T10" s="236">
        <f t="shared" si="11"/>
        <v>0</v>
      </c>
      <c r="U10" s="251" t="str">
        <f t="shared" si="12"/>
        <v/>
      </c>
    </row>
    <row r="11" s="223" customFormat="1" ht="22" customHeight="1" spans="1:21">
      <c r="A11" s="237" t="s">
        <v>99</v>
      </c>
      <c r="B11" s="236">
        <f t="shared" si="0"/>
        <v>2166</v>
      </c>
      <c r="C11" s="238">
        <v>2115</v>
      </c>
      <c r="D11" s="238">
        <v>51</v>
      </c>
      <c r="E11" s="239"/>
      <c r="F11" s="236">
        <f t="shared" si="2"/>
        <v>-8</v>
      </c>
      <c r="G11" s="238">
        <v>7</v>
      </c>
      <c r="H11" s="238">
        <v>-15</v>
      </c>
      <c r="I11" s="239">
        <v>0</v>
      </c>
      <c r="J11" s="236">
        <f t="shared" si="3"/>
        <v>2158</v>
      </c>
      <c r="K11" s="239">
        <f t="shared" si="15"/>
        <v>2122</v>
      </c>
      <c r="L11" s="239">
        <f t="shared" si="16"/>
        <v>36</v>
      </c>
      <c r="M11" s="239">
        <f t="shared" si="17"/>
        <v>0</v>
      </c>
      <c r="N11" s="236">
        <f t="shared" si="5"/>
        <v>-8</v>
      </c>
      <c r="O11" s="251">
        <f t="shared" ref="O11:O29" si="18">IF(N11=0,"",N11/B11)</f>
        <v>-0.00369344413665743</v>
      </c>
      <c r="P11" s="236">
        <f t="shared" si="7"/>
        <v>7</v>
      </c>
      <c r="Q11" s="251">
        <f t="shared" ref="Q11:Q29" si="19">IF(P11=0,"",P11/C11)</f>
        <v>0.0033096926713948</v>
      </c>
      <c r="R11" s="236">
        <f t="shared" si="9"/>
        <v>-15</v>
      </c>
      <c r="S11" s="251">
        <f t="shared" si="10"/>
        <v>-0.294117647058824</v>
      </c>
      <c r="T11" s="236">
        <f t="shared" si="11"/>
        <v>0</v>
      </c>
      <c r="U11" s="251" t="str">
        <f t="shared" si="12"/>
        <v/>
      </c>
    </row>
    <row r="12" s="223" customFormat="1" ht="22" customHeight="1" spans="1:21">
      <c r="A12" s="237" t="s">
        <v>100</v>
      </c>
      <c r="B12" s="236">
        <f t="shared" si="0"/>
        <v>771</v>
      </c>
      <c r="C12" s="238">
        <v>768</v>
      </c>
      <c r="D12" s="238">
        <v>3</v>
      </c>
      <c r="E12" s="239"/>
      <c r="F12" s="236">
        <f t="shared" si="2"/>
        <v>-303</v>
      </c>
      <c r="G12" s="238">
        <v>-301</v>
      </c>
      <c r="H12" s="238">
        <v>-2</v>
      </c>
      <c r="I12" s="239">
        <v>0</v>
      </c>
      <c r="J12" s="236">
        <f t="shared" si="3"/>
        <v>468</v>
      </c>
      <c r="K12" s="239">
        <f t="shared" si="15"/>
        <v>467</v>
      </c>
      <c r="L12" s="239">
        <f t="shared" si="16"/>
        <v>1</v>
      </c>
      <c r="M12" s="239">
        <f t="shared" si="17"/>
        <v>0</v>
      </c>
      <c r="N12" s="236">
        <f t="shared" si="5"/>
        <v>-303</v>
      </c>
      <c r="O12" s="251">
        <f t="shared" si="18"/>
        <v>-0.392996108949416</v>
      </c>
      <c r="P12" s="236">
        <f t="shared" si="7"/>
        <v>-301</v>
      </c>
      <c r="Q12" s="251">
        <f t="shared" si="19"/>
        <v>-0.391927083333333</v>
      </c>
      <c r="R12" s="236">
        <f t="shared" si="9"/>
        <v>-2</v>
      </c>
      <c r="S12" s="251">
        <f t="shared" si="10"/>
        <v>-0.666666666666667</v>
      </c>
      <c r="T12" s="236">
        <f t="shared" si="11"/>
        <v>0</v>
      </c>
      <c r="U12" s="251" t="str">
        <f t="shared" si="12"/>
        <v/>
      </c>
    </row>
    <row r="13" s="223" customFormat="1" ht="22" customHeight="1" spans="1:21">
      <c r="A13" s="237" t="s">
        <v>101</v>
      </c>
      <c r="B13" s="236">
        <f t="shared" si="0"/>
        <v>615</v>
      </c>
      <c r="C13" s="238">
        <v>600</v>
      </c>
      <c r="D13" s="238">
        <v>15</v>
      </c>
      <c r="E13" s="239"/>
      <c r="F13" s="236">
        <f t="shared" si="2"/>
        <v>-123</v>
      </c>
      <c r="G13" s="238">
        <v>-108</v>
      </c>
      <c r="H13" s="238">
        <v>-15</v>
      </c>
      <c r="I13" s="239">
        <v>0</v>
      </c>
      <c r="J13" s="236">
        <f t="shared" si="3"/>
        <v>492</v>
      </c>
      <c r="K13" s="239">
        <f t="shared" si="15"/>
        <v>492</v>
      </c>
      <c r="L13" s="239">
        <f t="shared" si="16"/>
        <v>0</v>
      </c>
      <c r="M13" s="239">
        <f t="shared" si="17"/>
        <v>0</v>
      </c>
      <c r="N13" s="236">
        <f t="shared" si="5"/>
        <v>-123</v>
      </c>
      <c r="O13" s="251">
        <f t="shared" si="18"/>
        <v>-0.2</v>
      </c>
      <c r="P13" s="236">
        <f t="shared" si="7"/>
        <v>-108</v>
      </c>
      <c r="Q13" s="251">
        <f t="shared" si="19"/>
        <v>-0.18</v>
      </c>
      <c r="R13" s="236">
        <f t="shared" si="9"/>
        <v>-15</v>
      </c>
      <c r="S13" s="251">
        <f t="shared" si="10"/>
        <v>-1</v>
      </c>
      <c r="T13" s="236">
        <f t="shared" si="11"/>
        <v>0</v>
      </c>
      <c r="U13" s="251" t="str">
        <f t="shared" si="12"/>
        <v/>
      </c>
    </row>
    <row r="14" s="223" customFormat="1" ht="22" customHeight="1" spans="1:21">
      <c r="A14" s="237" t="s">
        <v>102</v>
      </c>
      <c r="B14" s="236">
        <f t="shared" si="0"/>
        <v>4755</v>
      </c>
      <c r="C14" s="238">
        <v>4645</v>
      </c>
      <c r="D14" s="238">
        <v>110</v>
      </c>
      <c r="E14" s="239"/>
      <c r="F14" s="236">
        <f t="shared" si="2"/>
        <v>-2042</v>
      </c>
      <c r="G14" s="238">
        <v>-1982</v>
      </c>
      <c r="H14" s="238">
        <v>-60</v>
      </c>
      <c r="I14" s="239">
        <v>0</v>
      </c>
      <c r="J14" s="236">
        <f t="shared" si="3"/>
        <v>2713</v>
      </c>
      <c r="K14" s="239">
        <f t="shared" si="15"/>
        <v>2663</v>
      </c>
      <c r="L14" s="239">
        <f t="shared" si="16"/>
        <v>50</v>
      </c>
      <c r="M14" s="239">
        <f t="shared" si="17"/>
        <v>0</v>
      </c>
      <c r="N14" s="236">
        <f t="shared" si="5"/>
        <v>-2042</v>
      </c>
      <c r="O14" s="251">
        <f t="shared" si="18"/>
        <v>-0.42944269190326</v>
      </c>
      <c r="P14" s="236">
        <f t="shared" si="7"/>
        <v>-1982</v>
      </c>
      <c r="Q14" s="251">
        <f t="shared" si="19"/>
        <v>-0.426695371367061</v>
      </c>
      <c r="R14" s="236">
        <f t="shared" si="9"/>
        <v>-60</v>
      </c>
      <c r="S14" s="251">
        <f t="shared" si="10"/>
        <v>-0.545454545454545</v>
      </c>
      <c r="T14" s="236">
        <f t="shared" si="11"/>
        <v>0</v>
      </c>
      <c r="U14" s="251" t="str">
        <f t="shared" si="12"/>
        <v/>
      </c>
    </row>
    <row r="15" s="223" customFormat="1" ht="22" customHeight="1" spans="1:21">
      <c r="A15" s="237" t="s">
        <v>103</v>
      </c>
      <c r="B15" s="236">
        <f t="shared" si="0"/>
        <v>700</v>
      </c>
      <c r="C15" s="238">
        <v>700</v>
      </c>
      <c r="D15" s="239"/>
      <c r="E15" s="239"/>
      <c r="F15" s="236">
        <f t="shared" si="2"/>
        <v>8</v>
      </c>
      <c r="G15" s="238">
        <v>0</v>
      </c>
      <c r="H15" s="239">
        <v>8</v>
      </c>
      <c r="I15" s="239">
        <v>0</v>
      </c>
      <c r="J15" s="236">
        <f t="shared" si="3"/>
        <v>708</v>
      </c>
      <c r="K15" s="239">
        <f t="shared" si="15"/>
        <v>700</v>
      </c>
      <c r="L15" s="239">
        <f t="shared" si="16"/>
        <v>8</v>
      </c>
      <c r="M15" s="239">
        <f t="shared" si="17"/>
        <v>0</v>
      </c>
      <c r="N15" s="236">
        <f t="shared" si="5"/>
        <v>8</v>
      </c>
      <c r="O15" s="251">
        <f t="shared" si="18"/>
        <v>0.0114285714285714</v>
      </c>
      <c r="P15" s="236">
        <f t="shared" si="7"/>
        <v>0</v>
      </c>
      <c r="Q15" s="251" t="str">
        <f t="shared" si="19"/>
        <v/>
      </c>
      <c r="R15" s="236">
        <f t="shared" si="9"/>
        <v>8</v>
      </c>
      <c r="S15" s="251"/>
      <c r="T15" s="236">
        <f t="shared" si="11"/>
        <v>0</v>
      </c>
      <c r="U15" s="251" t="str">
        <f t="shared" si="12"/>
        <v/>
      </c>
    </row>
    <row r="16" s="223" customFormat="1" ht="22" customHeight="1" spans="1:21">
      <c r="A16" s="237" t="s">
        <v>104</v>
      </c>
      <c r="B16" s="236">
        <f t="shared" si="0"/>
        <v>1446</v>
      </c>
      <c r="C16" s="238">
        <v>1434</v>
      </c>
      <c r="D16" s="238">
        <v>12</v>
      </c>
      <c r="E16" s="239"/>
      <c r="F16" s="236">
        <f t="shared" si="2"/>
        <v>-517</v>
      </c>
      <c r="G16" s="238">
        <v>-519</v>
      </c>
      <c r="H16" s="238">
        <v>2</v>
      </c>
      <c r="I16" s="239">
        <v>0</v>
      </c>
      <c r="J16" s="236">
        <f t="shared" si="3"/>
        <v>929</v>
      </c>
      <c r="K16" s="239">
        <f t="shared" si="15"/>
        <v>915</v>
      </c>
      <c r="L16" s="239">
        <f t="shared" si="16"/>
        <v>14</v>
      </c>
      <c r="M16" s="239">
        <f t="shared" si="17"/>
        <v>0</v>
      </c>
      <c r="N16" s="236">
        <f t="shared" si="5"/>
        <v>-517</v>
      </c>
      <c r="O16" s="251">
        <f t="shared" si="18"/>
        <v>-0.357538035961272</v>
      </c>
      <c r="P16" s="236">
        <f t="shared" si="7"/>
        <v>-519</v>
      </c>
      <c r="Q16" s="251">
        <f t="shared" si="19"/>
        <v>-0.361924686192469</v>
      </c>
      <c r="R16" s="236">
        <f t="shared" si="9"/>
        <v>2</v>
      </c>
      <c r="S16" s="251">
        <f t="shared" ref="S16:S37" si="20">IF(R16=0,"",R16/D16)</f>
        <v>0.166666666666667</v>
      </c>
      <c r="T16" s="236">
        <f t="shared" si="11"/>
        <v>0</v>
      </c>
      <c r="U16" s="251" t="str">
        <f t="shared" si="12"/>
        <v/>
      </c>
    </row>
    <row r="17" s="223" customFormat="1" ht="22" customHeight="1" spans="1:21">
      <c r="A17" s="237" t="s">
        <v>105</v>
      </c>
      <c r="B17" s="236">
        <f t="shared" si="0"/>
        <v>603</v>
      </c>
      <c r="C17" s="238">
        <v>600</v>
      </c>
      <c r="D17" s="238">
        <v>3</v>
      </c>
      <c r="E17" s="239"/>
      <c r="F17" s="236">
        <f t="shared" si="2"/>
        <v>-23</v>
      </c>
      <c r="G17" s="238">
        <v>-20</v>
      </c>
      <c r="H17" s="238">
        <v>-3</v>
      </c>
      <c r="I17" s="239">
        <v>0</v>
      </c>
      <c r="J17" s="236">
        <f t="shared" si="3"/>
        <v>580</v>
      </c>
      <c r="K17" s="239">
        <f t="shared" si="15"/>
        <v>580</v>
      </c>
      <c r="L17" s="239">
        <f t="shared" si="16"/>
        <v>0</v>
      </c>
      <c r="M17" s="239">
        <f t="shared" si="17"/>
        <v>0</v>
      </c>
      <c r="N17" s="236">
        <f t="shared" si="5"/>
        <v>-23</v>
      </c>
      <c r="O17" s="251">
        <f t="shared" si="18"/>
        <v>-0.0381426202321725</v>
      </c>
      <c r="P17" s="236">
        <f t="shared" si="7"/>
        <v>-20</v>
      </c>
      <c r="Q17" s="251">
        <f t="shared" si="19"/>
        <v>-0.0333333333333333</v>
      </c>
      <c r="R17" s="236">
        <f t="shared" si="9"/>
        <v>-3</v>
      </c>
      <c r="S17" s="251">
        <f t="shared" si="20"/>
        <v>-1</v>
      </c>
      <c r="T17" s="236">
        <f t="shared" si="11"/>
        <v>0</v>
      </c>
      <c r="U17" s="251" t="str">
        <f t="shared" si="12"/>
        <v/>
      </c>
    </row>
    <row r="18" s="223" customFormat="1" ht="22" customHeight="1" spans="1:21">
      <c r="A18" s="237" t="s">
        <v>106</v>
      </c>
      <c r="B18" s="236">
        <f t="shared" si="0"/>
        <v>4500</v>
      </c>
      <c r="C18" s="238">
        <v>4500</v>
      </c>
      <c r="D18" s="239"/>
      <c r="E18" s="239"/>
      <c r="F18" s="236">
        <f t="shared" si="2"/>
        <v>-471</v>
      </c>
      <c r="G18" s="238">
        <v>-471</v>
      </c>
      <c r="H18" s="239">
        <v>0</v>
      </c>
      <c r="I18" s="239">
        <v>0</v>
      </c>
      <c r="J18" s="236">
        <f t="shared" si="3"/>
        <v>4029</v>
      </c>
      <c r="K18" s="239">
        <f t="shared" si="15"/>
        <v>4029</v>
      </c>
      <c r="L18" s="239">
        <f t="shared" si="16"/>
        <v>0</v>
      </c>
      <c r="M18" s="239">
        <f t="shared" si="17"/>
        <v>0</v>
      </c>
      <c r="N18" s="236">
        <f t="shared" si="5"/>
        <v>-471</v>
      </c>
      <c r="O18" s="251">
        <f t="shared" si="18"/>
        <v>-0.104666666666667</v>
      </c>
      <c r="P18" s="236">
        <f t="shared" si="7"/>
        <v>-471</v>
      </c>
      <c r="Q18" s="251">
        <f t="shared" si="19"/>
        <v>-0.104666666666667</v>
      </c>
      <c r="R18" s="236">
        <f t="shared" si="9"/>
        <v>0</v>
      </c>
      <c r="S18" s="251" t="str">
        <f t="shared" si="20"/>
        <v/>
      </c>
      <c r="T18" s="236">
        <f t="shared" si="11"/>
        <v>0</v>
      </c>
      <c r="U18" s="251" t="str">
        <f t="shared" si="12"/>
        <v/>
      </c>
    </row>
    <row r="19" s="223" customFormat="1" ht="22" customHeight="1" spans="1:21">
      <c r="A19" s="237" t="s">
        <v>107</v>
      </c>
      <c r="B19" s="236">
        <f t="shared" si="0"/>
        <v>820</v>
      </c>
      <c r="C19" s="238">
        <v>220</v>
      </c>
      <c r="D19" s="238">
        <v>600</v>
      </c>
      <c r="E19" s="239"/>
      <c r="F19" s="236">
        <f t="shared" si="2"/>
        <v>144</v>
      </c>
      <c r="G19" s="238">
        <v>-6</v>
      </c>
      <c r="H19" s="238">
        <v>150</v>
      </c>
      <c r="I19" s="239">
        <v>0</v>
      </c>
      <c r="J19" s="236">
        <f t="shared" si="3"/>
        <v>964</v>
      </c>
      <c r="K19" s="239">
        <f t="shared" si="15"/>
        <v>214</v>
      </c>
      <c r="L19" s="239">
        <f t="shared" si="16"/>
        <v>750</v>
      </c>
      <c r="M19" s="239">
        <f t="shared" si="17"/>
        <v>0</v>
      </c>
      <c r="N19" s="236">
        <f t="shared" si="5"/>
        <v>144</v>
      </c>
      <c r="O19" s="251">
        <f t="shared" si="18"/>
        <v>0.175609756097561</v>
      </c>
      <c r="P19" s="236">
        <f t="shared" si="7"/>
        <v>-6</v>
      </c>
      <c r="Q19" s="251">
        <f t="shared" si="19"/>
        <v>-0.0272727272727273</v>
      </c>
      <c r="R19" s="236">
        <f t="shared" si="9"/>
        <v>150</v>
      </c>
      <c r="S19" s="251">
        <f t="shared" si="20"/>
        <v>0.25</v>
      </c>
      <c r="T19" s="236">
        <f t="shared" si="11"/>
        <v>0</v>
      </c>
      <c r="U19" s="251" t="str">
        <f t="shared" si="12"/>
        <v/>
      </c>
    </row>
    <row r="20" s="223" customFormat="1" ht="22" customHeight="1" spans="1:21">
      <c r="A20" s="237" t="s">
        <v>108</v>
      </c>
      <c r="B20" s="236">
        <f t="shared" si="0"/>
        <v>70</v>
      </c>
      <c r="C20" s="238">
        <v>70</v>
      </c>
      <c r="D20" s="239"/>
      <c r="E20" s="239"/>
      <c r="F20" s="236">
        <f t="shared" si="2"/>
        <v>61</v>
      </c>
      <c r="G20" s="238">
        <v>61</v>
      </c>
      <c r="H20" s="239">
        <v>0</v>
      </c>
      <c r="I20" s="239">
        <v>0</v>
      </c>
      <c r="J20" s="236">
        <f t="shared" si="3"/>
        <v>131</v>
      </c>
      <c r="K20" s="239">
        <f t="shared" si="15"/>
        <v>131</v>
      </c>
      <c r="L20" s="239">
        <f t="shared" si="16"/>
        <v>0</v>
      </c>
      <c r="M20" s="239">
        <f t="shared" si="17"/>
        <v>0</v>
      </c>
      <c r="N20" s="236">
        <f t="shared" si="5"/>
        <v>61</v>
      </c>
      <c r="O20" s="251">
        <f t="shared" si="18"/>
        <v>0.871428571428571</v>
      </c>
      <c r="P20" s="236">
        <f t="shared" si="7"/>
        <v>61</v>
      </c>
      <c r="Q20" s="251">
        <f t="shared" si="19"/>
        <v>0.871428571428571</v>
      </c>
      <c r="R20" s="236">
        <f t="shared" si="9"/>
        <v>0</v>
      </c>
      <c r="S20" s="251" t="str">
        <f t="shared" si="20"/>
        <v/>
      </c>
      <c r="T20" s="236">
        <f t="shared" si="11"/>
        <v>0</v>
      </c>
      <c r="U20" s="251" t="str">
        <f t="shared" si="12"/>
        <v/>
      </c>
    </row>
    <row r="21" s="223" customFormat="1" ht="22" customHeight="1" spans="1:21">
      <c r="A21" s="237" t="s">
        <v>109</v>
      </c>
      <c r="B21" s="236">
        <f t="shared" si="0"/>
        <v>5113</v>
      </c>
      <c r="C21" s="240">
        <f>4700+413</f>
        <v>5113</v>
      </c>
      <c r="D21" s="239"/>
      <c r="E21" s="239"/>
      <c r="F21" s="236">
        <f t="shared" si="2"/>
        <v>755</v>
      </c>
      <c r="G21" s="240">
        <v>755</v>
      </c>
      <c r="H21" s="239">
        <v>0</v>
      </c>
      <c r="I21" s="239">
        <v>0</v>
      </c>
      <c r="J21" s="236">
        <f t="shared" si="3"/>
        <v>5868</v>
      </c>
      <c r="K21" s="239">
        <f t="shared" si="15"/>
        <v>5868</v>
      </c>
      <c r="L21" s="239">
        <f t="shared" si="16"/>
        <v>0</v>
      </c>
      <c r="M21" s="239">
        <f t="shared" si="17"/>
        <v>0</v>
      </c>
      <c r="N21" s="236">
        <f t="shared" si="5"/>
        <v>755</v>
      </c>
      <c r="O21" s="251">
        <f t="shared" si="18"/>
        <v>0.147662820262077</v>
      </c>
      <c r="P21" s="236">
        <f t="shared" si="7"/>
        <v>755</v>
      </c>
      <c r="Q21" s="251">
        <f t="shared" si="19"/>
        <v>0.147662820262077</v>
      </c>
      <c r="R21" s="236">
        <f t="shared" si="9"/>
        <v>0</v>
      </c>
      <c r="S21" s="251" t="str">
        <f t="shared" si="20"/>
        <v/>
      </c>
      <c r="T21" s="236">
        <f t="shared" si="11"/>
        <v>0</v>
      </c>
      <c r="U21" s="251" t="str">
        <f t="shared" si="12"/>
        <v/>
      </c>
    </row>
    <row r="22" s="223" customFormat="1" ht="22" customHeight="1" spans="1:21">
      <c r="A22" s="237" t="s">
        <v>110</v>
      </c>
      <c r="B22" s="236">
        <f t="shared" si="0"/>
        <v>4900</v>
      </c>
      <c r="C22" s="238">
        <v>4900</v>
      </c>
      <c r="D22" s="239"/>
      <c r="E22" s="239"/>
      <c r="F22" s="236">
        <f t="shared" si="2"/>
        <v>-280</v>
      </c>
      <c r="G22" s="238">
        <v>-280</v>
      </c>
      <c r="H22" s="239">
        <v>0</v>
      </c>
      <c r="I22" s="239">
        <v>0</v>
      </c>
      <c r="J22" s="236">
        <f t="shared" si="3"/>
        <v>4620</v>
      </c>
      <c r="K22" s="239">
        <f t="shared" si="15"/>
        <v>4620</v>
      </c>
      <c r="L22" s="239">
        <f t="shared" si="16"/>
        <v>0</v>
      </c>
      <c r="M22" s="239">
        <f t="shared" si="17"/>
        <v>0</v>
      </c>
      <c r="N22" s="236">
        <f t="shared" si="5"/>
        <v>-280</v>
      </c>
      <c r="O22" s="251">
        <f t="shared" si="18"/>
        <v>-0.0571428571428571</v>
      </c>
      <c r="P22" s="236">
        <f t="shared" si="7"/>
        <v>-280</v>
      </c>
      <c r="Q22" s="251">
        <f t="shared" si="19"/>
        <v>-0.0571428571428571</v>
      </c>
      <c r="R22" s="236">
        <f t="shared" si="9"/>
        <v>0</v>
      </c>
      <c r="S22" s="251" t="str">
        <f t="shared" si="20"/>
        <v/>
      </c>
      <c r="T22" s="236">
        <f t="shared" si="11"/>
        <v>0</v>
      </c>
      <c r="U22" s="251" t="str">
        <f t="shared" si="12"/>
        <v/>
      </c>
    </row>
    <row r="23" s="223" customFormat="1" ht="22" customHeight="1" spans="1:21">
      <c r="A23" s="237" t="s">
        <v>111</v>
      </c>
      <c r="B23" s="236">
        <f t="shared" si="0"/>
        <v>60</v>
      </c>
      <c r="C23" s="236">
        <v>60</v>
      </c>
      <c r="D23" s="231"/>
      <c r="E23" s="231"/>
      <c r="F23" s="236">
        <f t="shared" si="2"/>
        <v>-7</v>
      </c>
      <c r="G23" s="236">
        <v>-7</v>
      </c>
      <c r="H23" s="231">
        <v>0</v>
      </c>
      <c r="I23" s="231">
        <v>0</v>
      </c>
      <c r="J23" s="236">
        <f t="shared" si="3"/>
        <v>53</v>
      </c>
      <c r="K23" s="239">
        <f t="shared" si="15"/>
        <v>53</v>
      </c>
      <c r="L23" s="239">
        <f t="shared" si="16"/>
        <v>0</v>
      </c>
      <c r="M23" s="239">
        <f t="shared" si="17"/>
        <v>0</v>
      </c>
      <c r="N23" s="236">
        <f t="shared" si="5"/>
        <v>-7</v>
      </c>
      <c r="O23" s="251">
        <f t="shared" si="18"/>
        <v>-0.116666666666667</v>
      </c>
      <c r="P23" s="236">
        <f t="shared" si="7"/>
        <v>-7</v>
      </c>
      <c r="Q23" s="251">
        <f t="shared" si="19"/>
        <v>-0.116666666666667</v>
      </c>
      <c r="R23" s="236">
        <f t="shared" si="9"/>
        <v>0</v>
      </c>
      <c r="S23" s="251" t="str">
        <f t="shared" si="20"/>
        <v/>
      </c>
      <c r="T23" s="236">
        <f t="shared" si="11"/>
        <v>0</v>
      </c>
      <c r="U23" s="251" t="str">
        <f t="shared" si="12"/>
        <v/>
      </c>
    </row>
    <row r="24" s="223" customFormat="1" ht="22" customHeight="1" spans="1:21">
      <c r="A24" s="241" t="s">
        <v>112</v>
      </c>
      <c r="B24" s="236">
        <f t="shared" si="0"/>
        <v>0</v>
      </c>
      <c r="C24" s="231"/>
      <c r="D24" s="231"/>
      <c r="E24" s="231"/>
      <c r="F24" s="236">
        <f t="shared" si="2"/>
        <v>0</v>
      </c>
      <c r="G24" s="231">
        <v>0</v>
      </c>
      <c r="H24" s="231">
        <v>0</v>
      </c>
      <c r="I24" s="231">
        <v>0</v>
      </c>
      <c r="J24" s="236">
        <f t="shared" si="3"/>
        <v>0</v>
      </c>
      <c r="K24" s="239">
        <f t="shared" si="15"/>
        <v>0</v>
      </c>
      <c r="L24" s="239">
        <f t="shared" si="16"/>
        <v>0</v>
      </c>
      <c r="M24" s="239">
        <f t="shared" si="17"/>
        <v>0</v>
      </c>
      <c r="N24" s="236">
        <f t="shared" si="5"/>
        <v>0</v>
      </c>
      <c r="O24" s="251" t="str">
        <f t="shared" si="18"/>
        <v/>
      </c>
      <c r="P24" s="236">
        <f t="shared" si="7"/>
        <v>0</v>
      </c>
      <c r="Q24" s="251" t="str">
        <f t="shared" si="19"/>
        <v/>
      </c>
      <c r="R24" s="236">
        <f t="shared" si="9"/>
        <v>0</v>
      </c>
      <c r="S24" s="251" t="str">
        <f t="shared" si="20"/>
        <v/>
      </c>
      <c r="T24" s="236">
        <f t="shared" si="11"/>
        <v>0</v>
      </c>
      <c r="U24" s="251" t="str">
        <f t="shared" si="12"/>
        <v/>
      </c>
    </row>
    <row r="25" s="223" customFormat="1" ht="22" customHeight="1" spans="1:21">
      <c r="A25" s="235" t="s">
        <v>113</v>
      </c>
      <c r="B25" s="236">
        <f t="shared" si="0"/>
        <v>36765</v>
      </c>
      <c r="C25" s="236">
        <f>C26+C31+C32+C33</f>
        <v>31295</v>
      </c>
      <c r="D25" s="236">
        <f>D26+D31+D32+D33+D34+D35+D36</f>
        <v>49</v>
      </c>
      <c r="E25" s="236">
        <f>E31+E32+E34+E35+E36</f>
        <v>5421</v>
      </c>
      <c r="F25" s="236">
        <f t="shared" si="2"/>
        <v>1803</v>
      </c>
      <c r="G25" s="236">
        <f>G26+G31+G32+G33</f>
        <v>-4339</v>
      </c>
      <c r="H25" s="236">
        <f>H26+H31+H32+H33+H34+H35+H36</f>
        <v>-29</v>
      </c>
      <c r="I25" s="236">
        <f>I31+I32+I34+I35+I36</f>
        <v>6171</v>
      </c>
      <c r="J25" s="236">
        <f t="shared" si="3"/>
        <v>38568</v>
      </c>
      <c r="K25" s="236">
        <f>K26+K31+K32+K33</f>
        <v>26956</v>
      </c>
      <c r="L25" s="236">
        <f>L26+L31+L32+L33+L34+L35+L36</f>
        <v>20</v>
      </c>
      <c r="M25" s="236">
        <f>M31+M32+M34+M35+M36</f>
        <v>11592</v>
      </c>
      <c r="N25" s="236">
        <f t="shared" si="5"/>
        <v>1803</v>
      </c>
      <c r="O25" s="251">
        <f t="shared" si="18"/>
        <v>0.0490412076703386</v>
      </c>
      <c r="P25" s="236">
        <f t="shared" si="7"/>
        <v>-4339</v>
      </c>
      <c r="Q25" s="251">
        <f t="shared" si="19"/>
        <v>-0.138648346381211</v>
      </c>
      <c r="R25" s="236">
        <f t="shared" si="9"/>
        <v>-29</v>
      </c>
      <c r="S25" s="251">
        <f t="shared" si="20"/>
        <v>-0.591836734693878</v>
      </c>
      <c r="T25" s="236">
        <f t="shared" si="11"/>
        <v>6171</v>
      </c>
      <c r="U25" s="251">
        <f t="shared" si="12"/>
        <v>1.13835085777532</v>
      </c>
    </row>
    <row r="26" s="223" customFormat="1" ht="22" customHeight="1" spans="1:21">
      <c r="A26" s="235" t="s">
        <v>114</v>
      </c>
      <c r="B26" s="236">
        <f t="shared" si="0"/>
        <v>1729</v>
      </c>
      <c r="C26" s="236">
        <v>1680</v>
      </c>
      <c r="D26" s="236">
        <v>49</v>
      </c>
      <c r="E26" s="231"/>
      <c r="F26" s="236">
        <f t="shared" si="2"/>
        <v>-565</v>
      </c>
      <c r="G26" s="236">
        <v>-536</v>
      </c>
      <c r="H26" s="236">
        <v>-29</v>
      </c>
      <c r="I26" s="231">
        <v>0</v>
      </c>
      <c r="J26" s="236">
        <f t="shared" si="3"/>
        <v>1164</v>
      </c>
      <c r="K26" s="252">
        <f>C26+G26</f>
        <v>1144</v>
      </c>
      <c r="L26" s="252">
        <f>D26+H26</f>
        <v>20</v>
      </c>
      <c r="M26" s="252">
        <f>E26+I26</f>
        <v>0</v>
      </c>
      <c r="N26" s="236">
        <f t="shared" si="5"/>
        <v>-565</v>
      </c>
      <c r="O26" s="251">
        <f t="shared" si="18"/>
        <v>-0.326778484673222</v>
      </c>
      <c r="P26" s="236">
        <f t="shared" si="7"/>
        <v>-536</v>
      </c>
      <c r="Q26" s="251">
        <f t="shared" si="19"/>
        <v>-0.319047619047619</v>
      </c>
      <c r="R26" s="236">
        <f t="shared" si="9"/>
        <v>-29</v>
      </c>
      <c r="S26" s="251">
        <f t="shared" si="20"/>
        <v>-0.591836734693878</v>
      </c>
      <c r="T26" s="236">
        <f t="shared" si="11"/>
        <v>0</v>
      </c>
      <c r="U26" s="251" t="str">
        <f t="shared" si="12"/>
        <v/>
      </c>
    </row>
    <row r="27" s="223" customFormat="1" ht="22" customHeight="1" spans="1:21">
      <c r="A27" s="242" t="s">
        <v>115</v>
      </c>
      <c r="B27" s="236">
        <f t="shared" si="0"/>
        <v>1099</v>
      </c>
      <c r="C27" s="236">
        <v>1054</v>
      </c>
      <c r="D27" s="236">
        <v>45</v>
      </c>
      <c r="E27" s="231"/>
      <c r="F27" s="236">
        <f t="shared" si="2"/>
        <v>29</v>
      </c>
      <c r="G27" s="236">
        <v>54</v>
      </c>
      <c r="H27" s="236">
        <v>-25</v>
      </c>
      <c r="I27" s="231">
        <v>0</v>
      </c>
      <c r="J27" s="236">
        <f t="shared" si="3"/>
        <v>1128</v>
      </c>
      <c r="K27" s="252">
        <f>C27+G27</f>
        <v>1108</v>
      </c>
      <c r="L27" s="252">
        <f>D27+H27</f>
        <v>20</v>
      </c>
      <c r="M27" s="252">
        <f>E27+I27</f>
        <v>0</v>
      </c>
      <c r="N27" s="236">
        <f t="shared" si="5"/>
        <v>29</v>
      </c>
      <c r="O27" s="251">
        <f t="shared" si="18"/>
        <v>0.0263876251137398</v>
      </c>
      <c r="P27" s="236">
        <f t="shared" si="7"/>
        <v>54</v>
      </c>
      <c r="Q27" s="251">
        <f t="shared" si="19"/>
        <v>0.0512333965844402</v>
      </c>
      <c r="R27" s="236">
        <f t="shared" si="9"/>
        <v>-25</v>
      </c>
      <c r="S27" s="251">
        <f t="shared" si="20"/>
        <v>-0.555555555555556</v>
      </c>
      <c r="T27" s="236">
        <f t="shared" si="11"/>
        <v>0</v>
      </c>
      <c r="U27" s="251" t="str">
        <f t="shared" si="12"/>
        <v/>
      </c>
    </row>
    <row r="28" s="223" customFormat="1" ht="22" customHeight="1" spans="1:21">
      <c r="A28" s="242" t="s">
        <v>116</v>
      </c>
      <c r="B28" s="236">
        <f>C28+D28+E28</f>
        <v>0</v>
      </c>
      <c r="C28" s="231"/>
      <c r="D28" s="231"/>
      <c r="E28" s="231"/>
      <c r="F28" s="236">
        <f>G28+H28+I28</f>
        <v>0</v>
      </c>
      <c r="G28" s="231">
        <v>0</v>
      </c>
      <c r="H28" s="231">
        <v>0</v>
      </c>
      <c r="I28" s="231">
        <v>0</v>
      </c>
      <c r="J28" s="236">
        <f>K28+L28+M28</f>
        <v>0</v>
      </c>
      <c r="K28" s="252">
        <f t="shared" ref="K28:K36" si="21">C28+G28</f>
        <v>0</v>
      </c>
      <c r="L28" s="252">
        <f t="shared" ref="L28:L36" si="22">D28+H28</f>
        <v>0</v>
      </c>
      <c r="M28" s="252">
        <f t="shared" ref="M28:M36" si="23">E28+I28</f>
        <v>0</v>
      </c>
      <c r="N28" s="236">
        <f>J28-B28</f>
        <v>0</v>
      </c>
      <c r="O28" s="251" t="str">
        <f>IF(N28=0,"",N28/B28)</f>
        <v/>
      </c>
      <c r="P28" s="236">
        <f>K28-C28</f>
        <v>0</v>
      </c>
      <c r="Q28" s="251" t="str">
        <f>IF(P28=0,"",P28/C28)</f>
        <v/>
      </c>
      <c r="R28" s="236">
        <f>L28-D28</f>
        <v>0</v>
      </c>
      <c r="S28" s="251" t="str">
        <f>IF(R28=0,"",R28/D28)</f>
        <v/>
      </c>
      <c r="T28" s="236">
        <f>M28-E28</f>
        <v>0</v>
      </c>
      <c r="U28" s="251" t="str">
        <f>IF(T28=0,"",T28/E28)</f>
        <v/>
      </c>
    </row>
    <row r="29" s="223" customFormat="1" ht="18" customHeight="1" spans="1:21">
      <c r="A29" s="242" t="s">
        <v>117</v>
      </c>
      <c r="B29" s="236">
        <f>C29+D29+E29</f>
        <v>0</v>
      </c>
      <c r="C29" s="231"/>
      <c r="D29" s="231"/>
      <c r="E29" s="231"/>
      <c r="F29" s="236">
        <f>G29+H29+I29</f>
        <v>36</v>
      </c>
      <c r="G29" s="231">
        <v>36</v>
      </c>
      <c r="H29" s="231">
        <v>0</v>
      </c>
      <c r="I29" s="231">
        <v>0</v>
      </c>
      <c r="J29" s="236">
        <f>K29+L29+M29</f>
        <v>36</v>
      </c>
      <c r="K29" s="252">
        <f t="shared" si="21"/>
        <v>36</v>
      </c>
      <c r="L29" s="252">
        <f t="shared" si="22"/>
        <v>0</v>
      </c>
      <c r="M29" s="252">
        <f t="shared" si="23"/>
        <v>0</v>
      </c>
      <c r="N29" s="236">
        <f>J29-B29</f>
        <v>36</v>
      </c>
      <c r="O29" s="251"/>
      <c r="P29" s="236">
        <f>K29-C29</f>
        <v>36</v>
      </c>
      <c r="Q29" s="251"/>
      <c r="R29" s="236">
        <f>L29-D29</f>
        <v>0</v>
      </c>
      <c r="S29" s="251" t="str">
        <f>IF(R29=0,"",R29/D29)</f>
        <v/>
      </c>
      <c r="T29" s="236">
        <f>M29-E29</f>
        <v>0</v>
      </c>
      <c r="U29" s="251" t="str">
        <f>IF(T29=0,"",T29/E29)</f>
        <v/>
      </c>
    </row>
    <row r="30" ht="14.25" spans="1:21">
      <c r="A30" s="242" t="s">
        <v>118</v>
      </c>
      <c r="B30" s="236">
        <f>C30+D30+E30</f>
        <v>0</v>
      </c>
      <c r="C30" s="231"/>
      <c r="D30" s="231"/>
      <c r="E30" s="231"/>
      <c r="F30" s="236">
        <f>G30+H30+I30</f>
        <v>0</v>
      </c>
      <c r="G30" s="231">
        <v>0</v>
      </c>
      <c r="H30" s="231">
        <v>0</v>
      </c>
      <c r="I30" s="231">
        <v>0</v>
      </c>
      <c r="J30" s="236">
        <f>K30+L30+M30</f>
        <v>0</v>
      </c>
      <c r="K30" s="252">
        <f t="shared" si="21"/>
        <v>0</v>
      </c>
      <c r="L30" s="252">
        <f t="shared" si="22"/>
        <v>0</v>
      </c>
      <c r="M30" s="252">
        <f t="shared" si="23"/>
        <v>0</v>
      </c>
      <c r="N30" s="236">
        <f>J30-B30</f>
        <v>0</v>
      </c>
      <c r="O30" s="251" t="str">
        <f t="shared" ref="O30:O36" si="24">IF(N30=0,"",N30/B30)</f>
        <v/>
      </c>
      <c r="P30" s="236">
        <f>K30-C30</f>
        <v>0</v>
      </c>
      <c r="Q30" s="251" t="str">
        <f t="shared" ref="Q30:Q36" si="25">IF(P30=0,"",P30/C30)</f>
        <v/>
      </c>
      <c r="R30" s="236">
        <f>L30-D30</f>
        <v>0</v>
      </c>
      <c r="S30" s="251" t="str">
        <f>IF(R30=0,"",R30/D30)</f>
        <v/>
      </c>
      <c r="T30" s="236">
        <f>M30-E30</f>
        <v>0</v>
      </c>
      <c r="U30" s="251" t="str">
        <f>IF(T30=0,"",T30/E30)</f>
        <v/>
      </c>
    </row>
    <row r="31" ht="14.25" spans="1:21">
      <c r="A31" s="243" t="s">
        <v>119</v>
      </c>
      <c r="B31" s="236">
        <f>C31+D31+E31</f>
        <v>2648</v>
      </c>
      <c r="C31" s="236">
        <v>477</v>
      </c>
      <c r="D31" s="231"/>
      <c r="E31" s="236">
        <v>2171</v>
      </c>
      <c r="F31" s="236">
        <f>G31+H31+I31</f>
        <v>3284</v>
      </c>
      <c r="G31" s="236">
        <v>207</v>
      </c>
      <c r="H31" s="231">
        <v>0</v>
      </c>
      <c r="I31" s="236">
        <v>3077</v>
      </c>
      <c r="J31" s="236">
        <f>K31+L31+M31</f>
        <v>5932</v>
      </c>
      <c r="K31" s="252">
        <f t="shared" si="21"/>
        <v>684</v>
      </c>
      <c r="L31" s="252">
        <f t="shared" si="22"/>
        <v>0</v>
      </c>
      <c r="M31" s="252">
        <f t="shared" si="23"/>
        <v>5248</v>
      </c>
      <c r="N31" s="236">
        <f>J31-B31</f>
        <v>3284</v>
      </c>
      <c r="O31" s="251">
        <f t="shared" si="24"/>
        <v>1.24018126888218</v>
      </c>
      <c r="P31" s="236">
        <f>K31-C31</f>
        <v>207</v>
      </c>
      <c r="Q31" s="251">
        <f t="shared" si="25"/>
        <v>0.433962264150943</v>
      </c>
      <c r="R31" s="236">
        <f>L31-D31</f>
        <v>0</v>
      </c>
      <c r="S31" s="251" t="str">
        <f>IF(R31=0,"",R31/D31)</f>
        <v/>
      </c>
      <c r="T31" s="236">
        <f>M31-E31</f>
        <v>3077</v>
      </c>
      <c r="U31" s="251">
        <f>IF(T31=0,"",T31/E31)</f>
        <v>1.41731920773837</v>
      </c>
    </row>
    <row r="32" ht="14.25" spans="1:21">
      <c r="A32" s="243" t="s">
        <v>120</v>
      </c>
      <c r="B32" s="236">
        <f>C32+D32+E32</f>
        <v>1500</v>
      </c>
      <c r="C32" s="236">
        <v>0</v>
      </c>
      <c r="D32" s="231"/>
      <c r="E32" s="236">
        <v>1500</v>
      </c>
      <c r="F32" s="236">
        <f>G32+H32+I32</f>
        <v>1467</v>
      </c>
      <c r="G32" s="236">
        <v>0</v>
      </c>
      <c r="H32" s="231">
        <v>0</v>
      </c>
      <c r="I32" s="236">
        <v>1467</v>
      </c>
      <c r="J32" s="236">
        <f>K32+L32+M32</f>
        <v>2967</v>
      </c>
      <c r="K32" s="252">
        <f t="shared" si="21"/>
        <v>0</v>
      </c>
      <c r="L32" s="252">
        <f t="shared" si="22"/>
        <v>0</v>
      </c>
      <c r="M32" s="252">
        <f t="shared" si="23"/>
        <v>2967</v>
      </c>
      <c r="N32" s="236">
        <f>J32-B32</f>
        <v>1467</v>
      </c>
      <c r="O32" s="251">
        <f t="shared" si="24"/>
        <v>0.978</v>
      </c>
      <c r="P32" s="236">
        <f>K32-C32</f>
        <v>0</v>
      </c>
      <c r="Q32" s="251" t="str">
        <f t="shared" si="25"/>
        <v/>
      </c>
      <c r="R32" s="236">
        <f>L32-D32</f>
        <v>0</v>
      </c>
      <c r="S32" s="251" t="str">
        <f>IF(R32=0,"",R32/D32)</f>
        <v/>
      </c>
      <c r="T32" s="236">
        <f>M32-E32</f>
        <v>1467</v>
      </c>
      <c r="U32" s="251">
        <f>IF(T32=0,"",T32/E32)</f>
        <v>0.978</v>
      </c>
    </row>
    <row r="33" ht="14.25" spans="1:21">
      <c r="A33" s="243" t="s">
        <v>121</v>
      </c>
      <c r="B33" s="236">
        <f>C33+D33+E33</f>
        <v>29138</v>
      </c>
      <c r="C33" s="240">
        <f>30551-700-413-300</f>
        <v>29138</v>
      </c>
      <c r="D33" s="231"/>
      <c r="E33" s="231"/>
      <c r="F33" s="236">
        <f>G33+H33+I33</f>
        <v>-4010</v>
      </c>
      <c r="G33" s="240">
        <v>-4010</v>
      </c>
      <c r="H33" s="231">
        <v>0</v>
      </c>
      <c r="I33" s="231">
        <v>0</v>
      </c>
      <c r="J33" s="236">
        <f>K33+L33+M33</f>
        <v>25128</v>
      </c>
      <c r="K33" s="252">
        <f t="shared" si="21"/>
        <v>25128</v>
      </c>
      <c r="L33" s="252">
        <f t="shared" si="22"/>
        <v>0</v>
      </c>
      <c r="M33" s="252">
        <f t="shared" si="23"/>
        <v>0</v>
      </c>
      <c r="N33" s="236">
        <f>J33-B33</f>
        <v>-4010</v>
      </c>
      <c r="O33" s="251">
        <f t="shared" si="24"/>
        <v>-0.137620976045027</v>
      </c>
      <c r="P33" s="236">
        <f>K33-C33</f>
        <v>-4010</v>
      </c>
      <c r="Q33" s="251">
        <f t="shared" si="25"/>
        <v>-0.137620976045027</v>
      </c>
      <c r="R33" s="236">
        <f>L33-D33</f>
        <v>0</v>
      </c>
      <c r="S33" s="251" t="str">
        <f>IF(R33=0,"",R33/D33)</f>
        <v/>
      </c>
      <c r="T33" s="236">
        <f>M33-E33</f>
        <v>0</v>
      </c>
      <c r="U33" s="251" t="str">
        <f>IF(T33=0,"",T33/E33)</f>
        <v/>
      </c>
    </row>
    <row r="34" ht="14.25" spans="1:21">
      <c r="A34" s="244" t="s">
        <v>122</v>
      </c>
      <c r="B34" s="236">
        <f>C34+D34+E34</f>
        <v>150</v>
      </c>
      <c r="C34" s="231"/>
      <c r="D34" s="231"/>
      <c r="E34" s="236">
        <v>150</v>
      </c>
      <c r="F34" s="236">
        <f>G34+H34+I34</f>
        <v>-144</v>
      </c>
      <c r="G34" s="231">
        <v>0</v>
      </c>
      <c r="H34" s="231">
        <v>0</v>
      </c>
      <c r="I34" s="236">
        <v>-144</v>
      </c>
      <c r="J34" s="236">
        <f>K34+L34+M34</f>
        <v>6</v>
      </c>
      <c r="K34" s="252">
        <f t="shared" si="21"/>
        <v>0</v>
      </c>
      <c r="L34" s="252">
        <f t="shared" si="22"/>
        <v>0</v>
      </c>
      <c r="M34" s="252">
        <f t="shared" si="23"/>
        <v>6</v>
      </c>
      <c r="N34" s="236">
        <f>J34-B34</f>
        <v>-144</v>
      </c>
      <c r="O34" s="251">
        <f t="shared" si="24"/>
        <v>-0.96</v>
      </c>
      <c r="P34" s="236">
        <f>K34-C34</f>
        <v>0</v>
      </c>
      <c r="Q34" s="251" t="str">
        <f t="shared" si="25"/>
        <v/>
      </c>
      <c r="R34" s="236">
        <f>L34-D34</f>
        <v>0</v>
      </c>
      <c r="S34" s="251" t="str">
        <f>IF(R34=0,"",R34/D34)</f>
        <v/>
      </c>
      <c r="T34" s="236">
        <f>M34-E34</f>
        <v>-144</v>
      </c>
      <c r="U34" s="251">
        <f>IF(T34=0,"",T34/E34)</f>
        <v>-0.96</v>
      </c>
    </row>
    <row r="35" ht="14.25" spans="1:21">
      <c r="A35" s="245" t="s">
        <v>123</v>
      </c>
      <c r="B35" s="236">
        <f>C35+D35+E35</f>
        <v>1500</v>
      </c>
      <c r="C35" s="231"/>
      <c r="D35" s="231"/>
      <c r="E35" s="236">
        <v>1500</v>
      </c>
      <c r="F35" s="236">
        <f>G35+H35+I35</f>
        <v>1824</v>
      </c>
      <c r="G35" s="231">
        <v>0</v>
      </c>
      <c r="H35" s="231">
        <v>0</v>
      </c>
      <c r="I35" s="236">
        <v>1824</v>
      </c>
      <c r="J35" s="236">
        <f>K35+L35+M35</f>
        <v>3324</v>
      </c>
      <c r="K35" s="252">
        <f t="shared" si="21"/>
        <v>0</v>
      </c>
      <c r="L35" s="252">
        <f t="shared" si="22"/>
        <v>0</v>
      </c>
      <c r="M35" s="252">
        <f t="shared" si="23"/>
        <v>3324</v>
      </c>
      <c r="N35" s="236">
        <f>J35-B35</f>
        <v>1824</v>
      </c>
      <c r="O35" s="251">
        <f t="shared" si="24"/>
        <v>1.216</v>
      </c>
      <c r="P35" s="236">
        <f>K35-C35</f>
        <v>0</v>
      </c>
      <c r="Q35" s="251" t="str">
        <f t="shared" si="25"/>
        <v/>
      </c>
      <c r="R35" s="236">
        <f>L35-D35</f>
        <v>0</v>
      </c>
      <c r="S35" s="251" t="str">
        <f>IF(R35=0,"",R35/D35)</f>
        <v/>
      </c>
      <c r="T35" s="236">
        <f>M35-E35</f>
        <v>1824</v>
      </c>
      <c r="U35" s="251">
        <f>IF(T35=0,"",T35/E35)</f>
        <v>1.216</v>
      </c>
    </row>
    <row r="36" ht="14.25" spans="1:21">
      <c r="A36" s="244" t="s">
        <v>124</v>
      </c>
      <c r="B36" s="236">
        <f>C36+D36+E36</f>
        <v>100</v>
      </c>
      <c r="C36" s="231"/>
      <c r="D36" s="231"/>
      <c r="E36" s="236">
        <v>100</v>
      </c>
      <c r="F36" s="236">
        <f>G36+H36+I36</f>
        <v>-53</v>
      </c>
      <c r="G36" s="231">
        <v>0</v>
      </c>
      <c r="H36" s="231">
        <v>0</v>
      </c>
      <c r="I36" s="236">
        <v>-53</v>
      </c>
      <c r="J36" s="236">
        <f>K36+L36+M36</f>
        <v>47</v>
      </c>
      <c r="K36" s="252">
        <f t="shared" si="21"/>
        <v>0</v>
      </c>
      <c r="L36" s="252">
        <f t="shared" si="22"/>
        <v>0</v>
      </c>
      <c r="M36" s="252">
        <f t="shared" si="23"/>
        <v>47</v>
      </c>
      <c r="N36" s="236">
        <f>J36-B36</f>
        <v>-53</v>
      </c>
      <c r="O36" s="251">
        <f t="shared" si="24"/>
        <v>-0.53</v>
      </c>
      <c r="P36" s="236">
        <f>K36-C36</f>
        <v>0</v>
      </c>
      <c r="Q36" s="251" t="str">
        <f t="shared" si="25"/>
        <v/>
      </c>
      <c r="R36" s="236">
        <f>L36-D36</f>
        <v>0</v>
      </c>
      <c r="S36" s="251" t="str">
        <f>IF(R36=0,"",R36/D36)</f>
        <v/>
      </c>
      <c r="T36" s="236">
        <f>M36-E36</f>
        <v>-53</v>
      </c>
      <c r="U36" s="251">
        <f>IF(T36=0,"",T36/E36)</f>
        <v>-0.53</v>
      </c>
    </row>
  </sheetData>
  <mergeCells count="22">
    <mergeCell ref="A1:M1"/>
    <mergeCell ref="B3:E3"/>
    <mergeCell ref="F3:I3"/>
    <mergeCell ref="J3:M3"/>
    <mergeCell ref="N3:U3"/>
    <mergeCell ref="N4:O4"/>
    <mergeCell ref="P4:Q4"/>
    <mergeCell ref="R4:S4"/>
    <mergeCell ref="T4:U4"/>
    <mergeCell ref="A3:A5"/>
    <mergeCell ref="B4:B5"/>
    <mergeCell ref="C4:C5"/>
    <mergeCell ref="D4:D5"/>
    <mergeCell ref="E4:E5"/>
    <mergeCell ref="F4:F5"/>
    <mergeCell ref="G4:G5"/>
    <mergeCell ref="H4:H5"/>
    <mergeCell ref="I4:I5"/>
    <mergeCell ref="J4:J5"/>
    <mergeCell ref="K4:K5"/>
    <mergeCell ref="L4:L5"/>
    <mergeCell ref="M4:M5"/>
  </mergeCells>
  <pageMargins left="0.55" right="0.349305555555556" top="0.309027777777778" bottom="0.349305555555556" header="0.309027777777778" footer="0.2"/>
  <pageSetup paperSize="9" scale="73"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Zeros="0" workbookViewId="0">
      <pane xSplit="2" ySplit="4" topLeftCell="C5" activePane="bottomRight" state="frozen"/>
      <selection/>
      <selection pane="topRight"/>
      <selection pane="bottomLeft"/>
      <selection pane="bottomRight" activeCell="L32" sqref="L32"/>
    </sheetView>
  </sheetViews>
  <sheetFormatPr defaultColWidth="9" defaultRowHeight="14.25"/>
  <cols>
    <col min="1" max="1" width="7.25" style="128" customWidth="1"/>
    <col min="2" max="2" width="31.125" style="128" customWidth="1"/>
    <col min="3" max="3" width="13.625" style="128" customWidth="1"/>
    <col min="4" max="4" width="14.75" style="128" customWidth="1"/>
    <col min="5" max="5" width="14.125" style="128" customWidth="1"/>
    <col min="6" max="6" width="11.875" style="128" customWidth="1"/>
    <col min="7" max="7" width="17.125" style="128" customWidth="1"/>
    <col min="8" max="8" width="14" style="128" customWidth="1"/>
    <col min="9" max="9" width="16.5" style="128" customWidth="1"/>
    <col min="10" max="186" width="9" style="128"/>
    <col min="187" max="187" width="10.125" style="128" customWidth="1"/>
    <col min="188" max="188" width="29.25" style="128" customWidth="1"/>
    <col min="189" max="189" width="12.875" style="128" customWidth="1"/>
    <col min="190" max="190" width="11.125" style="128" customWidth="1"/>
    <col min="191" max="191" width="11.625" style="128" customWidth="1"/>
    <col min="192" max="193" width="9" style="128"/>
    <col min="194" max="194" width="9.625" style="128" customWidth="1"/>
    <col min="195" max="195" width="9" style="128"/>
    <col min="196" max="196" width="9.625" style="128" customWidth="1"/>
    <col min="197" max="198" width="9" style="128"/>
    <col min="199" max="199" width="11.625" style="128" customWidth="1"/>
    <col min="200" max="200" width="10.75" style="128" customWidth="1"/>
    <col min="201" max="201" width="9" style="128"/>
    <col min="202" max="202" width="10.75" style="128" customWidth="1"/>
    <col min="203" max="442" width="9" style="128"/>
    <col min="443" max="443" width="10.125" style="128" customWidth="1"/>
    <col min="444" max="444" width="29.25" style="128" customWidth="1"/>
    <col min="445" max="445" width="12.875" style="128" customWidth="1"/>
    <col min="446" max="446" width="11.125" style="128" customWidth="1"/>
    <col min="447" max="447" width="11.625" style="128" customWidth="1"/>
    <col min="448" max="449" width="9" style="128"/>
    <col min="450" max="450" width="9.625" style="128" customWidth="1"/>
    <col min="451" max="451" width="9" style="128"/>
    <col min="452" max="452" width="9.625" style="128" customWidth="1"/>
    <col min="453" max="454" width="9" style="128"/>
    <col min="455" max="455" width="11.625" style="128" customWidth="1"/>
    <col min="456" max="456" width="10.75" style="128" customWidth="1"/>
    <col min="457" max="457" width="9" style="128"/>
    <col min="458" max="458" width="10.75" style="128" customWidth="1"/>
    <col min="459" max="698" width="9" style="128"/>
    <col min="699" max="699" width="10.125" style="128" customWidth="1"/>
    <col min="700" max="700" width="29.25" style="128" customWidth="1"/>
    <col min="701" max="701" width="12.875" style="128" customWidth="1"/>
    <col min="702" max="702" width="11.125" style="128" customWidth="1"/>
    <col min="703" max="703" width="11.625" style="128" customWidth="1"/>
    <col min="704" max="705" width="9" style="128"/>
    <col min="706" max="706" width="9.625" style="128" customWidth="1"/>
    <col min="707" max="707" width="9" style="128"/>
    <col min="708" max="708" width="9.625" style="128" customWidth="1"/>
    <col min="709" max="710" width="9" style="128"/>
    <col min="711" max="711" width="11.625" style="128" customWidth="1"/>
    <col min="712" max="712" width="10.75" style="128" customWidth="1"/>
    <col min="713" max="713" width="9" style="128"/>
    <col min="714" max="714" width="10.75" style="128" customWidth="1"/>
    <col min="715" max="954" width="9" style="128"/>
    <col min="955" max="955" width="10.125" style="128" customWidth="1"/>
    <col min="956" max="956" width="29.25" style="128" customWidth="1"/>
    <col min="957" max="957" width="12.875" style="128" customWidth="1"/>
    <col min="958" max="958" width="11.125" style="128" customWidth="1"/>
    <col min="959" max="959" width="11.625" style="128" customWidth="1"/>
    <col min="960" max="961" width="9" style="128"/>
    <col min="962" max="962" width="9.625" style="128" customWidth="1"/>
    <col min="963" max="963" width="9" style="128"/>
    <col min="964" max="964" width="9.625" style="128" customWidth="1"/>
    <col min="965" max="966" width="9" style="128"/>
    <col min="967" max="967" width="11.625" style="128" customWidth="1"/>
    <col min="968" max="968" width="10.75" style="128" customWidth="1"/>
    <col min="969" max="969" width="9" style="128"/>
    <col min="970" max="970" width="10.75" style="128" customWidth="1"/>
    <col min="971" max="1210" width="9" style="128"/>
    <col min="1211" max="1211" width="10.125" style="128" customWidth="1"/>
    <col min="1212" max="1212" width="29.25" style="128" customWidth="1"/>
    <col min="1213" max="1213" width="12.875" style="128" customWidth="1"/>
    <col min="1214" max="1214" width="11.125" style="128" customWidth="1"/>
    <col min="1215" max="1215" width="11.625" style="128" customWidth="1"/>
    <col min="1216" max="1217" width="9" style="128"/>
    <col min="1218" max="1218" width="9.625" style="128" customWidth="1"/>
    <col min="1219" max="1219" width="9" style="128"/>
    <col min="1220" max="1220" width="9.625" style="128" customWidth="1"/>
    <col min="1221" max="1222" width="9" style="128"/>
    <col min="1223" max="1223" width="11.625" style="128" customWidth="1"/>
    <col min="1224" max="1224" width="10.75" style="128" customWidth="1"/>
    <col min="1225" max="1225" width="9" style="128"/>
    <col min="1226" max="1226" width="10.75" style="128" customWidth="1"/>
    <col min="1227" max="1466" width="9" style="128"/>
    <col min="1467" max="1467" width="10.125" style="128" customWidth="1"/>
    <col min="1468" max="1468" width="29.25" style="128" customWidth="1"/>
    <col min="1469" max="1469" width="12.875" style="128" customWidth="1"/>
    <col min="1470" max="1470" width="11.125" style="128" customWidth="1"/>
    <col min="1471" max="1471" width="11.625" style="128" customWidth="1"/>
    <col min="1472" max="1473" width="9" style="128"/>
    <col min="1474" max="1474" width="9.625" style="128" customWidth="1"/>
    <col min="1475" max="1475" width="9" style="128"/>
    <col min="1476" max="1476" width="9.625" style="128" customWidth="1"/>
    <col min="1477" max="1478" width="9" style="128"/>
    <col min="1479" max="1479" width="11.625" style="128" customWidth="1"/>
    <col min="1480" max="1480" width="10.75" style="128" customWidth="1"/>
    <col min="1481" max="1481" width="9" style="128"/>
    <col min="1482" max="1482" width="10.75" style="128" customWidth="1"/>
    <col min="1483" max="1722" width="9" style="128"/>
    <col min="1723" max="1723" width="10.125" style="128" customWidth="1"/>
    <col min="1724" max="1724" width="29.25" style="128" customWidth="1"/>
    <col min="1725" max="1725" width="12.875" style="128" customWidth="1"/>
    <col min="1726" max="1726" width="11.125" style="128" customWidth="1"/>
    <col min="1727" max="1727" width="11.625" style="128" customWidth="1"/>
    <col min="1728" max="1729" width="9" style="128"/>
    <col min="1730" max="1730" width="9.625" style="128" customWidth="1"/>
    <col min="1731" max="1731" width="9" style="128"/>
    <col min="1732" max="1732" width="9.625" style="128" customWidth="1"/>
    <col min="1733" max="1734" width="9" style="128"/>
    <col min="1735" max="1735" width="11.625" style="128" customWidth="1"/>
    <col min="1736" max="1736" width="10.75" style="128" customWidth="1"/>
    <col min="1737" max="1737" width="9" style="128"/>
    <col min="1738" max="1738" width="10.75" style="128" customWidth="1"/>
    <col min="1739" max="1978" width="9" style="128"/>
    <col min="1979" max="1979" width="10.125" style="128" customWidth="1"/>
    <col min="1980" max="1980" width="29.25" style="128" customWidth="1"/>
    <col min="1981" max="1981" width="12.875" style="128" customWidth="1"/>
    <col min="1982" max="1982" width="11.125" style="128" customWidth="1"/>
    <col min="1983" max="1983" width="11.625" style="128" customWidth="1"/>
    <col min="1984" max="1985" width="9" style="128"/>
    <col min="1986" max="1986" width="9.625" style="128" customWidth="1"/>
    <col min="1987" max="1987" width="9" style="128"/>
    <col min="1988" max="1988" width="9.625" style="128" customWidth="1"/>
    <col min="1989" max="1990" width="9" style="128"/>
    <col min="1991" max="1991" width="11.625" style="128" customWidth="1"/>
    <col min="1992" max="1992" width="10.75" style="128" customWidth="1"/>
    <col min="1993" max="1993" width="9" style="128"/>
    <col min="1994" max="1994" width="10.75" style="128" customWidth="1"/>
    <col min="1995" max="2234" width="9" style="128"/>
    <col min="2235" max="2235" width="10.125" style="128" customWidth="1"/>
    <col min="2236" max="2236" width="29.25" style="128" customWidth="1"/>
    <col min="2237" max="2237" width="12.875" style="128" customWidth="1"/>
    <col min="2238" max="2238" width="11.125" style="128" customWidth="1"/>
    <col min="2239" max="2239" width="11.625" style="128" customWidth="1"/>
    <col min="2240" max="2241" width="9" style="128"/>
    <col min="2242" max="2242" width="9.625" style="128" customWidth="1"/>
    <col min="2243" max="2243" width="9" style="128"/>
    <col min="2244" max="2244" width="9.625" style="128" customWidth="1"/>
    <col min="2245" max="2246" width="9" style="128"/>
    <col min="2247" max="2247" width="11.625" style="128" customWidth="1"/>
    <col min="2248" max="2248" width="10.75" style="128" customWidth="1"/>
    <col min="2249" max="2249" width="9" style="128"/>
    <col min="2250" max="2250" width="10.75" style="128" customWidth="1"/>
    <col min="2251" max="2490" width="9" style="128"/>
    <col min="2491" max="2491" width="10.125" style="128" customWidth="1"/>
    <col min="2492" max="2492" width="29.25" style="128" customWidth="1"/>
    <col min="2493" max="2493" width="12.875" style="128" customWidth="1"/>
    <col min="2494" max="2494" width="11.125" style="128" customWidth="1"/>
    <col min="2495" max="2495" width="11.625" style="128" customWidth="1"/>
    <col min="2496" max="2497" width="9" style="128"/>
    <col min="2498" max="2498" width="9.625" style="128" customWidth="1"/>
    <col min="2499" max="2499" width="9" style="128"/>
    <col min="2500" max="2500" width="9.625" style="128" customWidth="1"/>
    <col min="2501" max="2502" width="9" style="128"/>
    <col min="2503" max="2503" width="11.625" style="128" customWidth="1"/>
    <col min="2504" max="2504" width="10.75" style="128" customWidth="1"/>
    <col min="2505" max="2505" width="9" style="128"/>
    <col min="2506" max="2506" width="10.75" style="128" customWidth="1"/>
    <col min="2507" max="2746" width="9" style="128"/>
    <col min="2747" max="2747" width="10.125" style="128" customWidth="1"/>
    <col min="2748" max="2748" width="29.25" style="128" customWidth="1"/>
    <col min="2749" max="2749" width="12.875" style="128" customWidth="1"/>
    <col min="2750" max="2750" width="11.125" style="128" customWidth="1"/>
    <col min="2751" max="2751" width="11.625" style="128" customWidth="1"/>
    <col min="2752" max="2753" width="9" style="128"/>
    <col min="2754" max="2754" width="9.625" style="128" customWidth="1"/>
    <col min="2755" max="2755" width="9" style="128"/>
    <col min="2756" max="2756" width="9.625" style="128" customWidth="1"/>
    <col min="2757" max="2758" width="9" style="128"/>
    <col min="2759" max="2759" width="11.625" style="128" customWidth="1"/>
    <col min="2760" max="2760" width="10.75" style="128" customWidth="1"/>
    <col min="2761" max="2761" width="9" style="128"/>
    <col min="2762" max="2762" width="10.75" style="128" customWidth="1"/>
    <col min="2763" max="3002" width="9" style="128"/>
    <col min="3003" max="3003" width="10.125" style="128" customWidth="1"/>
    <col min="3004" max="3004" width="29.25" style="128" customWidth="1"/>
    <col min="3005" max="3005" width="12.875" style="128" customWidth="1"/>
    <col min="3006" max="3006" width="11.125" style="128" customWidth="1"/>
    <col min="3007" max="3007" width="11.625" style="128" customWidth="1"/>
    <col min="3008" max="3009" width="9" style="128"/>
    <col min="3010" max="3010" width="9.625" style="128" customWidth="1"/>
    <col min="3011" max="3011" width="9" style="128"/>
    <col min="3012" max="3012" width="9.625" style="128" customWidth="1"/>
    <col min="3013" max="3014" width="9" style="128"/>
    <col min="3015" max="3015" width="11.625" style="128" customWidth="1"/>
    <col min="3016" max="3016" width="10.75" style="128" customWidth="1"/>
    <col min="3017" max="3017" width="9" style="128"/>
    <col min="3018" max="3018" width="10.75" style="128" customWidth="1"/>
    <col min="3019" max="3258" width="9" style="128"/>
    <col min="3259" max="3259" width="10.125" style="128" customWidth="1"/>
    <col min="3260" max="3260" width="29.25" style="128" customWidth="1"/>
    <col min="3261" max="3261" width="12.875" style="128" customWidth="1"/>
    <col min="3262" max="3262" width="11.125" style="128" customWidth="1"/>
    <col min="3263" max="3263" width="11.625" style="128" customWidth="1"/>
    <col min="3264" max="3265" width="9" style="128"/>
    <col min="3266" max="3266" width="9.625" style="128" customWidth="1"/>
    <col min="3267" max="3267" width="9" style="128"/>
    <col min="3268" max="3268" width="9.625" style="128" customWidth="1"/>
    <col min="3269" max="3270" width="9" style="128"/>
    <col min="3271" max="3271" width="11.625" style="128" customWidth="1"/>
    <col min="3272" max="3272" width="10.75" style="128" customWidth="1"/>
    <col min="3273" max="3273" width="9" style="128"/>
    <col min="3274" max="3274" width="10.75" style="128" customWidth="1"/>
    <col min="3275" max="3514" width="9" style="128"/>
    <col min="3515" max="3515" width="10.125" style="128" customWidth="1"/>
    <col min="3516" max="3516" width="29.25" style="128" customWidth="1"/>
    <col min="3517" max="3517" width="12.875" style="128" customWidth="1"/>
    <col min="3518" max="3518" width="11.125" style="128" customWidth="1"/>
    <col min="3519" max="3519" width="11.625" style="128" customWidth="1"/>
    <col min="3520" max="3521" width="9" style="128"/>
    <col min="3522" max="3522" width="9.625" style="128" customWidth="1"/>
    <col min="3523" max="3523" width="9" style="128"/>
    <col min="3524" max="3524" width="9.625" style="128" customWidth="1"/>
    <col min="3525" max="3526" width="9" style="128"/>
    <col min="3527" max="3527" width="11.625" style="128" customWidth="1"/>
    <col min="3528" max="3528" width="10.75" style="128" customWidth="1"/>
    <col min="3529" max="3529" width="9" style="128"/>
    <col min="3530" max="3530" width="10.75" style="128" customWidth="1"/>
    <col min="3531" max="3770" width="9" style="128"/>
    <col min="3771" max="3771" width="10.125" style="128" customWidth="1"/>
    <col min="3772" max="3772" width="29.25" style="128" customWidth="1"/>
    <col min="3773" max="3773" width="12.875" style="128" customWidth="1"/>
    <col min="3774" max="3774" width="11.125" style="128" customWidth="1"/>
    <col min="3775" max="3775" width="11.625" style="128" customWidth="1"/>
    <col min="3776" max="3777" width="9" style="128"/>
    <col min="3778" max="3778" width="9.625" style="128" customWidth="1"/>
    <col min="3779" max="3779" width="9" style="128"/>
    <col min="3780" max="3780" width="9.625" style="128" customWidth="1"/>
    <col min="3781" max="3782" width="9" style="128"/>
    <col min="3783" max="3783" width="11.625" style="128" customWidth="1"/>
    <col min="3784" max="3784" width="10.75" style="128" customWidth="1"/>
    <col min="3785" max="3785" width="9" style="128"/>
    <col min="3786" max="3786" width="10.75" style="128" customWidth="1"/>
    <col min="3787" max="4026" width="9" style="128"/>
    <col min="4027" max="4027" width="10.125" style="128" customWidth="1"/>
    <col min="4028" max="4028" width="29.25" style="128" customWidth="1"/>
    <col min="4029" max="4029" width="12.875" style="128" customWidth="1"/>
    <col min="4030" max="4030" width="11.125" style="128" customWidth="1"/>
    <col min="4031" max="4031" width="11.625" style="128" customWidth="1"/>
    <col min="4032" max="4033" width="9" style="128"/>
    <col min="4034" max="4034" width="9.625" style="128" customWidth="1"/>
    <col min="4035" max="4035" width="9" style="128"/>
    <col min="4036" max="4036" width="9.625" style="128" customWidth="1"/>
    <col min="4037" max="4038" width="9" style="128"/>
    <col min="4039" max="4039" width="11.625" style="128" customWidth="1"/>
    <col min="4040" max="4040" width="10.75" style="128" customWidth="1"/>
    <col min="4041" max="4041" width="9" style="128"/>
    <col min="4042" max="4042" width="10.75" style="128" customWidth="1"/>
    <col min="4043" max="4282" width="9" style="128"/>
    <col min="4283" max="4283" width="10.125" style="128" customWidth="1"/>
    <col min="4284" max="4284" width="29.25" style="128" customWidth="1"/>
    <col min="4285" max="4285" width="12.875" style="128" customWidth="1"/>
    <col min="4286" max="4286" width="11.125" style="128" customWidth="1"/>
    <col min="4287" max="4287" width="11.625" style="128" customWidth="1"/>
    <col min="4288" max="4289" width="9" style="128"/>
    <col min="4290" max="4290" width="9.625" style="128" customWidth="1"/>
    <col min="4291" max="4291" width="9" style="128"/>
    <col min="4292" max="4292" width="9.625" style="128" customWidth="1"/>
    <col min="4293" max="4294" width="9" style="128"/>
    <col min="4295" max="4295" width="11.625" style="128" customWidth="1"/>
    <col min="4296" max="4296" width="10.75" style="128" customWidth="1"/>
    <col min="4297" max="4297" width="9" style="128"/>
    <col min="4298" max="4298" width="10.75" style="128" customWidth="1"/>
    <col min="4299" max="4538" width="9" style="128"/>
    <col min="4539" max="4539" width="10.125" style="128" customWidth="1"/>
    <col min="4540" max="4540" width="29.25" style="128" customWidth="1"/>
    <col min="4541" max="4541" width="12.875" style="128" customWidth="1"/>
    <col min="4542" max="4542" width="11.125" style="128" customWidth="1"/>
    <col min="4543" max="4543" width="11.625" style="128" customWidth="1"/>
    <col min="4544" max="4545" width="9" style="128"/>
    <col min="4546" max="4546" width="9.625" style="128" customWidth="1"/>
    <col min="4547" max="4547" width="9" style="128"/>
    <col min="4548" max="4548" width="9.625" style="128" customWidth="1"/>
    <col min="4549" max="4550" width="9" style="128"/>
    <col min="4551" max="4551" width="11.625" style="128" customWidth="1"/>
    <col min="4552" max="4552" width="10.75" style="128" customWidth="1"/>
    <col min="4553" max="4553" width="9" style="128"/>
    <col min="4554" max="4554" width="10.75" style="128" customWidth="1"/>
    <col min="4555" max="4794" width="9" style="128"/>
    <col min="4795" max="4795" width="10.125" style="128" customWidth="1"/>
    <col min="4796" max="4796" width="29.25" style="128" customWidth="1"/>
    <col min="4797" max="4797" width="12.875" style="128" customWidth="1"/>
    <col min="4798" max="4798" width="11.125" style="128" customWidth="1"/>
    <col min="4799" max="4799" width="11.625" style="128" customWidth="1"/>
    <col min="4800" max="4801" width="9" style="128"/>
    <col min="4802" max="4802" width="9.625" style="128" customWidth="1"/>
    <col min="4803" max="4803" width="9" style="128"/>
    <col min="4804" max="4804" width="9.625" style="128" customWidth="1"/>
    <col min="4805" max="4806" width="9" style="128"/>
    <col min="4807" max="4807" width="11.625" style="128" customWidth="1"/>
    <col min="4808" max="4808" width="10.75" style="128" customWidth="1"/>
    <col min="4809" max="4809" width="9" style="128"/>
    <col min="4810" max="4810" width="10.75" style="128" customWidth="1"/>
    <col min="4811" max="5050" width="9" style="128"/>
    <col min="5051" max="5051" width="10.125" style="128" customWidth="1"/>
    <col min="5052" max="5052" width="29.25" style="128" customWidth="1"/>
    <col min="5053" max="5053" width="12.875" style="128" customWidth="1"/>
    <col min="5054" max="5054" width="11.125" style="128" customWidth="1"/>
    <col min="5055" max="5055" width="11.625" style="128" customWidth="1"/>
    <col min="5056" max="5057" width="9" style="128"/>
    <col min="5058" max="5058" width="9.625" style="128" customWidth="1"/>
    <col min="5059" max="5059" width="9" style="128"/>
    <col min="5060" max="5060" width="9.625" style="128" customWidth="1"/>
    <col min="5061" max="5062" width="9" style="128"/>
    <col min="5063" max="5063" width="11.625" style="128" customWidth="1"/>
    <col min="5064" max="5064" width="10.75" style="128" customWidth="1"/>
    <col min="5065" max="5065" width="9" style="128"/>
    <col min="5066" max="5066" width="10.75" style="128" customWidth="1"/>
    <col min="5067" max="5306" width="9" style="128"/>
    <col min="5307" max="5307" width="10.125" style="128" customWidth="1"/>
    <col min="5308" max="5308" width="29.25" style="128" customWidth="1"/>
    <col min="5309" max="5309" width="12.875" style="128" customWidth="1"/>
    <col min="5310" max="5310" width="11.125" style="128" customWidth="1"/>
    <col min="5311" max="5311" width="11.625" style="128" customWidth="1"/>
    <col min="5312" max="5313" width="9" style="128"/>
    <col min="5314" max="5314" width="9.625" style="128" customWidth="1"/>
    <col min="5315" max="5315" width="9" style="128"/>
    <col min="5316" max="5316" width="9.625" style="128" customWidth="1"/>
    <col min="5317" max="5318" width="9" style="128"/>
    <col min="5319" max="5319" width="11.625" style="128" customWidth="1"/>
    <col min="5320" max="5320" width="10.75" style="128" customWidth="1"/>
    <col min="5321" max="5321" width="9" style="128"/>
    <col min="5322" max="5322" width="10.75" style="128" customWidth="1"/>
    <col min="5323" max="5562" width="9" style="128"/>
    <col min="5563" max="5563" width="10.125" style="128" customWidth="1"/>
    <col min="5564" max="5564" width="29.25" style="128" customWidth="1"/>
    <col min="5565" max="5565" width="12.875" style="128" customWidth="1"/>
    <col min="5566" max="5566" width="11.125" style="128" customWidth="1"/>
    <col min="5567" max="5567" width="11.625" style="128" customWidth="1"/>
    <col min="5568" max="5569" width="9" style="128"/>
    <col min="5570" max="5570" width="9.625" style="128" customWidth="1"/>
    <col min="5571" max="5571" width="9" style="128"/>
    <col min="5572" max="5572" width="9.625" style="128" customWidth="1"/>
    <col min="5573" max="5574" width="9" style="128"/>
    <col min="5575" max="5575" width="11.625" style="128" customWidth="1"/>
    <col min="5576" max="5576" width="10.75" style="128" customWidth="1"/>
    <col min="5577" max="5577" width="9" style="128"/>
    <col min="5578" max="5578" width="10.75" style="128" customWidth="1"/>
    <col min="5579" max="5818" width="9" style="128"/>
    <col min="5819" max="5819" width="10.125" style="128" customWidth="1"/>
    <col min="5820" max="5820" width="29.25" style="128" customWidth="1"/>
    <col min="5821" max="5821" width="12.875" style="128" customWidth="1"/>
    <col min="5822" max="5822" width="11.125" style="128" customWidth="1"/>
    <col min="5823" max="5823" width="11.625" style="128" customWidth="1"/>
    <col min="5824" max="5825" width="9" style="128"/>
    <col min="5826" max="5826" width="9.625" style="128" customWidth="1"/>
    <col min="5827" max="5827" width="9" style="128"/>
    <col min="5828" max="5828" width="9.625" style="128" customWidth="1"/>
    <col min="5829" max="5830" width="9" style="128"/>
    <col min="5831" max="5831" width="11.625" style="128" customWidth="1"/>
    <col min="5832" max="5832" width="10.75" style="128" customWidth="1"/>
    <col min="5833" max="5833" width="9" style="128"/>
    <col min="5834" max="5834" width="10.75" style="128" customWidth="1"/>
    <col min="5835" max="6074" width="9" style="128"/>
    <col min="6075" max="6075" width="10.125" style="128" customWidth="1"/>
    <col min="6076" max="6076" width="29.25" style="128" customWidth="1"/>
    <col min="6077" max="6077" width="12.875" style="128" customWidth="1"/>
    <col min="6078" max="6078" width="11.125" style="128" customWidth="1"/>
    <col min="6079" max="6079" width="11.625" style="128" customWidth="1"/>
    <col min="6080" max="6081" width="9" style="128"/>
    <col min="6082" max="6082" width="9.625" style="128" customWidth="1"/>
    <col min="6083" max="6083" width="9" style="128"/>
    <col min="6084" max="6084" width="9.625" style="128" customWidth="1"/>
    <col min="6085" max="6086" width="9" style="128"/>
    <col min="6087" max="6087" width="11.625" style="128" customWidth="1"/>
    <col min="6088" max="6088" width="10.75" style="128" customWidth="1"/>
    <col min="6089" max="6089" width="9" style="128"/>
    <col min="6090" max="6090" width="10.75" style="128" customWidth="1"/>
    <col min="6091" max="6330" width="9" style="128"/>
    <col min="6331" max="6331" width="10.125" style="128" customWidth="1"/>
    <col min="6332" max="6332" width="29.25" style="128" customWidth="1"/>
    <col min="6333" max="6333" width="12.875" style="128" customWidth="1"/>
    <col min="6334" max="6334" width="11.125" style="128" customWidth="1"/>
    <col min="6335" max="6335" width="11.625" style="128" customWidth="1"/>
    <col min="6336" max="6337" width="9" style="128"/>
    <col min="6338" max="6338" width="9.625" style="128" customWidth="1"/>
    <col min="6339" max="6339" width="9" style="128"/>
    <col min="6340" max="6340" width="9.625" style="128" customWidth="1"/>
    <col min="6341" max="6342" width="9" style="128"/>
    <col min="6343" max="6343" width="11.625" style="128" customWidth="1"/>
    <col min="6344" max="6344" width="10.75" style="128" customWidth="1"/>
    <col min="6345" max="6345" width="9" style="128"/>
    <col min="6346" max="6346" width="10.75" style="128" customWidth="1"/>
    <col min="6347" max="6586" width="9" style="128"/>
    <col min="6587" max="6587" width="10.125" style="128" customWidth="1"/>
    <col min="6588" max="6588" width="29.25" style="128" customWidth="1"/>
    <col min="6589" max="6589" width="12.875" style="128" customWidth="1"/>
    <col min="6590" max="6590" width="11.125" style="128" customWidth="1"/>
    <col min="6591" max="6591" width="11.625" style="128" customWidth="1"/>
    <col min="6592" max="6593" width="9" style="128"/>
    <col min="6594" max="6594" width="9.625" style="128" customWidth="1"/>
    <col min="6595" max="6595" width="9" style="128"/>
    <col min="6596" max="6596" width="9.625" style="128" customWidth="1"/>
    <col min="6597" max="6598" width="9" style="128"/>
    <col min="6599" max="6599" width="11.625" style="128" customWidth="1"/>
    <col min="6600" max="6600" width="10.75" style="128" customWidth="1"/>
    <col min="6601" max="6601" width="9" style="128"/>
    <col min="6602" max="6602" width="10.75" style="128" customWidth="1"/>
    <col min="6603" max="6842" width="9" style="128"/>
    <col min="6843" max="6843" width="10.125" style="128" customWidth="1"/>
    <col min="6844" max="6844" width="29.25" style="128" customWidth="1"/>
    <col min="6845" max="6845" width="12.875" style="128" customWidth="1"/>
    <col min="6846" max="6846" width="11.125" style="128" customWidth="1"/>
    <col min="6847" max="6847" width="11.625" style="128" customWidth="1"/>
    <col min="6848" max="6849" width="9" style="128"/>
    <col min="6850" max="6850" width="9.625" style="128" customWidth="1"/>
    <col min="6851" max="6851" width="9" style="128"/>
    <col min="6852" max="6852" width="9.625" style="128" customWidth="1"/>
    <col min="6853" max="6854" width="9" style="128"/>
    <col min="6855" max="6855" width="11.625" style="128" customWidth="1"/>
    <col min="6856" max="6856" width="10.75" style="128" customWidth="1"/>
    <col min="6857" max="6857" width="9" style="128"/>
    <col min="6858" max="6858" width="10.75" style="128" customWidth="1"/>
    <col min="6859" max="7098" width="9" style="128"/>
    <col min="7099" max="7099" width="10.125" style="128" customWidth="1"/>
    <col min="7100" max="7100" width="29.25" style="128" customWidth="1"/>
    <col min="7101" max="7101" width="12.875" style="128" customWidth="1"/>
    <col min="7102" max="7102" width="11.125" style="128" customWidth="1"/>
    <col min="7103" max="7103" width="11.625" style="128" customWidth="1"/>
    <col min="7104" max="7105" width="9" style="128"/>
    <col min="7106" max="7106" width="9.625" style="128" customWidth="1"/>
    <col min="7107" max="7107" width="9" style="128"/>
    <col min="7108" max="7108" width="9.625" style="128" customWidth="1"/>
    <col min="7109" max="7110" width="9" style="128"/>
    <col min="7111" max="7111" width="11.625" style="128" customWidth="1"/>
    <col min="7112" max="7112" width="10.75" style="128" customWidth="1"/>
    <col min="7113" max="7113" width="9" style="128"/>
    <col min="7114" max="7114" width="10.75" style="128" customWidth="1"/>
    <col min="7115" max="7354" width="9" style="128"/>
    <col min="7355" max="7355" width="10.125" style="128" customWidth="1"/>
    <col min="7356" max="7356" width="29.25" style="128" customWidth="1"/>
    <col min="7357" max="7357" width="12.875" style="128" customWidth="1"/>
    <col min="7358" max="7358" width="11.125" style="128" customWidth="1"/>
    <col min="7359" max="7359" width="11.625" style="128" customWidth="1"/>
    <col min="7360" max="7361" width="9" style="128"/>
    <col min="7362" max="7362" width="9.625" style="128" customWidth="1"/>
    <col min="7363" max="7363" width="9" style="128"/>
    <col min="7364" max="7364" width="9.625" style="128" customWidth="1"/>
    <col min="7365" max="7366" width="9" style="128"/>
    <col min="7367" max="7367" width="11.625" style="128" customWidth="1"/>
    <col min="7368" max="7368" width="10.75" style="128" customWidth="1"/>
    <col min="7369" max="7369" width="9" style="128"/>
    <col min="7370" max="7370" width="10.75" style="128" customWidth="1"/>
    <col min="7371" max="7610" width="9" style="128"/>
    <col min="7611" max="7611" width="10.125" style="128" customWidth="1"/>
    <col min="7612" max="7612" width="29.25" style="128" customWidth="1"/>
    <col min="7613" max="7613" width="12.875" style="128" customWidth="1"/>
    <col min="7614" max="7614" width="11.125" style="128" customWidth="1"/>
    <col min="7615" max="7615" width="11.625" style="128" customWidth="1"/>
    <col min="7616" max="7617" width="9" style="128"/>
    <col min="7618" max="7618" width="9.625" style="128" customWidth="1"/>
    <col min="7619" max="7619" width="9" style="128"/>
    <col min="7620" max="7620" width="9.625" style="128" customWidth="1"/>
    <col min="7621" max="7622" width="9" style="128"/>
    <col min="7623" max="7623" width="11.625" style="128" customWidth="1"/>
    <col min="7624" max="7624" width="10.75" style="128" customWidth="1"/>
    <col min="7625" max="7625" width="9" style="128"/>
    <col min="7626" max="7626" width="10.75" style="128" customWidth="1"/>
    <col min="7627" max="7866" width="9" style="128"/>
    <col min="7867" max="7867" width="10.125" style="128" customWidth="1"/>
    <col min="7868" max="7868" width="29.25" style="128" customWidth="1"/>
    <col min="7869" max="7869" width="12.875" style="128" customWidth="1"/>
    <col min="7870" max="7870" width="11.125" style="128" customWidth="1"/>
    <col min="7871" max="7871" width="11.625" style="128" customWidth="1"/>
    <col min="7872" max="7873" width="9" style="128"/>
    <col min="7874" max="7874" width="9.625" style="128" customWidth="1"/>
    <col min="7875" max="7875" width="9" style="128"/>
    <col min="7876" max="7876" width="9.625" style="128" customWidth="1"/>
    <col min="7877" max="7878" width="9" style="128"/>
    <col min="7879" max="7879" width="11.625" style="128" customWidth="1"/>
    <col min="7880" max="7880" width="10.75" style="128" customWidth="1"/>
    <col min="7881" max="7881" width="9" style="128"/>
    <col min="7882" max="7882" width="10.75" style="128" customWidth="1"/>
    <col min="7883" max="8122" width="9" style="128"/>
    <col min="8123" max="8123" width="10.125" style="128" customWidth="1"/>
    <col min="8124" max="8124" width="29.25" style="128" customWidth="1"/>
    <col min="8125" max="8125" width="12.875" style="128" customWidth="1"/>
    <col min="8126" max="8126" width="11.125" style="128" customWidth="1"/>
    <col min="8127" max="8127" width="11.625" style="128" customWidth="1"/>
    <col min="8128" max="8129" width="9" style="128"/>
    <col min="8130" max="8130" width="9.625" style="128" customWidth="1"/>
    <col min="8131" max="8131" width="9" style="128"/>
    <col min="8132" max="8132" width="9.625" style="128" customWidth="1"/>
    <col min="8133" max="8134" width="9" style="128"/>
    <col min="8135" max="8135" width="11.625" style="128" customWidth="1"/>
    <col min="8136" max="8136" width="10.75" style="128" customWidth="1"/>
    <col min="8137" max="8137" width="9" style="128"/>
    <col min="8138" max="8138" width="10.75" style="128" customWidth="1"/>
    <col min="8139" max="8378" width="9" style="128"/>
    <col min="8379" max="8379" width="10.125" style="128" customWidth="1"/>
    <col min="8380" max="8380" width="29.25" style="128" customWidth="1"/>
    <col min="8381" max="8381" width="12.875" style="128" customWidth="1"/>
    <col min="8382" max="8382" width="11.125" style="128" customWidth="1"/>
    <col min="8383" max="8383" width="11.625" style="128" customWidth="1"/>
    <col min="8384" max="8385" width="9" style="128"/>
    <col min="8386" max="8386" width="9.625" style="128" customWidth="1"/>
    <col min="8387" max="8387" width="9" style="128"/>
    <col min="8388" max="8388" width="9.625" style="128" customWidth="1"/>
    <col min="8389" max="8390" width="9" style="128"/>
    <col min="8391" max="8391" width="11.625" style="128" customWidth="1"/>
    <col min="8392" max="8392" width="10.75" style="128" customWidth="1"/>
    <col min="8393" max="8393" width="9" style="128"/>
    <col min="8394" max="8394" width="10.75" style="128" customWidth="1"/>
    <col min="8395" max="8634" width="9" style="128"/>
    <col min="8635" max="8635" width="10.125" style="128" customWidth="1"/>
    <col min="8636" max="8636" width="29.25" style="128" customWidth="1"/>
    <col min="8637" max="8637" width="12.875" style="128" customWidth="1"/>
    <col min="8638" max="8638" width="11.125" style="128" customWidth="1"/>
    <col min="8639" max="8639" width="11.625" style="128" customWidth="1"/>
    <col min="8640" max="8641" width="9" style="128"/>
    <col min="8642" max="8642" width="9.625" style="128" customWidth="1"/>
    <col min="8643" max="8643" width="9" style="128"/>
    <col min="8644" max="8644" width="9.625" style="128" customWidth="1"/>
    <col min="8645" max="8646" width="9" style="128"/>
    <col min="8647" max="8647" width="11.625" style="128" customWidth="1"/>
    <col min="8648" max="8648" width="10.75" style="128" customWidth="1"/>
    <col min="8649" max="8649" width="9" style="128"/>
    <col min="8650" max="8650" width="10.75" style="128" customWidth="1"/>
    <col min="8651" max="8890" width="9" style="128"/>
    <col min="8891" max="8891" width="10.125" style="128" customWidth="1"/>
    <col min="8892" max="8892" width="29.25" style="128" customWidth="1"/>
    <col min="8893" max="8893" width="12.875" style="128" customWidth="1"/>
    <col min="8894" max="8894" width="11.125" style="128" customWidth="1"/>
    <col min="8895" max="8895" width="11.625" style="128" customWidth="1"/>
    <col min="8896" max="8897" width="9" style="128"/>
    <col min="8898" max="8898" width="9.625" style="128" customWidth="1"/>
    <col min="8899" max="8899" width="9" style="128"/>
    <col min="8900" max="8900" width="9.625" style="128" customWidth="1"/>
    <col min="8901" max="8902" width="9" style="128"/>
    <col min="8903" max="8903" width="11.625" style="128" customWidth="1"/>
    <col min="8904" max="8904" width="10.75" style="128" customWidth="1"/>
    <col min="8905" max="8905" width="9" style="128"/>
    <col min="8906" max="8906" width="10.75" style="128" customWidth="1"/>
    <col min="8907" max="9146" width="9" style="128"/>
    <col min="9147" max="9147" width="10.125" style="128" customWidth="1"/>
    <col min="9148" max="9148" width="29.25" style="128" customWidth="1"/>
    <col min="9149" max="9149" width="12.875" style="128" customWidth="1"/>
    <col min="9150" max="9150" width="11.125" style="128" customWidth="1"/>
    <col min="9151" max="9151" width="11.625" style="128" customWidth="1"/>
    <col min="9152" max="9153" width="9" style="128"/>
    <col min="9154" max="9154" width="9.625" style="128" customWidth="1"/>
    <col min="9155" max="9155" width="9" style="128"/>
    <col min="9156" max="9156" width="9.625" style="128" customWidth="1"/>
    <col min="9157" max="9158" width="9" style="128"/>
    <col min="9159" max="9159" width="11.625" style="128" customWidth="1"/>
    <col min="9160" max="9160" width="10.75" style="128" customWidth="1"/>
    <col min="9161" max="9161" width="9" style="128"/>
    <col min="9162" max="9162" width="10.75" style="128" customWidth="1"/>
    <col min="9163" max="9402" width="9" style="128"/>
    <col min="9403" max="9403" width="10.125" style="128" customWidth="1"/>
    <col min="9404" max="9404" width="29.25" style="128" customWidth="1"/>
    <col min="9405" max="9405" width="12.875" style="128" customWidth="1"/>
    <col min="9406" max="9406" width="11.125" style="128" customWidth="1"/>
    <col min="9407" max="9407" width="11.625" style="128" customWidth="1"/>
    <col min="9408" max="9409" width="9" style="128"/>
    <col min="9410" max="9410" width="9.625" style="128" customWidth="1"/>
    <col min="9411" max="9411" width="9" style="128"/>
    <col min="9412" max="9412" width="9.625" style="128" customWidth="1"/>
    <col min="9413" max="9414" width="9" style="128"/>
    <col min="9415" max="9415" width="11.625" style="128" customWidth="1"/>
    <col min="9416" max="9416" width="10.75" style="128" customWidth="1"/>
    <col min="9417" max="9417" width="9" style="128"/>
    <col min="9418" max="9418" width="10.75" style="128" customWidth="1"/>
    <col min="9419" max="9658" width="9" style="128"/>
    <col min="9659" max="9659" width="10.125" style="128" customWidth="1"/>
    <col min="9660" max="9660" width="29.25" style="128" customWidth="1"/>
    <col min="9661" max="9661" width="12.875" style="128" customWidth="1"/>
    <col min="9662" max="9662" width="11.125" style="128" customWidth="1"/>
    <col min="9663" max="9663" width="11.625" style="128" customWidth="1"/>
    <col min="9664" max="9665" width="9" style="128"/>
    <col min="9666" max="9666" width="9.625" style="128" customWidth="1"/>
    <col min="9667" max="9667" width="9" style="128"/>
    <col min="9668" max="9668" width="9.625" style="128" customWidth="1"/>
    <col min="9669" max="9670" width="9" style="128"/>
    <col min="9671" max="9671" width="11.625" style="128" customWidth="1"/>
    <col min="9672" max="9672" width="10.75" style="128" customWidth="1"/>
    <col min="9673" max="9673" width="9" style="128"/>
    <col min="9674" max="9674" width="10.75" style="128" customWidth="1"/>
    <col min="9675" max="9914" width="9" style="128"/>
    <col min="9915" max="9915" width="10.125" style="128" customWidth="1"/>
    <col min="9916" max="9916" width="29.25" style="128" customWidth="1"/>
    <col min="9917" max="9917" width="12.875" style="128" customWidth="1"/>
    <col min="9918" max="9918" width="11.125" style="128" customWidth="1"/>
    <col min="9919" max="9919" width="11.625" style="128" customWidth="1"/>
    <col min="9920" max="9921" width="9" style="128"/>
    <col min="9922" max="9922" width="9.625" style="128" customWidth="1"/>
    <col min="9923" max="9923" width="9" style="128"/>
    <col min="9924" max="9924" width="9.625" style="128" customWidth="1"/>
    <col min="9925" max="9926" width="9" style="128"/>
    <col min="9927" max="9927" width="11.625" style="128" customWidth="1"/>
    <col min="9928" max="9928" width="10.75" style="128" customWidth="1"/>
    <col min="9929" max="9929" width="9" style="128"/>
    <col min="9930" max="9930" width="10.75" style="128" customWidth="1"/>
    <col min="9931" max="10170" width="9" style="128"/>
    <col min="10171" max="10171" width="10.125" style="128" customWidth="1"/>
    <col min="10172" max="10172" width="29.25" style="128" customWidth="1"/>
    <col min="10173" max="10173" width="12.875" style="128" customWidth="1"/>
    <col min="10174" max="10174" width="11.125" style="128" customWidth="1"/>
    <col min="10175" max="10175" width="11.625" style="128" customWidth="1"/>
    <col min="10176" max="10177" width="9" style="128"/>
    <col min="10178" max="10178" width="9.625" style="128" customWidth="1"/>
    <col min="10179" max="10179" width="9" style="128"/>
    <col min="10180" max="10180" width="9.625" style="128" customWidth="1"/>
    <col min="10181" max="10182" width="9" style="128"/>
    <col min="10183" max="10183" width="11.625" style="128" customWidth="1"/>
    <col min="10184" max="10184" width="10.75" style="128" customWidth="1"/>
    <col min="10185" max="10185" width="9" style="128"/>
    <col min="10186" max="10186" width="10.75" style="128" customWidth="1"/>
    <col min="10187" max="10426" width="9" style="128"/>
    <col min="10427" max="10427" width="10.125" style="128" customWidth="1"/>
    <col min="10428" max="10428" width="29.25" style="128" customWidth="1"/>
    <col min="10429" max="10429" width="12.875" style="128" customWidth="1"/>
    <col min="10430" max="10430" width="11.125" style="128" customWidth="1"/>
    <col min="10431" max="10431" width="11.625" style="128" customWidth="1"/>
    <col min="10432" max="10433" width="9" style="128"/>
    <col min="10434" max="10434" width="9.625" style="128" customWidth="1"/>
    <col min="10435" max="10435" width="9" style="128"/>
    <col min="10436" max="10436" width="9.625" style="128" customWidth="1"/>
    <col min="10437" max="10438" width="9" style="128"/>
    <col min="10439" max="10439" width="11.625" style="128" customWidth="1"/>
    <col min="10440" max="10440" width="10.75" style="128" customWidth="1"/>
    <col min="10441" max="10441" width="9" style="128"/>
    <col min="10442" max="10442" width="10.75" style="128" customWidth="1"/>
    <col min="10443" max="10682" width="9" style="128"/>
    <col min="10683" max="10683" width="10.125" style="128" customWidth="1"/>
    <col min="10684" max="10684" width="29.25" style="128" customWidth="1"/>
    <col min="10685" max="10685" width="12.875" style="128" customWidth="1"/>
    <col min="10686" max="10686" width="11.125" style="128" customWidth="1"/>
    <col min="10687" max="10687" width="11.625" style="128" customWidth="1"/>
    <col min="10688" max="10689" width="9" style="128"/>
    <col min="10690" max="10690" width="9.625" style="128" customWidth="1"/>
    <col min="10691" max="10691" width="9" style="128"/>
    <col min="10692" max="10692" width="9.625" style="128" customWidth="1"/>
    <col min="10693" max="10694" width="9" style="128"/>
    <col min="10695" max="10695" width="11.625" style="128" customWidth="1"/>
    <col min="10696" max="10696" width="10.75" style="128" customWidth="1"/>
    <col min="10697" max="10697" width="9" style="128"/>
    <col min="10698" max="10698" width="10.75" style="128" customWidth="1"/>
    <col min="10699" max="10938" width="9" style="128"/>
    <col min="10939" max="10939" width="10.125" style="128" customWidth="1"/>
    <col min="10940" max="10940" width="29.25" style="128" customWidth="1"/>
    <col min="10941" max="10941" width="12.875" style="128" customWidth="1"/>
    <col min="10942" max="10942" width="11.125" style="128" customWidth="1"/>
    <col min="10943" max="10943" width="11.625" style="128" customWidth="1"/>
    <col min="10944" max="10945" width="9" style="128"/>
    <col min="10946" max="10946" width="9.625" style="128" customWidth="1"/>
    <col min="10947" max="10947" width="9" style="128"/>
    <col min="10948" max="10948" width="9.625" style="128" customWidth="1"/>
    <col min="10949" max="10950" width="9" style="128"/>
    <col min="10951" max="10951" width="11.625" style="128" customWidth="1"/>
    <col min="10952" max="10952" width="10.75" style="128" customWidth="1"/>
    <col min="10953" max="10953" width="9" style="128"/>
    <col min="10954" max="10954" width="10.75" style="128" customWidth="1"/>
    <col min="10955" max="11194" width="9" style="128"/>
    <col min="11195" max="11195" width="10.125" style="128" customWidth="1"/>
    <col min="11196" max="11196" width="29.25" style="128" customWidth="1"/>
    <col min="11197" max="11197" width="12.875" style="128" customWidth="1"/>
    <col min="11198" max="11198" width="11.125" style="128" customWidth="1"/>
    <col min="11199" max="11199" width="11.625" style="128" customWidth="1"/>
    <col min="11200" max="11201" width="9" style="128"/>
    <col min="11202" max="11202" width="9.625" style="128" customWidth="1"/>
    <col min="11203" max="11203" width="9" style="128"/>
    <col min="11204" max="11204" width="9.625" style="128" customWidth="1"/>
    <col min="11205" max="11206" width="9" style="128"/>
    <col min="11207" max="11207" width="11.625" style="128" customWidth="1"/>
    <col min="11208" max="11208" width="10.75" style="128" customWidth="1"/>
    <col min="11209" max="11209" width="9" style="128"/>
    <col min="11210" max="11210" width="10.75" style="128" customWidth="1"/>
    <col min="11211" max="11450" width="9" style="128"/>
    <col min="11451" max="11451" width="10.125" style="128" customWidth="1"/>
    <col min="11452" max="11452" width="29.25" style="128" customWidth="1"/>
    <col min="11453" max="11453" width="12.875" style="128" customWidth="1"/>
    <col min="11454" max="11454" width="11.125" style="128" customWidth="1"/>
    <col min="11455" max="11455" width="11.625" style="128" customWidth="1"/>
    <col min="11456" max="11457" width="9" style="128"/>
    <col min="11458" max="11458" width="9.625" style="128" customWidth="1"/>
    <col min="11459" max="11459" width="9" style="128"/>
    <col min="11460" max="11460" width="9.625" style="128" customWidth="1"/>
    <col min="11461" max="11462" width="9" style="128"/>
    <col min="11463" max="11463" width="11.625" style="128" customWidth="1"/>
    <col min="11464" max="11464" width="10.75" style="128" customWidth="1"/>
    <col min="11465" max="11465" width="9" style="128"/>
    <col min="11466" max="11466" width="10.75" style="128" customWidth="1"/>
    <col min="11467" max="11706" width="9" style="128"/>
    <col min="11707" max="11707" width="10.125" style="128" customWidth="1"/>
    <col min="11708" max="11708" width="29.25" style="128" customWidth="1"/>
    <col min="11709" max="11709" width="12.875" style="128" customWidth="1"/>
    <col min="11710" max="11710" width="11.125" style="128" customWidth="1"/>
    <col min="11711" max="11711" width="11.625" style="128" customWidth="1"/>
    <col min="11712" max="11713" width="9" style="128"/>
    <col min="11714" max="11714" width="9.625" style="128" customWidth="1"/>
    <col min="11715" max="11715" width="9" style="128"/>
    <col min="11716" max="11716" width="9.625" style="128" customWidth="1"/>
    <col min="11717" max="11718" width="9" style="128"/>
    <col min="11719" max="11719" width="11.625" style="128" customWidth="1"/>
    <col min="11720" max="11720" width="10.75" style="128" customWidth="1"/>
    <col min="11721" max="11721" width="9" style="128"/>
    <col min="11722" max="11722" width="10.75" style="128" customWidth="1"/>
    <col min="11723" max="11962" width="9" style="128"/>
    <col min="11963" max="11963" width="10.125" style="128" customWidth="1"/>
    <col min="11964" max="11964" width="29.25" style="128" customWidth="1"/>
    <col min="11965" max="11965" width="12.875" style="128" customWidth="1"/>
    <col min="11966" max="11966" width="11.125" style="128" customWidth="1"/>
    <col min="11967" max="11967" width="11.625" style="128" customWidth="1"/>
    <col min="11968" max="11969" width="9" style="128"/>
    <col min="11970" max="11970" width="9.625" style="128" customWidth="1"/>
    <col min="11971" max="11971" width="9" style="128"/>
    <col min="11972" max="11972" width="9.625" style="128" customWidth="1"/>
    <col min="11973" max="11974" width="9" style="128"/>
    <col min="11975" max="11975" width="11.625" style="128" customWidth="1"/>
    <col min="11976" max="11976" width="10.75" style="128" customWidth="1"/>
    <col min="11977" max="11977" width="9" style="128"/>
    <col min="11978" max="11978" width="10.75" style="128" customWidth="1"/>
    <col min="11979" max="12218" width="9" style="128"/>
    <col min="12219" max="12219" width="10.125" style="128" customWidth="1"/>
    <col min="12220" max="12220" width="29.25" style="128" customWidth="1"/>
    <col min="12221" max="12221" width="12.875" style="128" customWidth="1"/>
    <col min="12222" max="12222" width="11.125" style="128" customWidth="1"/>
    <col min="12223" max="12223" width="11.625" style="128" customWidth="1"/>
    <col min="12224" max="12225" width="9" style="128"/>
    <col min="12226" max="12226" width="9.625" style="128" customWidth="1"/>
    <col min="12227" max="12227" width="9" style="128"/>
    <col min="12228" max="12228" width="9.625" style="128" customWidth="1"/>
    <col min="12229" max="12230" width="9" style="128"/>
    <col min="12231" max="12231" width="11.625" style="128" customWidth="1"/>
    <col min="12232" max="12232" width="10.75" style="128" customWidth="1"/>
    <col min="12233" max="12233" width="9" style="128"/>
    <col min="12234" max="12234" width="10.75" style="128" customWidth="1"/>
    <col min="12235" max="12474" width="9" style="128"/>
    <col min="12475" max="12475" width="10.125" style="128" customWidth="1"/>
    <col min="12476" max="12476" width="29.25" style="128" customWidth="1"/>
    <col min="12477" max="12477" width="12.875" style="128" customWidth="1"/>
    <col min="12478" max="12478" width="11.125" style="128" customWidth="1"/>
    <col min="12479" max="12479" width="11.625" style="128" customWidth="1"/>
    <col min="12480" max="12481" width="9" style="128"/>
    <col min="12482" max="12482" width="9.625" style="128" customWidth="1"/>
    <col min="12483" max="12483" width="9" style="128"/>
    <col min="12484" max="12484" width="9.625" style="128" customWidth="1"/>
    <col min="12485" max="12486" width="9" style="128"/>
    <col min="12487" max="12487" width="11.625" style="128" customWidth="1"/>
    <col min="12488" max="12488" width="10.75" style="128" customWidth="1"/>
    <col min="12489" max="12489" width="9" style="128"/>
    <col min="12490" max="12490" width="10.75" style="128" customWidth="1"/>
    <col min="12491" max="12730" width="9" style="128"/>
    <col min="12731" max="12731" width="10.125" style="128" customWidth="1"/>
    <col min="12732" max="12732" width="29.25" style="128" customWidth="1"/>
    <col min="12733" max="12733" width="12.875" style="128" customWidth="1"/>
    <col min="12734" max="12734" width="11.125" style="128" customWidth="1"/>
    <col min="12735" max="12735" width="11.625" style="128" customWidth="1"/>
    <col min="12736" max="12737" width="9" style="128"/>
    <col min="12738" max="12738" width="9.625" style="128" customWidth="1"/>
    <col min="12739" max="12739" width="9" style="128"/>
    <col min="12740" max="12740" width="9.625" style="128" customWidth="1"/>
    <col min="12741" max="12742" width="9" style="128"/>
    <col min="12743" max="12743" width="11.625" style="128" customWidth="1"/>
    <col min="12744" max="12744" width="10.75" style="128" customWidth="1"/>
    <col min="12745" max="12745" width="9" style="128"/>
    <col min="12746" max="12746" width="10.75" style="128" customWidth="1"/>
    <col min="12747" max="12986" width="9" style="128"/>
    <col min="12987" max="12987" width="10.125" style="128" customWidth="1"/>
    <col min="12988" max="12988" width="29.25" style="128" customWidth="1"/>
    <col min="12989" max="12989" width="12.875" style="128" customWidth="1"/>
    <col min="12990" max="12990" width="11.125" style="128" customWidth="1"/>
    <col min="12991" max="12991" width="11.625" style="128" customWidth="1"/>
    <col min="12992" max="12993" width="9" style="128"/>
    <col min="12994" max="12994" width="9.625" style="128" customWidth="1"/>
    <col min="12995" max="12995" width="9" style="128"/>
    <col min="12996" max="12996" width="9.625" style="128" customWidth="1"/>
    <col min="12997" max="12998" width="9" style="128"/>
    <col min="12999" max="12999" width="11.625" style="128" customWidth="1"/>
    <col min="13000" max="13000" width="10.75" style="128" customWidth="1"/>
    <col min="13001" max="13001" width="9" style="128"/>
    <col min="13002" max="13002" width="10.75" style="128" customWidth="1"/>
    <col min="13003" max="13242" width="9" style="128"/>
    <col min="13243" max="13243" width="10.125" style="128" customWidth="1"/>
    <col min="13244" max="13244" width="29.25" style="128" customWidth="1"/>
    <col min="13245" max="13245" width="12.875" style="128" customWidth="1"/>
    <col min="13246" max="13246" width="11.125" style="128" customWidth="1"/>
    <col min="13247" max="13247" width="11.625" style="128" customWidth="1"/>
    <col min="13248" max="13249" width="9" style="128"/>
    <col min="13250" max="13250" width="9.625" style="128" customWidth="1"/>
    <col min="13251" max="13251" width="9" style="128"/>
    <col min="13252" max="13252" width="9.625" style="128" customWidth="1"/>
    <col min="13253" max="13254" width="9" style="128"/>
    <col min="13255" max="13255" width="11.625" style="128" customWidth="1"/>
    <col min="13256" max="13256" width="10.75" style="128" customWidth="1"/>
    <col min="13257" max="13257" width="9" style="128"/>
    <col min="13258" max="13258" width="10.75" style="128" customWidth="1"/>
    <col min="13259" max="13498" width="9" style="128"/>
    <col min="13499" max="13499" width="10.125" style="128" customWidth="1"/>
    <col min="13500" max="13500" width="29.25" style="128" customWidth="1"/>
    <col min="13501" max="13501" width="12.875" style="128" customWidth="1"/>
    <col min="13502" max="13502" width="11.125" style="128" customWidth="1"/>
    <col min="13503" max="13503" width="11.625" style="128" customWidth="1"/>
    <col min="13504" max="13505" width="9" style="128"/>
    <col min="13506" max="13506" width="9.625" style="128" customWidth="1"/>
    <col min="13507" max="13507" width="9" style="128"/>
    <col min="13508" max="13508" width="9.625" style="128" customWidth="1"/>
    <col min="13509" max="13510" width="9" style="128"/>
    <col min="13511" max="13511" width="11.625" style="128" customWidth="1"/>
    <col min="13512" max="13512" width="10.75" style="128" customWidth="1"/>
    <col min="13513" max="13513" width="9" style="128"/>
    <col min="13514" max="13514" width="10.75" style="128" customWidth="1"/>
    <col min="13515" max="13754" width="9" style="128"/>
    <col min="13755" max="13755" width="10.125" style="128" customWidth="1"/>
    <col min="13756" max="13756" width="29.25" style="128" customWidth="1"/>
    <col min="13757" max="13757" width="12.875" style="128" customWidth="1"/>
    <col min="13758" max="13758" width="11.125" style="128" customWidth="1"/>
    <col min="13759" max="13759" width="11.625" style="128" customWidth="1"/>
    <col min="13760" max="13761" width="9" style="128"/>
    <col min="13762" max="13762" width="9.625" style="128" customWidth="1"/>
    <col min="13763" max="13763" width="9" style="128"/>
    <col min="13764" max="13764" width="9.625" style="128" customWidth="1"/>
    <col min="13765" max="13766" width="9" style="128"/>
    <col min="13767" max="13767" width="11.625" style="128" customWidth="1"/>
    <col min="13768" max="13768" width="10.75" style="128" customWidth="1"/>
    <col min="13769" max="13769" width="9" style="128"/>
    <col min="13770" max="13770" width="10.75" style="128" customWidth="1"/>
    <col min="13771" max="14010" width="9" style="128"/>
    <col min="14011" max="14011" width="10.125" style="128" customWidth="1"/>
    <col min="14012" max="14012" width="29.25" style="128" customWidth="1"/>
    <col min="14013" max="14013" width="12.875" style="128" customWidth="1"/>
    <col min="14014" max="14014" width="11.125" style="128" customWidth="1"/>
    <col min="14015" max="14015" width="11.625" style="128" customWidth="1"/>
    <col min="14016" max="14017" width="9" style="128"/>
    <col min="14018" max="14018" width="9.625" style="128" customWidth="1"/>
    <col min="14019" max="14019" width="9" style="128"/>
    <col min="14020" max="14020" width="9.625" style="128" customWidth="1"/>
    <col min="14021" max="14022" width="9" style="128"/>
    <col min="14023" max="14023" width="11.625" style="128" customWidth="1"/>
    <col min="14024" max="14024" width="10.75" style="128" customWidth="1"/>
    <col min="14025" max="14025" width="9" style="128"/>
    <col min="14026" max="14026" width="10.75" style="128" customWidth="1"/>
    <col min="14027" max="14266" width="9" style="128"/>
    <col min="14267" max="14267" width="10.125" style="128" customWidth="1"/>
    <col min="14268" max="14268" width="29.25" style="128" customWidth="1"/>
    <col min="14269" max="14269" width="12.875" style="128" customWidth="1"/>
    <col min="14270" max="14270" width="11.125" style="128" customWidth="1"/>
    <col min="14271" max="14271" width="11.625" style="128" customWidth="1"/>
    <col min="14272" max="14273" width="9" style="128"/>
    <col min="14274" max="14274" width="9.625" style="128" customWidth="1"/>
    <col min="14275" max="14275" width="9" style="128"/>
    <col min="14276" max="14276" width="9.625" style="128" customWidth="1"/>
    <col min="14277" max="14278" width="9" style="128"/>
    <col min="14279" max="14279" width="11.625" style="128" customWidth="1"/>
    <col min="14280" max="14280" width="10.75" style="128" customWidth="1"/>
    <col min="14281" max="14281" width="9" style="128"/>
    <col min="14282" max="14282" width="10.75" style="128" customWidth="1"/>
    <col min="14283" max="14522" width="9" style="128"/>
    <col min="14523" max="14523" width="10.125" style="128" customWidth="1"/>
    <col min="14524" max="14524" width="29.25" style="128" customWidth="1"/>
    <col min="14525" max="14525" width="12.875" style="128" customWidth="1"/>
    <col min="14526" max="14526" width="11.125" style="128" customWidth="1"/>
    <col min="14527" max="14527" width="11.625" style="128" customWidth="1"/>
    <col min="14528" max="14529" width="9" style="128"/>
    <col min="14530" max="14530" width="9.625" style="128" customWidth="1"/>
    <col min="14531" max="14531" width="9" style="128"/>
    <col min="14532" max="14532" width="9.625" style="128" customWidth="1"/>
    <col min="14533" max="14534" width="9" style="128"/>
    <col min="14535" max="14535" width="11.625" style="128" customWidth="1"/>
    <col min="14536" max="14536" width="10.75" style="128" customWidth="1"/>
    <col min="14537" max="14537" width="9" style="128"/>
    <col min="14538" max="14538" width="10.75" style="128" customWidth="1"/>
    <col min="14539" max="14778" width="9" style="128"/>
    <col min="14779" max="14779" width="10.125" style="128" customWidth="1"/>
    <col min="14780" max="14780" width="29.25" style="128" customWidth="1"/>
    <col min="14781" max="14781" width="12.875" style="128" customWidth="1"/>
    <col min="14782" max="14782" width="11.125" style="128" customWidth="1"/>
    <col min="14783" max="14783" width="11.625" style="128" customWidth="1"/>
    <col min="14784" max="14785" width="9" style="128"/>
    <col min="14786" max="14786" width="9.625" style="128" customWidth="1"/>
    <col min="14787" max="14787" width="9" style="128"/>
    <col min="14788" max="14788" width="9.625" style="128" customWidth="1"/>
    <col min="14789" max="14790" width="9" style="128"/>
    <col min="14791" max="14791" width="11.625" style="128" customWidth="1"/>
    <col min="14792" max="14792" width="10.75" style="128" customWidth="1"/>
    <col min="14793" max="14793" width="9" style="128"/>
    <col min="14794" max="14794" width="10.75" style="128" customWidth="1"/>
    <col min="14795" max="15034" width="9" style="128"/>
    <col min="15035" max="15035" width="10.125" style="128" customWidth="1"/>
    <col min="15036" max="15036" width="29.25" style="128" customWidth="1"/>
    <col min="15037" max="15037" width="12.875" style="128" customWidth="1"/>
    <col min="15038" max="15038" width="11.125" style="128" customWidth="1"/>
    <col min="15039" max="15039" width="11.625" style="128" customWidth="1"/>
    <col min="15040" max="15041" width="9" style="128"/>
    <col min="15042" max="15042" width="9.625" style="128" customWidth="1"/>
    <col min="15043" max="15043" width="9" style="128"/>
    <col min="15044" max="15044" width="9.625" style="128" customWidth="1"/>
    <col min="15045" max="15046" width="9" style="128"/>
    <col min="15047" max="15047" width="11.625" style="128" customWidth="1"/>
    <col min="15048" max="15048" width="10.75" style="128" customWidth="1"/>
    <col min="15049" max="15049" width="9" style="128"/>
    <col min="15050" max="15050" width="10.75" style="128" customWidth="1"/>
    <col min="15051" max="15290" width="9" style="128"/>
    <col min="15291" max="15291" width="10.125" style="128" customWidth="1"/>
    <col min="15292" max="15292" width="29.25" style="128" customWidth="1"/>
    <col min="15293" max="15293" width="12.875" style="128" customWidth="1"/>
    <col min="15294" max="15294" width="11.125" style="128" customWidth="1"/>
    <col min="15295" max="15295" width="11.625" style="128" customWidth="1"/>
    <col min="15296" max="15297" width="9" style="128"/>
    <col min="15298" max="15298" width="9.625" style="128" customWidth="1"/>
    <col min="15299" max="15299" width="9" style="128"/>
    <col min="15300" max="15300" width="9.625" style="128" customWidth="1"/>
    <col min="15301" max="15302" width="9" style="128"/>
    <col min="15303" max="15303" width="11.625" style="128" customWidth="1"/>
    <col min="15304" max="15304" width="10.75" style="128" customWidth="1"/>
    <col min="15305" max="15305" width="9" style="128"/>
    <col min="15306" max="15306" width="10.75" style="128" customWidth="1"/>
    <col min="15307" max="15546" width="9" style="128"/>
    <col min="15547" max="15547" width="10.125" style="128" customWidth="1"/>
    <col min="15548" max="15548" width="29.25" style="128" customWidth="1"/>
    <col min="15549" max="15549" width="12.875" style="128" customWidth="1"/>
    <col min="15550" max="15550" width="11.125" style="128" customWidth="1"/>
    <col min="15551" max="15551" width="11.625" style="128" customWidth="1"/>
    <col min="15552" max="15553" width="9" style="128"/>
    <col min="15554" max="15554" width="9.625" style="128" customWidth="1"/>
    <col min="15555" max="15555" width="9" style="128"/>
    <col min="15556" max="15556" width="9.625" style="128" customWidth="1"/>
    <col min="15557" max="15558" width="9" style="128"/>
    <col min="15559" max="15559" width="11.625" style="128" customWidth="1"/>
    <col min="15560" max="15560" width="10.75" style="128" customWidth="1"/>
    <col min="15561" max="15561" width="9" style="128"/>
    <col min="15562" max="15562" width="10.75" style="128" customWidth="1"/>
    <col min="15563" max="15802" width="9" style="128"/>
    <col min="15803" max="15803" width="10.125" style="128" customWidth="1"/>
    <col min="15804" max="15804" width="29.25" style="128" customWidth="1"/>
    <col min="15805" max="15805" width="12.875" style="128" customWidth="1"/>
    <col min="15806" max="15806" width="11.125" style="128" customWidth="1"/>
    <col min="15807" max="15807" width="11.625" style="128" customWidth="1"/>
    <col min="15808" max="15809" width="9" style="128"/>
    <col min="15810" max="15810" width="9.625" style="128" customWidth="1"/>
    <col min="15811" max="15811" width="9" style="128"/>
    <col min="15812" max="15812" width="9.625" style="128" customWidth="1"/>
    <col min="15813" max="15814" width="9" style="128"/>
    <col min="15815" max="15815" width="11.625" style="128" customWidth="1"/>
    <col min="15816" max="15816" width="10.75" style="128" customWidth="1"/>
    <col min="15817" max="15817" width="9" style="128"/>
    <col min="15818" max="15818" width="10.75" style="128" customWidth="1"/>
    <col min="15819" max="16058" width="9" style="128"/>
    <col min="16059" max="16059" width="10.125" style="128" customWidth="1"/>
    <col min="16060" max="16060" width="29.25" style="128" customWidth="1"/>
    <col min="16061" max="16061" width="12.875" style="128" customWidth="1"/>
    <col min="16062" max="16062" width="11.125" style="128" customWidth="1"/>
    <col min="16063" max="16063" width="11.625" style="128" customWidth="1"/>
    <col min="16064" max="16065" width="9" style="128"/>
    <col min="16066" max="16066" width="9.625" style="128" customWidth="1"/>
    <col min="16067" max="16067" width="9" style="128"/>
    <col min="16068" max="16068" width="9.625" style="128" customWidth="1"/>
    <col min="16069" max="16070" width="9" style="128"/>
    <col min="16071" max="16071" width="11.625" style="128" customWidth="1"/>
    <col min="16072" max="16072" width="10.75" style="128" customWidth="1"/>
    <col min="16073" max="16073" width="9" style="128"/>
    <col min="16074" max="16074" width="10.75" style="128" customWidth="1"/>
    <col min="16075" max="16384" width="9" style="128"/>
  </cols>
  <sheetData>
    <row r="1" ht="29.25" customHeight="1" spans="1:9">
      <c r="A1" s="209" t="s">
        <v>125</v>
      </c>
      <c r="B1" s="210"/>
      <c r="C1" s="210"/>
      <c r="D1" s="210"/>
      <c r="E1" s="210"/>
      <c r="F1" s="210"/>
      <c r="G1" s="210"/>
      <c r="H1" s="210"/>
      <c r="I1" s="210"/>
    </row>
    <row r="2" ht="19.5" customHeight="1" spans="1:9">
      <c r="A2" s="211"/>
      <c r="B2" s="211"/>
      <c r="C2" s="211"/>
      <c r="D2" s="211"/>
      <c r="E2" s="211"/>
      <c r="F2" s="211"/>
      <c r="G2" s="211"/>
      <c r="H2" s="211"/>
      <c r="I2" s="220" t="s">
        <v>126</v>
      </c>
    </row>
    <row r="3" ht="19.5" customHeight="1" spans="1:9">
      <c r="A3" s="173" t="s">
        <v>127</v>
      </c>
      <c r="B3" s="173" t="s">
        <v>128</v>
      </c>
      <c r="C3" s="173" t="s">
        <v>81</v>
      </c>
      <c r="D3" s="173"/>
      <c r="E3" s="173"/>
      <c r="F3" s="172" t="s">
        <v>21</v>
      </c>
      <c r="G3" s="172"/>
      <c r="H3" s="172"/>
      <c r="I3" s="173" t="s">
        <v>22</v>
      </c>
    </row>
    <row r="4" s="207" customFormat="1" ht="33" customHeight="1" spans="1:9">
      <c r="A4" s="173"/>
      <c r="B4" s="173"/>
      <c r="C4" s="173" t="s">
        <v>87</v>
      </c>
      <c r="D4" s="173" t="s">
        <v>129</v>
      </c>
      <c r="E4" s="173" t="s">
        <v>130</v>
      </c>
      <c r="F4" s="173" t="s">
        <v>131</v>
      </c>
      <c r="G4" s="212" t="s">
        <v>132</v>
      </c>
      <c r="H4" s="212" t="s">
        <v>133</v>
      </c>
      <c r="I4" s="173"/>
    </row>
    <row r="5" s="208" customFormat="1" ht="22.5" customHeight="1" spans="1:9">
      <c r="A5" s="213">
        <v>201</v>
      </c>
      <c r="B5" s="214" t="s">
        <v>134</v>
      </c>
      <c r="C5" s="213">
        <f>D5+E5</f>
        <v>32339</v>
      </c>
      <c r="D5" s="213">
        <v>15325.77</v>
      </c>
      <c r="E5" s="213">
        <v>17013.23</v>
      </c>
      <c r="F5" s="213">
        <f>G5+H5</f>
        <v>-8552.71</v>
      </c>
      <c r="G5" s="213">
        <v>100.94</v>
      </c>
      <c r="H5" s="213">
        <v>-8653.65</v>
      </c>
      <c r="I5" s="213">
        <f>C5+F5</f>
        <v>23786.29</v>
      </c>
    </row>
    <row r="6" s="208" customFormat="1" ht="22.5" customHeight="1" spans="1:9">
      <c r="A6" s="213">
        <v>202</v>
      </c>
      <c r="B6" s="214" t="s">
        <v>135</v>
      </c>
      <c r="C6" s="213">
        <f t="shared" ref="C6:C29" si="0">D6+E6</f>
        <v>0</v>
      </c>
      <c r="D6" s="213">
        <v>0</v>
      </c>
      <c r="E6" s="213">
        <v>0</v>
      </c>
      <c r="F6" s="213">
        <f t="shared" ref="F6:F33" si="1">G6+H6</f>
        <v>0</v>
      </c>
      <c r="G6" s="213">
        <v>0</v>
      </c>
      <c r="H6" s="213">
        <v>0</v>
      </c>
      <c r="I6" s="213">
        <f t="shared" ref="I6:I35" si="2">C6+F6</f>
        <v>0</v>
      </c>
    </row>
    <row r="7" s="208" customFormat="1" ht="22.5" customHeight="1" spans="1:9">
      <c r="A7" s="213">
        <v>203</v>
      </c>
      <c r="B7" s="214" t="s">
        <v>136</v>
      </c>
      <c r="C7" s="213">
        <f t="shared" si="0"/>
        <v>37</v>
      </c>
      <c r="D7" s="213">
        <v>0</v>
      </c>
      <c r="E7" s="213">
        <v>37</v>
      </c>
      <c r="F7" s="213">
        <f t="shared" si="1"/>
        <v>-37</v>
      </c>
      <c r="G7" s="213">
        <v>0</v>
      </c>
      <c r="H7" s="213">
        <v>-37</v>
      </c>
      <c r="I7" s="213">
        <f t="shared" si="2"/>
        <v>0</v>
      </c>
    </row>
    <row r="8" s="208" customFormat="1" ht="22.5" customHeight="1" spans="1:9">
      <c r="A8" s="213">
        <v>204</v>
      </c>
      <c r="B8" s="214" t="s">
        <v>137</v>
      </c>
      <c r="C8" s="213">
        <f t="shared" si="0"/>
        <v>13813.9</v>
      </c>
      <c r="D8" s="213">
        <v>10180.8</v>
      </c>
      <c r="E8" s="213">
        <v>3633.1</v>
      </c>
      <c r="F8" s="213">
        <f t="shared" si="1"/>
        <v>527.72</v>
      </c>
      <c r="G8" s="213">
        <v>-210.28</v>
      </c>
      <c r="H8" s="213">
        <v>738</v>
      </c>
      <c r="I8" s="213">
        <f t="shared" si="2"/>
        <v>14341.62</v>
      </c>
    </row>
    <row r="9" s="208" customFormat="1" ht="22.5" customHeight="1" spans="1:9">
      <c r="A9" s="213">
        <v>205</v>
      </c>
      <c r="B9" s="214" t="s">
        <v>138</v>
      </c>
      <c r="C9" s="213">
        <f t="shared" si="0"/>
        <v>67687.63</v>
      </c>
      <c r="D9" s="213">
        <v>38467.37</v>
      </c>
      <c r="E9" s="213">
        <v>29220.26</v>
      </c>
      <c r="F9" s="213">
        <f t="shared" si="1"/>
        <v>-854.88</v>
      </c>
      <c r="G9" s="213">
        <f>-406.96+-4.75</f>
        <v>-411.71</v>
      </c>
      <c r="H9" s="213">
        <v>-443.17</v>
      </c>
      <c r="I9" s="213">
        <f t="shared" si="2"/>
        <v>66832.75</v>
      </c>
    </row>
    <row r="10" s="208" customFormat="1" ht="22.5" customHeight="1" spans="1:9">
      <c r="A10" s="213">
        <v>206</v>
      </c>
      <c r="B10" s="214" t="s">
        <v>139</v>
      </c>
      <c r="C10" s="213">
        <f t="shared" si="0"/>
        <v>530.44</v>
      </c>
      <c r="D10" s="213">
        <v>310.44</v>
      </c>
      <c r="E10" s="213">
        <v>220</v>
      </c>
      <c r="F10" s="213">
        <f t="shared" si="1"/>
        <v>437.93</v>
      </c>
      <c r="G10" s="213">
        <v>1.93</v>
      </c>
      <c r="H10" s="213">
        <v>436</v>
      </c>
      <c r="I10" s="213">
        <f t="shared" si="2"/>
        <v>968.37</v>
      </c>
    </row>
    <row r="11" s="208" customFormat="1" ht="22.5" customHeight="1" spans="1:9">
      <c r="A11" s="213">
        <v>207</v>
      </c>
      <c r="B11" s="214" t="s">
        <v>140</v>
      </c>
      <c r="C11" s="213">
        <f t="shared" si="0"/>
        <v>2404.76</v>
      </c>
      <c r="D11" s="213">
        <v>1498.28</v>
      </c>
      <c r="E11" s="213">
        <v>906.48</v>
      </c>
      <c r="F11" s="213">
        <f t="shared" si="1"/>
        <v>588.28</v>
      </c>
      <c r="G11" s="213">
        <v>-53.72</v>
      </c>
      <c r="H11" s="213">
        <v>642</v>
      </c>
      <c r="I11" s="213">
        <f t="shared" si="2"/>
        <v>2993.04</v>
      </c>
    </row>
    <row r="12" s="208" customFormat="1" ht="22.5" customHeight="1" spans="1:9">
      <c r="A12" s="213">
        <v>208</v>
      </c>
      <c r="B12" s="214" t="s">
        <v>141</v>
      </c>
      <c r="C12" s="213">
        <f t="shared" si="0"/>
        <v>48070.85</v>
      </c>
      <c r="D12" s="213">
        <v>22346.98</v>
      </c>
      <c r="E12" s="213">
        <v>25723.87</v>
      </c>
      <c r="F12" s="213">
        <f t="shared" si="1"/>
        <v>6836.83</v>
      </c>
      <c r="G12" s="213">
        <v>3326.83</v>
      </c>
      <c r="H12" s="213">
        <v>3510</v>
      </c>
      <c r="I12" s="213">
        <f t="shared" si="2"/>
        <v>54907.68</v>
      </c>
    </row>
    <row r="13" s="208" customFormat="1" ht="22.5" customHeight="1" spans="1:9">
      <c r="A13" s="213">
        <v>210</v>
      </c>
      <c r="B13" s="214" t="s">
        <v>142</v>
      </c>
      <c r="C13" s="213">
        <f t="shared" si="0"/>
        <v>25157.8</v>
      </c>
      <c r="D13" s="213">
        <v>16850.69</v>
      </c>
      <c r="E13" s="213">
        <v>8307.11</v>
      </c>
      <c r="F13" s="213">
        <f t="shared" si="1"/>
        <v>6286.14</v>
      </c>
      <c r="G13" s="213">
        <v>476.14</v>
      </c>
      <c r="H13" s="213">
        <v>5810</v>
      </c>
      <c r="I13" s="213">
        <f t="shared" si="2"/>
        <v>31443.94</v>
      </c>
    </row>
    <row r="14" s="208" customFormat="1" ht="22.5" customHeight="1" spans="1:9">
      <c r="A14" s="213">
        <v>211</v>
      </c>
      <c r="B14" s="214" t="s">
        <v>143</v>
      </c>
      <c r="C14" s="213">
        <f t="shared" si="0"/>
        <v>10487</v>
      </c>
      <c r="D14" s="213">
        <v>0</v>
      </c>
      <c r="E14" s="213">
        <v>10487</v>
      </c>
      <c r="F14" s="213">
        <f t="shared" si="1"/>
        <v>764.36</v>
      </c>
      <c r="G14" s="213">
        <v>21.36</v>
      </c>
      <c r="H14" s="213">
        <f>360+383</f>
        <v>743</v>
      </c>
      <c r="I14" s="213">
        <f t="shared" si="2"/>
        <v>11251.36</v>
      </c>
    </row>
    <row r="15" s="208" customFormat="1" ht="22.5" customHeight="1" spans="1:9">
      <c r="A15" s="213">
        <v>212</v>
      </c>
      <c r="B15" s="214" t="s">
        <v>144</v>
      </c>
      <c r="C15" s="213">
        <f t="shared" si="0"/>
        <v>31965.75</v>
      </c>
      <c r="D15" s="213">
        <v>9899.12</v>
      </c>
      <c r="E15" s="213">
        <v>22066.63</v>
      </c>
      <c r="F15" s="213">
        <f t="shared" si="1"/>
        <v>25628.08</v>
      </c>
      <c r="G15" s="213">
        <v>41.08</v>
      </c>
      <c r="H15" s="213">
        <f>25583+4</f>
        <v>25587</v>
      </c>
      <c r="I15" s="213">
        <f t="shared" si="2"/>
        <v>57593.83</v>
      </c>
    </row>
    <row r="16" s="208" customFormat="1" ht="22.5" customHeight="1" spans="1:9">
      <c r="A16" s="213">
        <v>213</v>
      </c>
      <c r="B16" s="214" t="s">
        <v>145</v>
      </c>
      <c r="C16" s="213">
        <f t="shared" si="0"/>
        <v>51017.96</v>
      </c>
      <c r="D16" s="213">
        <v>7836.05</v>
      </c>
      <c r="E16" s="213">
        <v>43181.91</v>
      </c>
      <c r="F16" s="213">
        <f t="shared" si="1"/>
        <v>-1560.23</v>
      </c>
      <c r="G16" s="213">
        <v>1485.77</v>
      </c>
      <c r="H16" s="213">
        <v>-3046</v>
      </c>
      <c r="I16" s="213">
        <f t="shared" si="2"/>
        <v>49457.73</v>
      </c>
    </row>
    <row r="17" s="208" customFormat="1" ht="22.5" customHeight="1" spans="1:9">
      <c r="A17" s="213">
        <v>214</v>
      </c>
      <c r="B17" s="214" t="s">
        <v>146</v>
      </c>
      <c r="C17" s="213">
        <f t="shared" si="0"/>
        <v>16868.37</v>
      </c>
      <c r="D17" s="213">
        <v>479.37</v>
      </c>
      <c r="E17" s="213">
        <v>16389</v>
      </c>
      <c r="F17" s="213">
        <f t="shared" si="1"/>
        <v>-7109.37</v>
      </c>
      <c r="G17" s="213">
        <v>176.63</v>
      </c>
      <c r="H17" s="213">
        <v>-7286</v>
      </c>
      <c r="I17" s="213">
        <f t="shared" si="2"/>
        <v>9759</v>
      </c>
    </row>
    <row r="18" s="208" customFormat="1" ht="22.5" customHeight="1" spans="1:9">
      <c r="A18" s="213">
        <v>215</v>
      </c>
      <c r="B18" s="214" t="s">
        <v>147</v>
      </c>
      <c r="C18" s="213">
        <f t="shared" si="0"/>
        <v>1001.5</v>
      </c>
      <c r="D18" s="213">
        <v>5</v>
      </c>
      <c r="E18" s="213">
        <v>996.5</v>
      </c>
      <c r="F18" s="213">
        <f t="shared" si="1"/>
        <v>-451</v>
      </c>
      <c r="G18" s="213">
        <v>0</v>
      </c>
      <c r="H18" s="213">
        <v>-451</v>
      </c>
      <c r="I18" s="213">
        <f t="shared" si="2"/>
        <v>550.5</v>
      </c>
    </row>
    <row r="19" s="208" customFormat="1" ht="22.5" customHeight="1" spans="1:9">
      <c r="A19" s="213">
        <v>216</v>
      </c>
      <c r="B19" s="214" t="s">
        <v>148</v>
      </c>
      <c r="C19" s="213">
        <f t="shared" si="0"/>
        <v>436.47</v>
      </c>
      <c r="D19" s="213">
        <v>172.47</v>
      </c>
      <c r="E19" s="213">
        <v>264</v>
      </c>
      <c r="F19" s="213">
        <f t="shared" si="1"/>
        <v>2407.55</v>
      </c>
      <c r="G19" s="213">
        <v>10.55</v>
      </c>
      <c r="H19" s="213">
        <v>2397</v>
      </c>
      <c r="I19" s="213">
        <f t="shared" si="2"/>
        <v>2844.02</v>
      </c>
    </row>
    <row r="20" s="208" customFormat="1" ht="22.5" customHeight="1" spans="1:9">
      <c r="A20" s="213">
        <v>217</v>
      </c>
      <c r="B20" s="214" t="s">
        <v>149</v>
      </c>
      <c r="C20" s="213">
        <f t="shared" si="0"/>
        <v>0</v>
      </c>
      <c r="D20" s="213">
        <v>0</v>
      </c>
      <c r="E20" s="213">
        <v>0</v>
      </c>
      <c r="F20" s="213">
        <f t="shared" si="1"/>
        <v>0</v>
      </c>
      <c r="G20" s="213">
        <v>0</v>
      </c>
      <c r="H20" s="213">
        <v>0</v>
      </c>
      <c r="I20" s="213">
        <f t="shared" si="2"/>
        <v>0</v>
      </c>
    </row>
    <row r="21" s="208" customFormat="1" ht="22.5" customHeight="1" spans="1:9">
      <c r="A21" s="213">
        <v>219</v>
      </c>
      <c r="B21" s="214" t="s">
        <v>150</v>
      </c>
      <c r="C21" s="213">
        <f t="shared" si="0"/>
        <v>0</v>
      </c>
      <c r="D21" s="213">
        <v>0</v>
      </c>
      <c r="E21" s="213">
        <v>0</v>
      </c>
      <c r="F21" s="213">
        <f t="shared" si="1"/>
        <v>0</v>
      </c>
      <c r="G21" s="213">
        <v>0</v>
      </c>
      <c r="H21" s="213">
        <v>0</v>
      </c>
      <c r="I21" s="213">
        <f t="shared" si="2"/>
        <v>0</v>
      </c>
    </row>
    <row r="22" s="208" customFormat="1" ht="22.5" customHeight="1" spans="1:9">
      <c r="A22" s="213">
        <v>220</v>
      </c>
      <c r="B22" s="214" t="s">
        <v>151</v>
      </c>
      <c r="C22" s="213">
        <f t="shared" si="0"/>
        <v>2601.45</v>
      </c>
      <c r="D22" s="213">
        <v>1398.13</v>
      </c>
      <c r="E22" s="213">
        <v>1203.32</v>
      </c>
      <c r="F22" s="213">
        <f t="shared" si="1"/>
        <v>-110.94</v>
      </c>
      <c r="G22" s="213">
        <v>18.06</v>
      </c>
      <c r="H22" s="213">
        <v>-129</v>
      </c>
      <c r="I22" s="213">
        <f t="shared" si="2"/>
        <v>2490.51</v>
      </c>
    </row>
    <row r="23" s="208" customFormat="1" ht="22.5" customHeight="1" spans="1:9">
      <c r="A23" s="213">
        <v>221</v>
      </c>
      <c r="B23" s="214" t="s">
        <v>152</v>
      </c>
      <c r="C23" s="213">
        <f t="shared" si="0"/>
        <v>46908</v>
      </c>
      <c r="D23" s="213">
        <v>8775</v>
      </c>
      <c r="E23" s="213">
        <v>38133</v>
      </c>
      <c r="F23" s="213">
        <f t="shared" si="1"/>
        <v>-26554.81</v>
      </c>
      <c r="G23" s="215">
        <v>-1729.81</v>
      </c>
      <c r="H23" s="213">
        <v>-24825</v>
      </c>
      <c r="I23" s="213">
        <f t="shared" si="2"/>
        <v>20353.19</v>
      </c>
    </row>
    <row r="24" s="208" customFormat="1" ht="22.5" customHeight="1" spans="1:9">
      <c r="A24" s="213">
        <v>222</v>
      </c>
      <c r="B24" s="214" t="s">
        <v>153</v>
      </c>
      <c r="C24" s="213">
        <f t="shared" si="0"/>
        <v>300</v>
      </c>
      <c r="D24" s="213">
        <v>0</v>
      </c>
      <c r="E24" s="213">
        <v>300</v>
      </c>
      <c r="F24" s="213">
        <f t="shared" si="1"/>
        <v>610</v>
      </c>
      <c r="G24" s="215">
        <v>0</v>
      </c>
      <c r="H24" s="213">
        <v>610</v>
      </c>
      <c r="I24" s="213">
        <f t="shared" si="2"/>
        <v>910</v>
      </c>
    </row>
    <row r="25" s="208" customFormat="1" ht="22.5" customHeight="1" spans="1:9">
      <c r="A25" s="213">
        <v>224</v>
      </c>
      <c r="B25" s="214" t="s">
        <v>154</v>
      </c>
      <c r="C25" s="213">
        <f t="shared" si="0"/>
        <v>2123.12</v>
      </c>
      <c r="D25" s="213">
        <v>711.12</v>
      </c>
      <c r="E25" s="213">
        <v>1412</v>
      </c>
      <c r="F25" s="213">
        <f t="shared" si="1"/>
        <v>-111.95</v>
      </c>
      <c r="G25" s="215">
        <v>24.05</v>
      </c>
      <c r="H25" s="213">
        <v>-136</v>
      </c>
      <c r="I25" s="213">
        <f t="shared" si="2"/>
        <v>2011.17</v>
      </c>
    </row>
    <row r="26" s="208" customFormat="1" ht="22.5" customHeight="1" spans="1:9">
      <c r="A26" s="213">
        <v>227</v>
      </c>
      <c r="B26" s="214" t="s">
        <v>155</v>
      </c>
      <c r="C26" s="213">
        <f t="shared" si="0"/>
        <v>3650</v>
      </c>
      <c r="D26" s="213"/>
      <c r="E26" s="213">
        <v>3650</v>
      </c>
      <c r="F26" s="213">
        <f t="shared" si="1"/>
        <v>-3430</v>
      </c>
      <c r="G26" s="215"/>
      <c r="H26" s="213">
        <v>-3430</v>
      </c>
      <c r="I26" s="213">
        <f t="shared" si="2"/>
        <v>220</v>
      </c>
    </row>
    <row r="27" s="208" customFormat="1" ht="22.5" customHeight="1" spans="1:9">
      <c r="A27" s="213">
        <v>229</v>
      </c>
      <c r="B27" s="214" t="s">
        <v>156</v>
      </c>
      <c r="C27" s="213"/>
      <c r="D27" s="213"/>
      <c r="E27" s="213"/>
      <c r="F27" s="213">
        <f t="shared" si="1"/>
        <v>6372</v>
      </c>
      <c r="G27" s="215">
        <v>0</v>
      </c>
      <c r="H27" s="213">
        <v>6372</v>
      </c>
      <c r="I27" s="213">
        <f t="shared" si="2"/>
        <v>6372</v>
      </c>
    </row>
    <row r="28" s="208" customFormat="1" ht="22.5" customHeight="1" spans="1:9">
      <c r="A28" s="213">
        <v>232</v>
      </c>
      <c r="B28" s="214" t="s">
        <v>157</v>
      </c>
      <c r="C28" s="213">
        <f t="shared" si="0"/>
        <v>4979</v>
      </c>
      <c r="D28" s="213">
        <v>0</v>
      </c>
      <c r="E28" s="213">
        <v>4979</v>
      </c>
      <c r="F28" s="213">
        <f t="shared" si="1"/>
        <v>-1686</v>
      </c>
      <c r="G28" s="215">
        <v>0</v>
      </c>
      <c r="H28" s="213">
        <v>-1686</v>
      </c>
      <c r="I28" s="213">
        <f t="shared" si="2"/>
        <v>3293</v>
      </c>
    </row>
    <row r="29" s="208" customFormat="1" ht="22.5" customHeight="1" spans="1:9">
      <c r="A29" s="213">
        <v>233</v>
      </c>
      <c r="B29" s="214" t="s">
        <v>158</v>
      </c>
      <c r="C29" s="213">
        <f t="shared" si="0"/>
        <v>20</v>
      </c>
      <c r="D29" s="213">
        <v>0</v>
      </c>
      <c r="E29" s="213">
        <v>20</v>
      </c>
      <c r="F29" s="213">
        <f t="shared" si="1"/>
        <v>0</v>
      </c>
      <c r="G29" s="215">
        <v>0</v>
      </c>
      <c r="H29" s="213">
        <v>0</v>
      </c>
      <c r="I29" s="213">
        <f t="shared" si="2"/>
        <v>20</v>
      </c>
    </row>
    <row r="30" ht="18.75" spans="1:9">
      <c r="A30" s="216" t="s">
        <v>159</v>
      </c>
      <c r="B30" s="217"/>
      <c r="C30" s="213">
        <f>SUM(C5:C29)</f>
        <v>362400</v>
      </c>
      <c r="D30" s="213">
        <f t="shared" ref="D30:I30" si="3">SUM(D5:D29)</f>
        <v>134256.59</v>
      </c>
      <c r="E30" s="213">
        <f t="shared" si="3"/>
        <v>228143.41</v>
      </c>
      <c r="F30" s="213">
        <f t="shared" si="1"/>
        <v>0</v>
      </c>
      <c r="G30" s="213">
        <f t="shared" si="3"/>
        <v>3277.82</v>
      </c>
      <c r="H30" s="213">
        <f t="shared" si="3"/>
        <v>-3277.82</v>
      </c>
      <c r="I30" s="213">
        <f t="shared" si="2"/>
        <v>362400</v>
      </c>
    </row>
    <row r="31" ht="18.75" spans="1:9">
      <c r="A31" s="213">
        <v>230</v>
      </c>
      <c r="B31" s="218" t="s">
        <v>160</v>
      </c>
      <c r="C31" s="213">
        <f>SUM(D31:E31)</f>
        <v>9000</v>
      </c>
      <c r="D31" s="213"/>
      <c r="E31" s="213">
        <v>9000</v>
      </c>
      <c r="F31" s="213">
        <f t="shared" si="1"/>
        <v>7035</v>
      </c>
      <c r="G31" s="213"/>
      <c r="H31" s="213">
        <v>7035</v>
      </c>
      <c r="I31" s="213">
        <f t="shared" si="2"/>
        <v>16035</v>
      </c>
    </row>
    <row r="32" ht="18.75" spans="1:9">
      <c r="A32" s="213">
        <v>231</v>
      </c>
      <c r="B32" s="218" t="s">
        <v>161</v>
      </c>
      <c r="C32" s="213">
        <f>SUM(D32:E32)</f>
        <v>21485</v>
      </c>
      <c r="D32" s="213"/>
      <c r="E32" s="213">
        <v>21485</v>
      </c>
      <c r="F32" s="213">
        <f t="shared" si="1"/>
        <v>0</v>
      </c>
      <c r="G32" s="213"/>
      <c r="H32" s="213"/>
      <c r="I32" s="213">
        <f t="shared" si="2"/>
        <v>21485</v>
      </c>
    </row>
    <row r="33" ht="20" customHeight="1" spans="1:9">
      <c r="A33" s="216" t="s">
        <v>162</v>
      </c>
      <c r="B33" s="219"/>
      <c r="C33" s="213">
        <f>C30+C31+C32</f>
        <v>392885</v>
      </c>
      <c r="D33" s="213">
        <f t="shared" ref="D33:I33" si="4">D30+D31+D32</f>
        <v>134256.59</v>
      </c>
      <c r="E33" s="213">
        <f t="shared" si="4"/>
        <v>258628.41</v>
      </c>
      <c r="F33" s="213">
        <f t="shared" si="1"/>
        <v>7035</v>
      </c>
      <c r="G33" s="213">
        <f t="shared" si="4"/>
        <v>3277.82</v>
      </c>
      <c r="H33" s="213">
        <f t="shared" si="4"/>
        <v>3757.18</v>
      </c>
      <c r="I33" s="213">
        <f t="shared" si="2"/>
        <v>399920</v>
      </c>
    </row>
    <row r="35" spans="7:8">
      <c r="G35" s="191"/>
      <c r="H35" s="191"/>
    </row>
  </sheetData>
  <mergeCells count="8">
    <mergeCell ref="A1:I1"/>
    <mergeCell ref="C3:E3"/>
    <mergeCell ref="F3:H3"/>
    <mergeCell ref="A30:B30"/>
    <mergeCell ref="A33:B33"/>
    <mergeCell ref="A3:A4"/>
    <mergeCell ref="B3:B4"/>
    <mergeCell ref="I3:I4"/>
  </mergeCells>
  <printOptions horizontalCentered="1"/>
  <pageMargins left="0.471527777777778" right="0.590277777777778" top="0.55" bottom="0.313888888888889" header="0.313888888888889" footer="0.313888888888889"/>
  <pageSetup paperSize="9" scale="6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B1295"/>
  <sheetViews>
    <sheetView showZeros="0" workbookViewId="0">
      <pane xSplit="1" ySplit="4" topLeftCell="B5" activePane="bottomRight" state="frozen"/>
      <selection/>
      <selection pane="topRight"/>
      <selection pane="bottomLeft"/>
      <selection pane="bottomRight" activeCell="E5" sqref="E5 E249 E252 E267 E357 E410 E464 E521 E642 E714 E787 E806 E917 E981 E1047 E1067 E1095 E1105 E1149 E1169 E1223 E1280:E1281 E1287 E1289"/>
    </sheetView>
  </sheetViews>
  <sheetFormatPr defaultColWidth="9" defaultRowHeight="18" customHeight="1"/>
  <cols>
    <col min="1" max="1" width="27.375" style="160" customWidth="1"/>
    <col min="2" max="2" width="11" style="160" customWidth="1"/>
    <col min="3" max="3" width="10.25" style="160" customWidth="1"/>
    <col min="4" max="4" width="16.375" style="160" customWidth="1"/>
    <col min="5" max="5" width="10.875" style="160" customWidth="1"/>
    <col min="6" max="6" width="12.625" style="160" customWidth="1"/>
    <col min="7" max="7" width="6.25" style="161" customWidth="1"/>
    <col min="8" max="16340" width="9" style="162"/>
    <col min="16341" max="16359" width="9" style="163"/>
    <col min="16360" max="16384" width="9" style="128"/>
  </cols>
  <sheetData>
    <row r="1" s="155" customFormat="1" customHeight="1" spans="1:7">
      <c r="A1" s="164" t="s">
        <v>163</v>
      </c>
      <c r="B1" s="165"/>
      <c r="C1" s="166"/>
      <c r="D1" s="166"/>
      <c r="E1" s="166"/>
      <c r="F1" s="166"/>
      <c r="G1" s="167"/>
    </row>
    <row r="2" s="155" customFormat="1" hidden="1" customHeight="1" spans="1:7">
      <c r="A2" s="168" t="s">
        <v>164</v>
      </c>
      <c r="B2" s="134"/>
      <c r="C2" s="134"/>
      <c r="D2" s="134"/>
      <c r="E2" s="134"/>
      <c r="F2" s="134"/>
      <c r="G2" s="169"/>
    </row>
    <row r="3" s="156" customFormat="1" ht="17" hidden="1" customHeight="1" spans="1:7">
      <c r="A3" s="170" t="s">
        <v>165</v>
      </c>
      <c r="B3" s="171" t="s">
        <v>81</v>
      </c>
      <c r="C3" s="172" t="s">
        <v>21</v>
      </c>
      <c r="D3" s="172"/>
      <c r="E3" s="172"/>
      <c r="F3" s="173" t="s">
        <v>22</v>
      </c>
      <c r="G3" s="193" t="s">
        <v>166</v>
      </c>
    </row>
    <row r="4" s="157" customFormat="1" ht="39" hidden="1" customHeight="1" spans="1:7">
      <c r="A4" s="175"/>
      <c r="B4" s="176"/>
      <c r="C4" s="177" t="s">
        <v>167</v>
      </c>
      <c r="D4" s="177" t="s">
        <v>168</v>
      </c>
      <c r="E4" s="177" t="s">
        <v>131</v>
      </c>
      <c r="F4" s="173"/>
      <c r="G4" s="194"/>
    </row>
    <row r="5" customHeight="1" spans="1:7">
      <c r="A5" s="179" t="s">
        <v>169</v>
      </c>
      <c r="B5" s="180">
        <f t="shared" ref="B5:F5" si="0">SUM(B6,B18,B27,B38,B49,B60,B71,B83,B92,B105,B115,B124,B135,B148,B155,B163,B169,B176,B183,B190,B197,B204,B212,B218,B224,B231,B246)</f>
        <v>15325.77</v>
      </c>
      <c r="C5" s="180">
        <f t="shared" si="0"/>
        <v>630.05</v>
      </c>
      <c r="D5" s="180">
        <f t="shared" si="0"/>
        <v>-529.11</v>
      </c>
      <c r="E5" s="180">
        <f t="shared" si="0"/>
        <v>100.94</v>
      </c>
      <c r="F5" s="180">
        <f t="shared" si="0"/>
        <v>15426.71</v>
      </c>
      <c r="G5" s="181" t="s">
        <v>170</v>
      </c>
    </row>
    <row r="6" hidden="1" customHeight="1" spans="1:7">
      <c r="A6" s="182" t="s">
        <v>171</v>
      </c>
      <c r="B6" s="183">
        <f t="shared" ref="B6:F6" si="1">SUM(B7:B17)</f>
        <v>762</v>
      </c>
      <c r="C6" s="183">
        <f t="shared" si="1"/>
        <v>18.58</v>
      </c>
      <c r="D6" s="183">
        <f t="shared" si="1"/>
        <v>0</v>
      </c>
      <c r="E6" s="183">
        <f t="shared" si="1"/>
        <v>18.58</v>
      </c>
      <c r="F6" s="183">
        <f t="shared" si="1"/>
        <v>780.58</v>
      </c>
      <c r="G6" s="184" t="s">
        <v>172</v>
      </c>
    </row>
    <row r="7" hidden="1" customHeight="1" spans="1:7">
      <c r="A7" s="182" t="s">
        <v>173</v>
      </c>
      <c r="B7" s="183">
        <v>762</v>
      </c>
      <c r="C7" s="185">
        <v>18.58</v>
      </c>
      <c r="D7" s="185"/>
      <c r="E7" s="185">
        <f t="shared" ref="E7:E17" si="2">C7+D7</f>
        <v>18.58</v>
      </c>
      <c r="F7" s="185">
        <f t="shared" ref="F7:F17" si="3">B7+E7</f>
        <v>780.58</v>
      </c>
      <c r="G7" s="184" t="s">
        <v>174</v>
      </c>
    </row>
    <row r="8" hidden="1" customHeight="1" spans="1:7">
      <c r="A8" s="182" t="s">
        <v>175</v>
      </c>
      <c r="B8" s="185"/>
      <c r="C8" s="185">
        <v>0</v>
      </c>
      <c r="D8" s="185"/>
      <c r="E8" s="185">
        <f t="shared" si="2"/>
        <v>0</v>
      </c>
      <c r="F8" s="185">
        <f t="shared" si="3"/>
        <v>0</v>
      </c>
      <c r="G8" s="184" t="s">
        <v>174</v>
      </c>
    </row>
    <row r="9" hidden="1" customHeight="1" spans="1:7">
      <c r="A9" s="182" t="s">
        <v>176</v>
      </c>
      <c r="B9" s="185"/>
      <c r="C9" s="185">
        <v>0</v>
      </c>
      <c r="D9" s="185"/>
      <c r="E9" s="185">
        <f t="shared" si="2"/>
        <v>0</v>
      </c>
      <c r="F9" s="185">
        <f t="shared" si="3"/>
        <v>0</v>
      </c>
      <c r="G9" s="184" t="s">
        <v>174</v>
      </c>
    </row>
    <row r="10" hidden="1" customHeight="1" spans="1:7">
      <c r="A10" s="182" t="s">
        <v>177</v>
      </c>
      <c r="B10" s="185"/>
      <c r="C10" s="185">
        <v>0</v>
      </c>
      <c r="D10" s="185"/>
      <c r="E10" s="185">
        <f t="shared" si="2"/>
        <v>0</v>
      </c>
      <c r="F10" s="185">
        <f t="shared" si="3"/>
        <v>0</v>
      </c>
      <c r="G10" s="184" t="s">
        <v>174</v>
      </c>
    </row>
    <row r="11" hidden="1" customHeight="1" spans="1:7">
      <c r="A11" s="182" t="s">
        <v>178</v>
      </c>
      <c r="B11" s="185"/>
      <c r="C11" s="185">
        <v>0</v>
      </c>
      <c r="D11" s="185"/>
      <c r="E11" s="185">
        <f t="shared" si="2"/>
        <v>0</v>
      </c>
      <c r="F11" s="185">
        <f t="shared" si="3"/>
        <v>0</v>
      </c>
      <c r="G11" s="184" t="s">
        <v>174</v>
      </c>
    </row>
    <row r="12" hidden="1" customHeight="1" spans="1:7">
      <c r="A12" s="182" t="s">
        <v>179</v>
      </c>
      <c r="B12" s="185"/>
      <c r="C12" s="185">
        <v>0</v>
      </c>
      <c r="D12" s="185"/>
      <c r="E12" s="185">
        <f t="shared" si="2"/>
        <v>0</v>
      </c>
      <c r="F12" s="185">
        <f t="shared" si="3"/>
        <v>0</v>
      </c>
      <c r="G12" s="184" t="s">
        <v>174</v>
      </c>
    </row>
    <row r="13" hidden="1" customHeight="1" spans="1:7">
      <c r="A13" s="182" t="s">
        <v>180</v>
      </c>
      <c r="B13" s="185"/>
      <c r="C13" s="185">
        <v>0</v>
      </c>
      <c r="D13" s="185"/>
      <c r="E13" s="185">
        <f t="shared" si="2"/>
        <v>0</v>
      </c>
      <c r="F13" s="185">
        <f t="shared" si="3"/>
        <v>0</v>
      </c>
      <c r="G13" s="184" t="s">
        <v>174</v>
      </c>
    </row>
    <row r="14" hidden="1" customHeight="1" spans="1:7">
      <c r="A14" s="182" t="s">
        <v>181</v>
      </c>
      <c r="B14" s="185"/>
      <c r="C14" s="185">
        <v>0</v>
      </c>
      <c r="D14" s="185"/>
      <c r="E14" s="185">
        <f t="shared" si="2"/>
        <v>0</v>
      </c>
      <c r="F14" s="185">
        <f t="shared" si="3"/>
        <v>0</v>
      </c>
      <c r="G14" s="184" t="s">
        <v>174</v>
      </c>
    </row>
    <row r="15" hidden="1" customHeight="1" spans="1:7">
      <c r="A15" s="182" t="s">
        <v>182</v>
      </c>
      <c r="B15" s="185"/>
      <c r="C15" s="185">
        <v>0</v>
      </c>
      <c r="D15" s="185"/>
      <c r="E15" s="185">
        <f t="shared" si="2"/>
        <v>0</v>
      </c>
      <c r="F15" s="185">
        <f t="shared" si="3"/>
        <v>0</v>
      </c>
      <c r="G15" s="184" t="s">
        <v>174</v>
      </c>
    </row>
    <row r="16" hidden="1" customHeight="1" spans="1:7">
      <c r="A16" s="182" t="s">
        <v>183</v>
      </c>
      <c r="B16" s="185"/>
      <c r="C16" s="185">
        <v>0</v>
      </c>
      <c r="D16" s="185"/>
      <c r="E16" s="185">
        <f t="shared" si="2"/>
        <v>0</v>
      </c>
      <c r="F16" s="185">
        <f t="shared" si="3"/>
        <v>0</v>
      </c>
      <c r="G16" s="184" t="s">
        <v>174</v>
      </c>
    </row>
    <row r="17" hidden="1" customHeight="1" spans="1:7">
      <c r="A17" s="182" t="s">
        <v>184</v>
      </c>
      <c r="B17" s="185"/>
      <c r="C17" s="185">
        <v>0</v>
      </c>
      <c r="D17" s="185"/>
      <c r="E17" s="185">
        <f t="shared" si="2"/>
        <v>0</v>
      </c>
      <c r="F17" s="185">
        <f t="shared" si="3"/>
        <v>0</v>
      </c>
      <c r="G17" s="184" t="s">
        <v>174</v>
      </c>
    </row>
    <row r="18" hidden="1" customHeight="1" spans="1:7">
      <c r="A18" s="182" t="s">
        <v>185</v>
      </c>
      <c r="B18" s="183">
        <f t="shared" ref="B18:F18" si="4">SUM(B19:B26)</f>
        <v>559.05</v>
      </c>
      <c r="C18" s="183">
        <f t="shared" si="4"/>
        <v>28.96</v>
      </c>
      <c r="D18" s="183">
        <f t="shared" si="4"/>
        <v>0</v>
      </c>
      <c r="E18" s="183">
        <f t="shared" si="4"/>
        <v>28.96</v>
      </c>
      <c r="F18" s="183">
        <f t="shared" si="4"/>
        <v>588.01</v>
      </c>
      <c r="G18" s="184" t="s">
        <v>172</v>
      </c>
    </row>
    <row r="19" hidden="1" customHeight="1" spans="1:7">
      <c r="A19" s="182" t="s">
        <v>186</v>
      </c>
      <c r="B19" s="183">
        <v>559.05</v>
      </c>
      <c r="C19" s="185">
        <v>28.96</v>
      </c>
      <c r="D19" s="185"/>
      <c r="E19" s="185">
        <f t="shared" ref="E19:E26" si="5">C19+D19</f>
        <v>28.96</v>
      </c>
      <c r="F19" s="185">
        <f t="shared" ref="F19:F26" si="6">B19+E19</f>
        <v>588.01</v>
      </c>
      <c r="G19" s="184" t="s">
        <v>174</v>
      </c>
    </row>
    <row r="20" hidden="1" customHeight="1" spans="1:7">
      <c r="A20" s="182" t="s">
        <v>187</v>
      </c>
      <c r="B20" s="185"/>
      <c r="C20" s="185">
        <v>0</v>
      </c>
      <c r="D20" s="185"/>
      <c r="E20" s="185">
        <f t="shared" si="5"/>
        <v>0</v>
      </c>
      <c r="F20" s="185">
        <f t="shared" si="6"/>
        <v>0</v>
      </c>
      <c r="G20" s="184" t="s">
        <v>174</v>
      </c>
    </row>
    <row r="21" hidden="1" customHeight="1" spans="1:7">
      <c r="A21" s="182" t="s">
        <v>188</v>
      </c>
      <c r="B21" s="185"/>
      <c r="C21" s="185">
        <v>0</v>
      </c>
      <c r="D21" s="185"/>
      <c r="E21" s="185">
        <f t="shared" si="5"/>
        <v>0</v>
      </c>
      <c r="F21" s="185">
        <f t="shared" si="6"/>
        <v>0</v>
      </c>
      <c r="G21" s="184" t="s">
        <v>174</v>
      </c>
    </row>
    <row r="22" hidden="1" customHeight="1" spans="1:7">
      <c r="A22" s="182" t="s">
        <v>189</v>
      </c>
      <c r="B22" s="185"/>
      <c r="C22" s="185">
        <v>0</v>
      </c>
      <c r="D22" s="185"/>
      <c r="E22" s="185">
        <f t="shared" si="5"/>
        <v>0</v>
      </c>
      <c r="F22" s="185">
        <f t="shared" si="6"/>
        <v>0</v>
      </c>
      <c r="G22" s="184" t="s">
        <v>174</v>
      </c>
    </row>
    <row r="23" hidden="1" customHeight="1" spans="1:7">
      <c r="A23" s="182" t="s">
        <v>190</v>
      </c>
      <c r="B23" s="185"/>
      <c r="C23" s="185">
        <v>0</v>
      </c>
      <c r="D23" s="185"/>
      <c r="E23" s="185">
        <f t="shared" si="5"/>
        <v>0</v>
      </c>
      <c r="F23" s="185">
        <f t="shared" si="6"/>
        <v>0</v>
      </c>
      <c r="G23" s="184" t="s">
        <v>174</v>
      </c>
    </row>
    <row r="24" hidden="1" customHeight="1" spans="1:7">
      <c r="A24" s="182" t="s">
        <v>191</v>
      </c>
      <c r="B24" s="185"/>
      <c r="C24" s="185">
        <v>0</v>
      </c>
      <c r="D24" s="185"/>
      <c r="E24" s="185">
        <f t="shared" si="5"/>
        <v>0</v>
      </c>
      <c r="F24" s="185">
        <f t="shared" si="6"/>
        <v>0</v>
      </c>
      <c r="G24" s="184" t="s">
        <v>174</v>
      </c>
    </row>
    <row r="25" hidden="1" customHeight="1" spans="1:7">
      <c r="A25" s="182" t="s">
        <v>192</v>
      </c>
      <c r="B25" s="185"/>
      <c r="C25" s="185">
        <v>0</v>
      </c>
      <c r="D25" s="185"/>
      <c r="E25" s="185">
        <f t="shared" si="5"/>
        <v>0</v>
      </c>
      <c r="F25" s="185">
        <f t="shared" si="6"/>
        <v>0</v>
      </c>
      <c r="G25" s="184" t="s">
        <v>174</v>
      </c>
    </row>
    <row r="26" hidden="1" customHeight="1" spans="1:7">
      <c r="A26" s="182" t="s">
        <v>193</v>
      </c>
      <c r="B26" s="185"/>
      <c r="C26" s="185">
        <v>0</v>
      </c>
      <c r="D26" s="185"/>
      <c r="E26" s="185">
        <f t="shared" si="5"/>
        <v>0</v>
      </c>
      <c r="F26" s="185">
        <f t="shared" si="6"/>
        <v>0</v>
      </c>
      <c r="G26" s="184" t="s">
        <v>174</v>
      </c>
    </row>
    <row r="27" hidden="1" customHeight="1" spans="1:7">
      <c r="A27" s="182" t="s">
        <v>194</v>
      </c>
      <c r="B27" s="183">
        <f t="shared" ref="B27:F27" si="7">SUM(B28:B37)</f>
        <v>4735.86</v>
      </c>
      <c r="C27" s="183">
        <f t="shared" si="7"/>
        <v>128.55</v>
      </c>
      <c r="D27" s="183">
        <f t="shared" si="7"/>
        <v>-79.79</v>
      </c>
      <c r="E27" s="183">
        <f t="shared" si="7"/>
        <v>48.76</v>
      </c>
      <c r="F27" s="183">
        <f t="shared" si="7"/>
        <v>4784.62</v>
      </c>
      <c r="G27" s="184" t="s">
        <v>172</v>
      </c>
    </row>
    <row r="28" hidden="1" customHeight="1" spans="1:7">
      <c r="A28" s="182" t="s">
        <v>195</v>
      </c>
      <c r="B28" s="183">
        <v>4092.33</v>
      </c>
      <c r="C28" s="185">
        <v>103.26</v>
      </c>
      <c r="D28" s="185">
        <v>-76.45</v>
      </c>
      <c r="E28" s="185">
        <f t="shared" ref="E28:E37" si="8">C28+D28</f>
        <v>26.81</v>
      </c>
      <c r="F28" s="185">
        <f t="shared" ref="F28:F37" si="9">B28+E28</f>
        <v>4119.14</v>
      </c>
      <c r="G28" s="184" t="s">
        <v>174</v>
      </c>
    </row>
    <row r="29" hidden="1" customHeight="1" spans="1:7">
      <c r="A29" s="182" t="s">
        <v>196</v>
      </c>
      <c r="B29" s="185"/>
      <c r="C29" s="185">
        <v>0</v>
      </c>
      <c r="D29" s="185"/>
      <c r="E29" s="185">
        <f t="shared" si="8"/>
        <v>0</v>
      </c>
      <c r="F29" s="185">
        <f t="shared" si="9"/>
        <v>0</v>
      </c>
      <c r="G29" s="184" t="s">
        <v>174</v>
      </c>
    </row>
    <row r="30" hidden="1" customHeight="1" spans="1:7">
      <c r="A30" s="182" t="s">
        <v>197</v>
      </c>
      <c r="B30" s="183">
        <v>529.55</v>
      </c>
      <c r="C30" s="185">
        <v>24.57</v>
      </c>
      <c r="D30" s="185">
        <v>-3.34</v>
      </c>
      <c r="E30" s="185">
        <f t="shared" si="8"/>
        <v>21.23</v>
      </c>
      <c r="F30" s="185">
        <f t="shared" si="9"/>
        <v>550.78</v>
      </c>
      <c r="G30" s="184" t="s">
        <v>174</v>
      </c>
    </row>
    <row r="31" hidden="1" customHeight="1" spans="1:7">
      <c r="A31" s="182" t="s">
        <v>198</v>
      </c>
      <c r="B31" s="185"/>
      <c r="C31" s="185">
        <v>0</v>
      </c>
      <c r="D31" s="185"/>
      <c r="E31" s="185">
        <f t="shared" si="8"/>
        <v>0</v>
      </c>
      <c r="F31" s="185">
        <f t="shared" si="9"/>
        <v>0</v>
      </c>
      <c r="G31" s="184" t="s">
        <v>174</v>
      </c>
    </row>
    <row r="32" hidden="1" customHeight="1" spans="1:7">
      <c r="A32" s="182" t="s">
        <v>199</v>
      </c>
      <c r="B32" s="185"/>
      <c r="C32" s="185">
        <v>0</v>
      </c>
      <c r="D32" s="185"/>
      <c r="E32" s="185">
        <f t="shared" si="8"/>
        <v>0</v>
      </c>
      <c r="F32" s="185">
        <f t="shared" si="9"/>
        <v>0</v>
      </c>
      <c r="G32" s="184" t="s">
        <v>174</v>
      </c>
    </row>
    <row r="33" hidden="1" customHeight="1" spans="1:7">
      <c r="A33" s="182" t="s">
        <v>200</v>
      </c>
      <c r="B33" s="185"/>
      <c r="C33" s="185">
        <v>0</v>
      </c>
      <c r="D33" s="185"/>
      <c r="E33" s="185">
        <f t="shared" si="8"/>
        <v>0</v>
      </c>
      <c r="F33" s="185">
        <f t="shared" si="9"/>
        <v>0</v>
      </c>
      <c r="G33" s="184" t="s">
        <v>174</v>
      </c>
    </row>
    <row r="34" hidden="1" customHeight="1" spans="1:7">
      <c r="A34" s="182" t="s">
        <v>201</v>
      </c>
      <c r="B34" s="185"/>
      <c r="C34" s="185">
        <v>0</v>
      </c>
      <c r="D34" s="185"/>
      <c r="E34" s="185">
        <f t="shared" si="8"/>
        <v>0</v>
      </c>
      <c r="F34" s="185">
        <f t="shared" si="9"/>
        <v>0</v>
      </c>
      <c r="G34" s="184" t="s">
        <v>174</v>
      </c>
    </row>
    <row r="35" hidden="1" customHeight="1" spans="1:7">
      <c r="A35" s="182" t="s">
        <v>202</v>
      </c>
      <c r="B35" s="185"/>
      <c r="C35" s="185">
        <v>0</v>
      </c>
      <c r="D35" s="185"/>
      <c r="E35" s="185">
        <f t="shared" si="8"/>
        <v>0</v>
      </c>
      <c r="F35" s="185">
        <f t="shared" si="9"/>
        <v>0</v>
      </c>
      <c r="G35" s="184" t="s">
        <v>174</v>
      </c>
    </row>
    <row r="36" hidden="1" customHeight="1" spans="1:7">
      <c r="A36" s="182" t="s">
        <v>203</v>
      </c>
      <c r="B36" s="183">
        <v>78</v>
      </c>
      <c r="C36" s="185">
        <v>0.65</v>
      </c>
      <c r="D36" s="185"/>
      <c r="E36" s="185">
        <f t="shared" si="8"/>
        <v>0.65</v>
      </c>
      <c r="F36" s="185">
        <f t="shared" si="9"/>
        <v>78.65</v>
      </c>
      <c r="G36" s="184" t="s">
        <v>174</v>
      </c>
    </row>
    <row r="37" hidden="1" customHeight="1" spans="1:7">
      <c r="A37" s="182" t="s">
        <v>204</v>
      </c>
      <c r="B37" s="183">
        <v>35.98</v>
      </c>
      <c r="C37" s="185">
        <v>0.07</v>
      </c>
      <c r="D37" s="185"/>
      <c r="E37" s="185">
        <f t="shared" si="8"/>
        <v>0.07</v>
      </c>
      <c r="F37" s="185">
        <f t="shared" si="9"/>
        <v>36.05</v>
      </c>
      <c r="G37" s="184" t="s">
        <v>174</v>
      </c>
    </row>
    <row r="38" hidden="1" customHeight="1" spans="1:7">
      <c r="A38" s="182" t="s">
        <v>205</v>
      </c>
      <c r="B38" s="183">
        <f t="shared" ref="B38:F38" si="10">SUM(B39:B48)</f>
        <v>444.43</v>
      </c>
      <c r="C38" s="183">
        <f t="shared" si="10"/>
        <v>0.89</v>
      </c>
      <c r="D38" s="183">
        <f t="shared" si="10"/>
        <v>-17.37</v>
      </c>
      <c r="E38" s="183">
        <f t="shared" si="10"/>
        <v>-16.48</v>
      </c>
      <c r="F38" s="183">
        <f t="shared" si="10"/>
        <v>427.95</v>
      </c>
      <c r="G38" s="184" t="s">
        <v>172</v>
      </c>
    </row>
    <row r="39" hidden="1" customHeight="1" spans="1:7">
      <c r="A39" s="182" t="s">
        <v>206</v>
      </c>
      <c r="B39" s="183">
        <v>444.43</v>
      </c>
      <c r="C39" s="185">
        <v>0.89</v>
      </c>
      <c r="D39" s="185">
        <v>-17.37</v>
      </c>
      <c r="E39" s="185">
        <f t="shared" ref="E39:E48" si="11">C39+D39</f>
        <v>-16.48</v>
      </c>
      <c r="F39" s="185">
        <f t="shared" ref="F39:F48" si="12">B39+E39</f>
        <v>427.95</v>
      </c>
      <c r="G39" s="184" t="s">
        <v>174</v>
      </c>
    </row>
    <row r="40" hidden="1" customHeight="1" spans="1:7">
      <c r="A40" s="182" t="s">
        <v>207</v>
      </c>
      <c r="B40" s="185"/>
      <c r="C40" s="185">
        <v>0</v>
      </c>
      <c r="D40" s="185"/>
      <c r="E40" s="185">
        <f t="shared" si="11"/>
        <v>0</v>
      </c>
      <c r="F40" s="185">
        <f t="shared" si="12"/>
        <v>0</v>
      </c>
      <c r="G40" s="184" t="s">
        <v>174</v>
      </c>
    </row>
    <row r="41" hidden="1" customHeight="1" spans="1:7">
      <c r="A41" s="182" t="s">
        <v>208</v>
      </c>
      <c r="B41" s="185"/>
      <c r="C41" s="185">
        <v>0</v>
      </c>
      <c r="D41" s="185"/>
      <c r="E41" s="185">
        <f t="shared" si="11"/>
        <v>0</v>
      </c>
      <c r="F41" s="185">
        <f t="shared" si="12"/>
        <v>0</v>
      </c>
      <c r="G41" s="184" t="s">
        <v>174</v>
      </c>
    </row>
    <row r="42" hidden="1" customHeight="1" spans="1:7">
      <c r="A42" s="182" t="s">
        <v>209</v>
      </c>
      <c r="B42" s="185"/>
      <c r="C42" s="185">
        <v>0</v>
      </c>
      <c r="D42" s="185"/>
      <c r="E42" s="185">
        <f t="shared" si="11"/>
        <v>0</v>
      </c>
      <c r="F42" s="185">
        <f t="shared" si="12"/>
        <v>0</v>
      </c>
      <c r="G42" s="184" t="s">
        <v>174</v>
      </c>
    </row>
    <row r="43" hidden="1" customHeight="1" spans="1:7">
      <c r="A43" s="182" t="s">
        <v>210</v>
      </c>
      <c r="B43" s="185"/>
      <c r="C43" s="185">
        <v>0</v>
      </c>
      <c r="D43" s="185"/>
      <c r="E43" s="185">
        <f t="shared" si="11"/>
        <v>0</v>
      </c>
      <c r="F43" s="185">
        <f t="shared" si="12"/>
        <v>0</v>
      </c>
      <c r="G43" s="184" t="s">
        <v>174</v>
      </c>
    </row>
    <row r="44" hidden="1" customHeight="1" spans="1:7">
      <c r="A44" s="182" t="s">
        <v>211</v>
      </c>
      <c r="B44" s="185"/>
      <c r="C44" s="185">
        <v>0</v>
      </c>
      <c r="D44" s="185"/>
      <c r="E44" s="185">
        <f t="shared" si="11"/>
        <v>0</v>
      </c>
      <c r="F44" s="185">
        <f t="shared" si="12"/>
        <v>0</v>
      </c>
      <c r="G44" s="184" t="s">
        <v>174</v>
      </c>
    </row>
    <row r="45" hidden="1" customHeight="1" spans="1:7">
      <c r="A45" s="182" t="s">
        <v>212</v>
      </c>
      <c r="B45" s="185"/>
      <c r="C45" s="185">
        <v>0</v>
      </c>
      <c r="D45" s="185"/>
      <c r="E45" s="185">
        <f t="shared" si="11"/>
        <v>0</v>
      </c>
      <c r="F45" s="185">
        <f t="shared" si="12"/>
        <v>0</v>
      </c>
      <c r="G45" s="184" t="s">
        <v>174</v>
      </c>
    </row>
    <row r="46" hidden="1" customHeight="1" spans="1:7">
      <c r="A46" s="182" t="s">
        <v>213</v>
      </c>
      <c r="B46" s="185"/>
      <c r="C46" s="185">
        <v>0</v>
      </c>
      <c r="D46" s="185"/>
      <c r="E46" s="185">
        <f t="shared" si="11"/>
        <v>0</v>
      </c>
      <c r="F46" s="185">
        <f t="shared" si="12"/>
        <v>0</v>
      </c>
      <c r="G46" s="184" t="s">
        <v>174</v>
      </c>
    </row>
    <row r="47" hidden="1" customHeight="1" spans="1:7">
      <c r="A47" s="182" t="s">
        <v>214</v>
      </c>
      <c r="B47" s="185"/>
      <c r="C47" s="185">
        <v>0</v>
      </c>
      <c r="D47" s="185"/>
      <c r="E47" s="185">
        <f t="shared" si="11"/>
        <v>0</v>
      </c>
      <c r="F47" s="185">
        <f t="shared" si="12"/>
        <v>0</v>
      </c>
      <c r="G47" s="184" t="s">
        <v>174</v>
      </c>
    </row>
    <row r="48" hidden="1" customHeight="1" spans="1:7">
      <c r="A48" s="182" t="s">
        <v>215</v>
      </c>
      <c r="B48" s="185"/>
      <c r="C48" s="185">
        <v>0</v>
      </c>
      <c r="D48" s="185"/>
      <c r="E48" s="185">
        <f t="shared" si="11"/>
        <v>0</v>
      </c>
      <c r="F48" s="185">
        <f t="shared" si="12"/>
        <v>0</v>
      </c>
      <c r="G48" s="184" t="s">
        <v>174</v>
      </c>
    </row>
    <row r="49" hidden="1" customHeight="1" spans="1:7">
      <c r="A49" s="182" t="s">
        <v>216</v>
      </c>
      <c r="B49" s="183">
        <f t="shared" ref="B49:F49" si="13">SUM(B50:B59)</f>
        <v>362.97</v>
      </c>
      <c r="C49" s="183">
        <f t="shared" si="13"/>
        <v>0.45</v>
      </c>
      <c r="D49" s="183">
        <f t="shared" si="13"/>
        <v>-1.15</v>
      </c>
      <c r="E49" s="183">
        <f t="shared" si="13"/>
        <v>-0.7</v>
      </c>
      <c r="F49" s="183">
        <f t="shared" si="13"/>
        <v>362.27</v>
      </c>
      <c r="G49" s="184" t="s">
        <v>172</v>
      </c>
    </row>
    <row r="50" hidden="1" customHeight="1" spans="1:7">
      <c r="A50" s="182" t="s">
        <v>217</v>
      </c>
      <c r="B50" s="183">
        <v>362.97</v>
      </c>
      <c r="C50" s="185">
        <v>0.45</v>
      </c>
      <c r="D50" s="185">
        <v>-1.15</v>
      </c>
      <c r="E50" s="185">
        <f t="shared" ref="E50:E59" si="14">C50+D50</f>
        <v>-0.7</v>
      </c>
      <c r="F50" s="185">
        <f t="shared" ref="F50:F59" si="15">B50+E50</f>
        <v>362.27</v>
      </c>
      <c r="G50" s="184" t="s">
        <v>174</v>
      </c>
    </row>
    <row r="51" hidden="1" customHeight="1" spans="1:7">
      <c r="A51" s="182" t="s">
        <v>218</v>
      </c>
      <c r="B51" s="185"/>
      <c r="C51" s="185">
        <v>0</v>
      </c>
      <c r="D51" s="185"/>
      <c r="E51" s="185">
        <f t="shared" si="14"/>
        <v>0</v>
      </c>
      <c r="F51" s="185">
        <f t="shared" si="15"/>
        <v>0</v>
      </c>
      <c r="G51" s="184" t="s">
        <v>174</v>
      </c>
    </row>
    <row r="52" hidden="1" customHeight="1" spans="1:7">
      <c r="A52" s="182" t="s">
        <v>219</v>
      </c>
      <c r="B52" s="185"/>
      <c r="C52" s="185">
        <v>0</v>
      </c>
      <c r="D52" s="185"/>
      <c r="E52" s="185">
        <f t="shared" si="14"/>
        <v>0</v>
      </c>
      <c r="F52" s="185">
        <f t="shared" si="15"/>
        <v>0</v>
      </c>
      <c r="G52" s="184" t="s">
        <v>174</v>
      </c>
    </row>
    <row r="53" hidden="1" customHeight="1" spans="1:7">
      <c r="A53" s="182" t="s">
        <v>220</v>
      </c>
      <c r="B53" s="185"/>
      <c r="C53" s="185">
        <v>0</v>
      </c>
      <c r="D53" s="185"/>
      <c r="E53" s="185">
        <f t="shared" si="14"/>
        <v>0</v>
      </c>
      <c r="F53" s="185">
        <f t="shared" si="15"/>
        <v>0</v>
      </c>
      <c r="G53" s="184" t="s">
        <v>174</v>
      </c>
    </row>
    <row r="54" hidden="1" customHeight="1" spans="1:7">
      <c r="A54" s="182" t="s">
        <v>221</v>
      </c>
      <c r="B54" s="185"/>
      <c r="C54" s="185">
        <v>0</v>
      </c>
      <c r="D54" s="185"/>
      <c r="E54" s="185">
        <f t="shared" si="14"/>
        <v>0</v>
      </c>
      <c r="F54" s="185">
        <f t="shared" si="15"/>
        <v>0</v>
      </c>
      <c r="G54" s="184" t="s">
        <v>174</v>
      </c>
    </row>
    <row r="55" hidden="1" customHeight="1" spans="1:7">
      <c r="A55" s="182" t="s">
        <v>222</v>
      </c>
      <c r="B55" s="185"/>
      <c r="C55" s="185">
        <v>0</v>
      </c>
      <c r="D55" s="185"/>
      <c r="E55" s="185">
        <f t="shared" si="14"/>
        <v>0</v>
      </c>
      <c r="F55" s="185">
        <f t="shared" si="15"/>
        <v>0</v>
      </c>
      <c r="G55" s="184" t="s">
        <v>174</v>
      </c>
    </row>
    <row r="56" hidden="1" customHeight="1" spans="1:7">
      <c r="A56" s="182" t="s">
        <v>223</v>
      </c>
      <c r="B56" s="185"/>
      <c r="C56" s="185">
        <v>0</v>
      </c>
      <c r="D56" s="185"/>
      <c r="E56" s="185">
        <f t="shared" si="14"/>
        <v>0</v>
      </c>
      <c r="F56" s="185">
        <f t="shared" si="15"/>
        <v>0</v>
      </c>
      <c r="G56" s="184" t="s">
        <v>174</v>
      </c>
    </row>
    <row r="57" hidden="1" customHeight="1" spans="1:7">
      <c r="A57" s="182" t="s">
        <v>224</v>
      </c>
      <c r="B57" s="185"/>
      <c r="C57" s="185">
        <v>0</v>
      </c>
      <c r="D57" s="185"/>
      <c r="E57" s="185">
        <f t="shared" si="14"/>
        <v>0</v>
      </c>
      <c r="F57" s="185">
        <f t="shared" si="15"/>
        <v>0</v>
      </c>
      <c r="G57" s="184" t="s">
        <v>174</v>
      </c>
    </row>
    <row r="58" hidden="1" customHeight="1" spans="1:7">
      <c r="A58" s="182" t="s">
        <v>225</v>
      </c>
      <c r="B58" s="185"/>
      <c r="C58" s="185">
        <v>0</v>
      </c>
      <c r="D58" s="185"/>
      <c r="E58" s="185">
        <f t="shared" si="14"/>
        <v>0</v>
      </c>
      <c r="F58" s="185">
        <f t="shared" si="15"/>
        <v>0</v>
      </c>
      <c r="G58" s="184" t="s">
        <v>174</v>
      </c>
    </row>
    <row r="59" hidden="1" customHeight="1" spans="1:7">
      <c r="A59" s="182" t="s">
        <v>226</v>
      </c>
      <c r="B59" s="185"/>
      <c r="C59" s="185">
        <v>0</v>
      </c>
      <c r="D59" s="185"/>
      <c r="E59" s="185">
        <f t="shared" si="14"/>
        <v>0</v>
      </c>
      <c r="F59" s="185">
        <f t="shared" si="15"/>
        <v>0</v>
      </c>
      <c r="G59" s="184" t="s">
        <v>174</v>
      </c>
    </row>
    <row r="60" hidden="1" customHeight="1" spans="1:7">
      <c r="A60" s="182" t="s">
        <v>227</v>
      </c>
      <c r="B60" s="183">
        <f t="shared" ref="B60:F60" si="16">SUM(B61:B70)</f>
        <v>1352.92</v>
      </c>
      <c r="C60" s="183">
        <f t="shared" si="16"/>
        <v>156.09</v>
      </c>
      <c r="D60" s="183">
        <f t="shared" si="16"/>
        <v>-207.3</v>
      </c>
      <c r="E60" s="183">
        <f t="shared" si="16"/>
        <v>-51.21</v>
      </c>
      <c r="F60" s="183">
        <f t="shared" si="16"/>
        <v>1301.71</v>
      </c>
      <c r="G60" s="184" t="s">
        <v>172</v>
      </c>
    </row>
    <row r="61" hidden="1" customHeight="1" spans="1:7">
      <c r="A61" s="182" t="s">
        <v>228</v>
      </c>
      <c r="B61" s="183">
        <v>1352.92</v>
      </c>
      <c r="C61" s="185">
        <v>156.09</v>
      </c>
      <c r="D61" s="185">
        <v>-207.3</v>
      </c>
      <c r="E61" s="185">
        <f t="shared" ref="E61:E70" si="17">C61+D61</f>
        <v>-51.21</v>
      </c>
      <c r="F61" s="185">
        <f t="shared" ref="F61:F70" si="18">B61+E61</f>
        <v>1301.71</v>
      </c>
      <c r="G61" s="184" t="s">
        <v>174</v>
      </c>
    </row>
    <row r="62" hidden="1" customHeight="1" spans="1:7">
      <c r="A62" s="182" t="s">
        <v>229</v>
      </c>
      <c r="B62" s="185"/>
      <c r="C62" s="185">
        <v>0</v>
      </c>
      <c r="D62" s="185"/>
      <c r="E62" s="185">
        <f t="shared" si="17"/>
        <v>0</v>
      </c>
      <c r="F62" s="185">
        <f t="shared" si="18"/>
        <v>0</v>
      </c>
      <c r="G62" s="184" t="s">
        <v>174</v>
      </c>
    </row>
    <row r="63" hidden="1" customHeight="1" spans="1:7">
      <c r="A63" s="182" t="s">
        <v>230</v>
      </c>
      <c r="B63" s="185"/>
      <c r="C63" s="185">
        <v>0</v>
      </c>
      <c r="D63" s="185"/>
      <c r="E63" s="185">
        <f t="shared" si="17"/>
        <v>0</v>
      </c>
      <c r="F63" s="185">
        <f t="shared" si="18"/>
        <v>0</v>
      </c>
      <c r="G63" s="184" t="s">
        <v>174</v>
      </c>
    </row>
    <row r="64" hidden="1" customHeight="1" spans="1:7">
      <c r="A64" s="182" t="s">
        <v>231</v>
      </c>
      <c r="B64" s="185"/>
      <c r="C64" s="185">
        <v>0</v>
      </c>
      <c r="D64" s="185"/>
      <c r="E64" s="185">
        <f t="shared" si="17"/>
        <v>0</v>
      </c>
      <c r="F64" s="185">
        <f t="shared" si="18"/>
        <v>0</v>
      </c>
      <c r="G64" s="184" t="s">
        <v>174</v>
      </c>
    </row>
    <row r="65" hidden="1" customHeight="1" spans="1:7">
      <c r="A65" s="182" t="s">
        <v>232</v>
      </c>
      <c r="B65" s="185"/>
      <c r="C65" s="185">
        <v>0</v>
      </c>
      <c r="D65" s="185"/>
      <c r="E65" s="185">
        <f t="shared" si="17"/>
        <v>0</v>
      </c>
      <c r="F65" s="185">
        <f t="shared" si="18"/>
        <v>0</v>
      </c>
      <c r="G65" s="184" t="s">
        <v>174</v>
      </c>
    </row>
    <row r="66" hidden="1" customHeight="1" spans="1:7">
      <c r="A66" s="182" t="s">
        <v>233</v>
      </c>
      <c r="B66" s="185"/>
      <c r="C66" s="185">
        <v>0</v>
      </c>
      <c r="D66" s="185"/>
      <c r="E66" s="185">
        <f t="shared" si="17"/>
        <v>0</v>
      </c>
      <c r="F66" s="185">
        <f t="shared" si="18"/>
        <v>0</v>
      </c>
      <c r="G66" s="184" t="s">
        <v>174</v>
      </c>
    </row>
    <row r="67" hidden="1" customHeight="1" spans="1:7">
      <c r="A67" s="182" t="s">
        <v>234</v>
      </c>
      <c r="B67" s="185"/>
      <c r="C67" s="185">
        <v>0</v>
      </c>
      <c r="D67" s="185"/>
      <c r="E67" s="185">
        <f t="shared" si="17"/>
        <v>0</v>
      </c>
      <c r="F67" s="185">
        <f t="shared" si="18"/>
        <v>0</v>
      </c>
      <c r="G67" s="184" t="s">
        <v>174</v>
      </c>
    </row>
    <row r="68" hidden="1" customHeight="1" spans="1:7">
      <c r="A68" s="182" t="s">
        <v>235</v>
      </c>
      <c r="B68" s="185"/>
      <c r="C68" s="185">
        <v>0</v>
      </c>
      <c r="D68" s="185"/>
      <c r="E68" s="185">
        <f t="shared" si="17"/>
        <v>0</v>
      </c>
      <c r="F68" s="185">
        <f t="shared" si="18"/>
        <v>0</v>
      </c>
      <c r="G68" s="184" t="s">
        <v>174</v>
      </c>
    </row>
    <row r="69" hidden="1" customHeight="1" spans="1:7">
      <c r="A69" s="182" t="s">
        <v>236</v>
      </c>
      <c r="B69" s="185"/>
      <c r="C69" s="185">
        <v>0</v>
      </c>
      <c r="D69" s="185"/>
      <c r="E69" s="185">
        <f t="shared" si="17"/>
        <v>0</v>
      </c>
      <c r="F69" s="185">
        <f t="shared" si="18"/>
        <v>0</v>
      </c>
      <c r="G69" s="184" t="s">
        <v>174</v>
      </c>
    </row>
    <row r="70" hidden="1" customHeight="1" spans="1:7">
      <c r="A70" s="182" t="s">
        <v>237</v>
      </c>
      <c r="B70" s="185"/>
      <c r="C70" s="185">
        <v>0</v>
      </c>
      <c r="D70" s="185"/>
      <c r="E70" s="185">
        <f t="shared" si="17"/>
        <v>0</v>
      </c>
      <c r="F70" s="185">
        <f t="shared" si="18"/>
        <v>0</v>
      </c>
      <c r="G70" s="184" t="s">
        <v>174</v>
      </c>
    </row>
    <row r="71" hidden="1" customHeight="1" spans="1:7">
      <c r="A71" s="182" t="s">
        <v>238</v>
      </c>
      <c r="B71" s="183">
        <f t="shared" ref="B71:F71" si="19">SUM(B72:B82)</f>
        <v>110.85</v>
      </c>
      <c r="C71" s="183">
        <f t="shared" si="19"/>
        <v>0</v>
      </c>
      <c r="D71" s="183">
        <f t="shared" si="19"/>
        <v>-111</v>
      </c>
      <c r="E71" s="183">
        <f t="shared" si="19"/>
        <v>-111</v>
      </c>
      <c r="F71" s="183">
        <f t="shared" si="19"/>
        <v>-0.150000000000006</v>
      </c>
      <c r="G71" s="184" t="s">
        <v>172</v>
      </c>
    </row>
    <row r="72" hidden="1" customHeight="1" spans="1:7">
      <c r="A72" s="182" t="s">
        <v>239</v>
      </c>
      <c r="B72" s="185"/>
      <c r="C72" s="185">
        <v>0</v>
      </c>
      <c r="D72" s="185"/>
      <c r="E72" s="185">
        <f t="shared" ref="E72:E82" si="20">C72+D72</f>
        <v>0</v>
      </c>
      <c r="F72" s="185">
        <f t="shared" ref="F72:F82" si="21">B72+E72</f>
        <v>0</v>
      </c>
      <c r="G72" s="184" t="s">
        <v>174</v>
      </c>
    </row>
    <row r="73" hidden="1" customHeight="1" spans="1:7">
      <c r="A73" s="182" t="s">
        <v>240</v>
      </c>
      <c r="B73" s="185"/>
      <c r="C73" s="185">
        <v>0</v>
      </c>
      <c r="D73" s="185"/>
      <c r="E73" s="185">
        <f t="shared" si="20"/>
        <v>0</v>
      </c>
      <c r="F73" s="185">
        <f t="shared" si="21"/>
        <v>0</v>
      </c>
      <c r="G73" s="184" t="s">
        <v>174</v>
      </c>
    </row>
    <row r="74" hidden="1" customHeight="1" spans="1:7">
      <c r="A74" s="182" t="s">
        <v>241</v>
      </c>
      <c r="B74" s="185"/>
      <c r="C74" s="185">
        <v>0</v>
      </c>
      <c r="D74" s="185"/>
      <c r="E74" s="185">
        <f t="shared" si="20"/>
        <v>0</v>
      </c>
      <c r="F74" s="185">
        <f t="shared" si="21"/>
        <v>0</v>
      </c>
      <c r="G74" s="184" t="s">
        <v>174</v>
      </c>
    </row>
    <row r="75" hidden="1" customHeight="1" spans="1:7">
      <c r="A75" s="182" t="s">
        <v>242</v>
      </c>
      <c r="B75" s="185"/>
      <c r="C75" s="185">
        <v>0</v>
      </c>
      <c r="D75" s="185"/>
      <c r="E75" s="185">
        <f t="shared" si="20"/>
        <v>0</v>
      </c>
      <c r="F75" s="185">
        <f t="shared" si="21"/>
        <v>0</v>
      </c>
      <c r="G75" s="184" t="s">
        <v>174</v>
      </c>
    </row>
    <row r="76" hidden="1" customHeight="1" spans="1:7">
      <c r="A76" s="182" t="s">
        <v>243</v>
      </c>
      <c r="B76" s="185"/>
      <c r="C76" s="185">
        <v>0</v>
      </c>
      <c r="D76" s="185"/>
      <c r="E76" s="185">
        <f t="shared" si="20"/>
        <v>0</v>
      </c>
      <c r="F76" s="185">
        <f t="shared" si="21"/>
        <v>0</v>
      </c>
      <c r="G76" s="184" t="s">
        <v>174</v>
      </c>
    </row>
    <row r="77" hidden="1" customHeight="1" spans="1:7">
      <c r="A77" s="182" t="s">
        <v>244</v>
      </c>
      <c r="B77" s="185"/>
      <c r="C77" s="185">
        <v>0</v>
      </c>
      <c r="D77" s="185"/>
      <c r="E77" s="185">
        <f t="shared" si="20"/>
        <v>0</v>
      </c>
      <c r="F77" s="185">
        <f t="shared" si="21"/>
        <v>0</v>
      </c>
      <c r="G77" s="184" t="s">
        <v>174</v>
      </c>
    </row>
    <row r="78" hidden="1" customHeight="1" spans="1:7">
      <c r="A78" s="182" t="s">
        <v>245</v>
      </c>
      <c r="B78" s="185"/>
      <c r="C78" s="185">
        <v>0</v>
      </c>
      <c r="D78" s="185"/>
      <c r="E78" s="185">
        <f t="shared" si="20"/>
        <v>0</v>
      </c>
      <c r="F78" s="185">
        <f t="shared" si="21"/>
        <v>0</v>
      </c>
      <c r="G78" s="184" t="s">
        <v>174</v>
      </c>
    </row>
    <row r="79" hidden="1" customHeight="1" spans="1:7">
      <c r="A79" s="182" t="s">
        <v>246</v>
      </c>
      <c r="B79" s="185"/>
      <c r="C79" s="185">
        <v>0</v>
      </c>
      <c r="D79" s="185"/>
      <c r="E79" s="185">
        <f t="shared" si="20"/>
        <v>0</v>
      </c>
      <c r="F79" s="185">
        <f t="shared" si="21"/>
        <v>0</v>
      </c>
      <c r="G79" s="184" t="s">
        <v>174</v>
      </c>
    </row>
    <row r="80" hidden="1" customHeight="1" spans="1:7">
      <c r="A80" s="182" t="s">
        <v>247</v>
      </c>
      <c r="B80" s="185"/>
      <c r="C80" s="185">
        <v>0</v>
      </c>
      <c r="D80" s="185"/>
      <c r="E80" s="185">
        <f t="shared" si="20"/>
        <v>0</v>
      </c>
      <c r="F80" s="185">
        <f t="shared" si="21"/>
        <v>0</v>
      </c>
      <c r="G80" s="184" t="s">
        <v>174</v>
      </c>
    </row>
    <row r="81" hidden="1" customHeight="1" spans="1:7">
      <c r="A81" s="182" t="s">
        <v>248</v>
      </c>
      <c r="B81" s="185"/>
      <c r="C81" s="185">
        <v>0</v>
      </c>
      <c r="D81" s="185"/>
      <c r="E81" s="185">
        <f t="shared" si="20"/>
        <v>0</v>
      </c>
      <c r="F81" s="185">
        <f t="shared" si="21"/>
        <v>0</v>
      </c>
      <c r="G81" s="184" t="s">
        <v>174</v>
      </c>
    </row>
    <row r="82" hidden="1" customHeight="1" spans="1:7">
      <c r="A82" s="182" t="s">
        <v>249</v>
      </c>
      <c r="B82" s="183">
        <v>110.85</v>
      </c>
      <c r="C82" s="185">
        <v>0</v>
      </c>
      <c r="D82" s="185">
        <v>-111</v>
      </c>
      <c r="E82" s="185">
        <f t="shared" si="20"/>
        <v>-111</v>
      </c>
      <c r="F82" s="185">
        <f t="shared" si="21"/>
        <v>-0.150000000000006</v>
      </c>
      <c r="G82" s="184" t="s">
        <v>174</v>
      </c>
    </row>
    <row r="83" hidden="1" customHeight="1" spans="1:7">
      <c r="A83" s="182" t="s">
        <v>250</v>
      </c>
      <c r="B83" s="183">
        <f t="shared" ref="B83:F83" si="22">SUM(B84:B91)</f>
        <v>39.6</v>
      </c>
      <c r="C83" s="183">
        <f t="shared" si="22"/>
        <v>0</v>
      </c>
      <c r="D83" s="183">
        <f t="shared" si="22"/>
        <v>0</v>
      </c>
      <c r="E83" s="183">
        <f t="shared" si="22"/>
        <v>0</v>
      </c>
      <c r="F83" s="183">
        <f t="shared" si="22"/>
        <v>39.6</v>
      </c>
      <c r="G83" s="184" t="s">
        <v>172</v>
      </c>
    </row>
    <row r="84" hidden="1" customHeight="1" spans="1:7">
      <c r="A84" s="182" t="s">
        <v>251</v>
      </c>
      <c r="B84" s="183">
        <v>39.6</v>
      </c>
      <c r="C84" s="185">
        <v>0</v>
      </c>
      <c r="D84" s="185"/>
      <c r="E84" s="185">
        <f t="shared" ref="E84:E91" si="23">C84+D84</f>
        <v>0</v>
      </c>
      <c r="F84" s="185">
        <f t="shared" ref="F84:F91" si="24">B84+E84</f>
        <v>39.6</v>
      </c>
      <c r="G84" s="184" t="s">
        <v>174</v>
      </c>
    </row>
    <row r="85" hidden="1" customHeight="1" spans="1:7">
      <c r="A85" s="182" t="s">
        <v>252</v>
      </c>
      <c r="B85" s="185"/>
      <c r="C85" s="185">
        <v>0</v>
      </c>
      <c r="D85" s="185"/>
      <c r="E85" s="185">
        <f t="shared" si="23"/>
        <v>0</v>
      </c>
      <c r="F85" s="185">
        <f t="shared" si="24"/>
        <v>0</v>
      </c>
      <c r="G85" s="184" t="s">
        <v>174</v>
      </c>
    </row>
    <row r="86" hidden="1" customHeight="1" spans="1:7">
      <c r="A86" s="182" t="s">
        <v>253</v>
      </c>
      <c r="B86" s="185"/>
      <c r="C86" s="185">
        <v>0</v>
      </c>
      <c r="D86" s="185"/>
      <c r="E86" s="185">
        <f t="shared" si="23"/>
        <v>0</v>
      </c>
      <c r="F86" s="185">
        <f t="shared" si="24"/>
        <v>0</v>
      </c>
      <c r="G86" s="184" t="s">
        <v>174</v>
      </c>
    </row>
    <row r="87" hidden="1" customHeight="1" spans="1:7">
      <c r="A87" s="182" t="s">
        <v>254</v>
      </c>
      <c r="B87" s="185"/>
      <c r="C87" s="185">
        <v>0</v>
      </c>
      <c r="D87" s="185"/>
      <c r="E87" s="185">
        <f t="shared" si="23"/>
        <v>0</v>
      </c>
      <c r="F87" s="185">
        <f t="shared" si="24"/>
        <v>0</v>
      </c>
      <c r="G87" s="184" t="s">
        <v>174</v>
      </c>
    </row>
    <row r="88" hidden="1" customHeight="1" spans="1:7">
      <c r="A88" s="182" t="s">
        <v>255</v>
      </c>
      <c r="B88" s="185"/>
      <c r="C88" s="185">
        <v>0</v>
      </c>
      <c r="D88" s="185"/>
      <c r="E88" s="185">
        <f t="shared" si="23"/>
        <v>0</v>
      </c>
      <c r="F88" s="185">
        <f t="shared" si="24"/>
        <v>0</v>
      </c>
      <c r="G88" s="184" t="s">
        <v>174</v>
      </c>
    </row>
    <row r="89" hidden="1" customHeight="1" spans="1:7">
      <c r="A89" s="182" t="s">
        <v>256</v>
      </c>
      <c r="B89" s="185"/>
      <c r="C89" s="185">
        <v>0</v>
      </c>
      <c r="D89" s="185"/>
      <c r="E89" s="185">
        <f t="shared" si="23"/>
        <v>0</v>
      </c>
      <c r="F89" s="185">
        <f t="shared" si="24"/>
        <v>0</v>
      </c>
      <c r="G89" s="184" t="s">
        <v>174</v>
      </c>
    </row>
    <row r="90" hidden="1" customHeight="1" spans="1:7">
      <c r="A90" s="182" t="s">
        <v>257</v>
      </c>
      <c r="B90" s="185"/>
      <c r="C90" s="185">
        <v>0</v>
      </c>
      <c r="D90" s="185"/>
      <c r="E90" s="185">
        <f t="shared" si="23"/>
        <v>0</v>
      </c>
      <c r="F90" s="185">
        <f t="shared" si="24"/>
        <v>0</v>
      </c>
      <c r="G90" s="184" t="s">
        <v>174</v>
      </c>
    </row>
    <row r="91" hidden="1" customHeight="1" spans="1:7">
      <c r="A91" s="182" t="s">
        <v>258</v>
      </c>
      <c r="B91" s="185"/>
      <c r="C91" s="185">
        <v>0</v>
      </c>
      <c r="D91" s="185"/>
      <c r="E91" s="185">
        <f t="shared" si="23"/>
        <v>0</v>
      </c>
      <c r="F91" s="185">
        <f t="shared" si="24"/>
        <v>0</v>
      </c>
      <c r="G91" s="184" t="s">
        <v>174</v>
      </c>
    </row>
    <row r="92" hidden="1" customHeight="1" spans="1:7">
      <c r="A92" s="182" t="s">
        <v>259</v>
      </c>
      <c r="B92" s="183">
        <f t="shared" ref="B92:F92" si="25">SUM(B93:B104)</f>
        <v>0</v>
      </c>
      <c r="C92" s="183">
        <f t="shared" si="25"/>
        <v>0</v>
      </c>
      <c r="D92" s="183">
        <f t="shared" si="25"/>
        <v>0</v>
      </c>
      <c r="E92" s="183">
        <f t="shared" si="25"/>
        <v>0</v>
      </c>
      <c r="F92" s="183">
        <f t="shared" si="25"/>
        <v>0</v>
      </c>
      <c r="G92" s="184" t="s">
        <v>172</v>
      </c>
    </row>
    <row r="93" hidden="1" customHeight="1" spans="1:7">
      <c r="A93" s="182" t="s">
        <v>260</v>
      </c>
      <c r="B93" s="185"/>
      <c r="C93" s="185">
        <v>0</v>
      </c>
      <c r="D93" s="185"/>
      <c r="E93" s="185">
        <f t="shared" ref="E93:E104" si="26">C93+D93</f>
        <v>0</v>
      </c>
      <c r="F93" s="185">
        <f t="shared" ref="F93:F104" si="27">B93+E93</f>
        <v>0</v>
      </c>
      <c r="G93" s="184" t="s">
        <v>174</v>
      </c>
    </row>
    <row r="94" hidden="1" customHeight="1" spans="1:7">
      <c r="A94" s="182" t="s">
        <v>261</v>
      </c>
      <c r="B94" s="185"/>
      <c r="C94" s="185">
        <v>0</v>
      </c>
      <c r="D94" s="185"/>
      <c r="E94" s="185">
        <f t="shared" si="26"/>
        <v>0</v>
      </c>
      <c r="F94" s="185">
        <f t="shared" si="27"/>
        <v>0</v>
      </c>
      <c r="G94" s="184" t="s">
        <v>174</v>
      </c>
    </row>
    <row r="95" hidden="1" customHeight="1" spans="1:7">
      <c r="A95" s="182" t="s">
        <v>262</v>
      </c>
      <c r="B95" s="185"/>
      <c r="C95" s="185">
        <v>0</v>
      </c>
      <c r="D95" s="185"/>
      <c r="E95" s="185">
        <f t="shared" si="26"/>
        <v>0</v>
      </c>
      <c r="F95" s="185">
        <f t="shared" si="27"/>
        <v>0</v>
      </c>
      <c r="G95" s="184" t="s">
        <v>174</v>
      </c>
    </row>
    <row r="96" hidden="1" customHeight="1" spans="1:7">
      <c r="A96" s="182" t="s">
        <v>263</v>
      </c>
      <c r="B96" s="185"/>
      <c r="C96" s="185">
        <v>0</v>
      </c>
      <c r="D96" s="185"/>
      <c r="E96" s="185">
        <f t="shared" si="26"/>
        <v>0</v>
      </c>
      <c r="F96" s="185">
        <f t="shared" si="27"/>
        <v>0</v>
      </c>
      <c r="G96" s="184" t="s">
        <v>174</v>
      </c>
    </row>
    <row r="97" hidden="1" customHeight="1" spans="1:7">
      <c r="A97" s="182" t="s">
        <v>264</v>
      </c>
      <c r="B97" s="185"/>
      <c r="C97" s="185">
        <v>0</v>
      </c>
      <c r="D97" s="185"/>
      <c r="E97" s="185">
        <f t="shared" si="26"/>
        <v>0</v>
      </c>
      <c r="F97" s="185">
        <f t="shared" si="27"/>
        <v>0</v>
      </c>
      <c r="G97" s="184" t="s">
        <v>174</v>
      </c>
    </row>
    <row r="98" hidden="1" customHeight="1" spans="1:7">
      <c r="A98" s="182" t="s">
        <v>265</v>
      </c>
      <c r="B98" s="185"/>
      <c r="C98" s="185">
        <v>0</v>
      </c>
      <c r="D98" s="185"/>
      <c r="E98" s="185">
        <f t="shared" si="26"/>
        <v>0</v>
      </c>
      <c r="F98" s="185">
        <f t="shared" si="27"/>
        <v>0</v>
      </c>
      <c r="G98" s="184" t="s">
        <v>174</v>
      </c>
    </row>
    <row r="99" hidden="1" customHeight="1" spans="1:7">
      <c r="A99" s="182" t="s">
        <v>266</v>
      </c>
      <c r="B99" s="185"/>
      <c r="C99" s="185">
        <v>0</v>
      </c>
      <c r="D99" s="185"/>
      <c r="E99" s="185">
        <f t="shared" si="26"/>
        <v>0</v>
      </c>
      <c r="F99" s="185">
        <f t="shared" si="27"/>
        <v>0</v>
      </c>
      <c r="G99" s="184" t="s">
        <v>174</v>
      </c>
    </row>
    <row r="100" hidden="1" customHeight="1" spans="1:7">
      <c r="A100" s="182" t="s">
        <v>267</v>
      </c>
      <c r="B100" s="185"/>
      <c r="C100" s="185">
        <v>0</v>
      </c>
      <c r="D100" s="185"/>
      <c r="E100" s="185">
        <f t="shared" si="26"/>
        <v>0</v>
      </c>
      <c r="F100" s="185">
        <f t="shared" si="27"/>
        <v>0</v>
      </c>
      <c r="G100" s="184" t="s">
        <v>174</v>
      </c>
    </row>
    <row r="101" hidden="1" customHeight="1" spans="1:7">
      <c r="A101" s="182" t="s">
        <v>268</v>
      </c>
      <c r="B101" s="185"/>
      <c r="C101" s="185">
        <v>0</v>
      </c>
      <c r="D101" s="185"/>
      <c r="E101" s="185">
        <f t="shared" si="26"/>
        <v>0</v>
      </c>
      <c r="F101" s="185">
        <f t="shared" si="27"/>
        <v>0</v>
      </c>
      <c r="G101" s="184" t="s">
        <v>174</v>
      </c>
    </row>
    <row r="102" hidden="1" customHeight="1" spans="1:7">
      <c r="A102" s="182" t="s">
        <v>269</v>
      </c>
      <c r="B102" s="185"/>
      <c r="C102" s="185">
        <v>0</v>
      </c>
      <c r="D102" s="185"/>
      <c r="E102" s="185">
        <f t="shared" si="26"/>
        <v>0</v>
      </c>
      <c r="F102" s="185">
        <f t="shared" si="27"/>
        <v>0</v>
      </c>
      <c r="G102" s="184" t="s">
        <v>174</v>
      </c>
    </row>
    <row r="103" hidden="1" customHeight="1" spans="1:7">
      <c r="A103" s="182" t="s">
        <v>270</v>
      </c>
      <c r="B103" s="185"/>
      <c r="C103" s="185">
        <v>0</v>
      </c>
      <c r="D103" s="185"/>
      <c r="E103" s="185">
        <f t="shared" si="26"/>
        <v>0</v>
      </c>
      <c r="F103" s="185">
        <f t="shared" si="27"/>
        <v>0</v>
      </c>
      <c r="G103" s="184" t="s">
        <v>174</v>
      </c>
    </row>
    <row r="104" hidden="1" customHeight="1" spans="1:7">
      <c r="A104" s="182" t="s">
        <v>271</v>
      </c>
      <c r="B104" s="185"/>
      <c r="C104" s="185">
        <v>0</v>
      </c>
      <c r="D104" s="185"/>
      <c r="E104" s="185">
        <f t="shared" si="26"/>
        <v>0</v>
      </c>
      <c r="F104" s="185">
        <f t="shared" si="27"/>
        <v>0</v>
      </c>
      <c r="G104" s="184" t="s">
        <v>174</v>
      </c>
    </row>
    <row r="105" hidden="1" customHeight="1" spans="1:7">
      <c r="A105" s="182" t="s">
        <v>272</v>
      </c>
      <c r="B105" s="183">
        <f t="shared" ref="B105:F105" si="28">SUM(B106:B114)</f>
        <v>141.15</v>
      </c>
      <c r="C105" s="183">
        <f t="shared" si="28"/>
        <v>1.63</v>
      </c>
      <c r="D105" s="183">
        <f t="shared" si="28"/>
        <v>0</v>
      </c>
      <c r="E105" s="183">
        <f t="shared" si="28"/>
        <v>1.63</v>
      </c>
      <c r="F105" s="183">
        <f t="shared" si="28"/>
        <v>142.78</v>
      </c>
      <c r="G105" s="184" t="s">
        <v>172</v>
      </c>
    </row>
    <row r="106" hidden="1" customHeight="1" spans="1:7">
      <c r="A106" s="182" t="s">
        <v>273</v>
      </c>
      <c r="B106" s="183">
        <v>141.15</v>
      </c>
      <c r="C106" s="185">
        <v>1.63</v>
      </c>
      <c r="D106" s="185"/>
      <c r="E106" s="185">
        <f t="shared" ref="E106:E114" si="29">C106+D106</f>
        <v>1.63</v>
      </c>
      <c r="F106" s="185">
        <f t="shared" ref="F106:F114" si="30">B106+E106</f>
        <v>142.78</v>
      </c>
      <c r="G106" s="184" t="s">
        <v>174</v>
      </c>
    </row>
    <row r="107" hidden="1" customHeight="1" spans="1:7">
      <c r="A107" s="182" t="s">
        <v>274</v>
      </c>
      <c r="B107" s="185"/>
      <c r="C107" s="185">
        <v>0</v>
      </c>
      <c r="D107" s="185"/>
      <c r="E107" s="185">
        <f t="shared" si="29"/>
        <v>0</v>
      </c>
      <c r="F107" s="185">
        <f t="shared" si="30"/>
        <v>0</v>
      </c>
      <c r="G107" s="184" t="s">
        <v>174</v>
      </c>
    </row>
    <row r="108" hidden="1" customHeight="1" spans="1:7">
      <c r="A108" s="182" t="s">
        <v>275</v>
      </c>
      <c r="B108" s="185"/>
      <c r="C108" s="185">
        <v>0</v>
      </c>
      <c r="D108" s="185"/>
      <c r="E108" s="185">
        <f t="shared" si="29"/>
        <v>0</v>
      </c>
      <c r="F108" s="185">
        <f t="shared" si="30"/>
        <v>0</v>
      </c>
      <c r="G108" s="184" t="s">
        <v>174</v>
      </c>
    </row>
    <row r="109" hidden="1" customHeight="1" spans="1:7">
      <c r="A109" s="182" t="s">
        <v>276</v>
      </c>
      <c r="B109" s="185"/>
      <c r="C109" s="185">
        <v>0</v>
      </c>
      <c r="D109" s="185"/>
      <c r="E109" s="185">
        <f t="shared" si="29"/>
        <v>0</v>
      </c>
      <c r="F109" s="185">
        <f t="shared" si="30"/>
        <v>0</v>
      </c>
      <c r="G109" s="184" t="s">
        <v>174</v>
      </c>
    </row>
    <row r="110" hidden="1" customHeight="1" spans="1:7">
      <c r="A110" s="182" t="s">
        <v>277</v>
      </c>
      <c r="B110" s="185"/>
      <c r="C110" s="185">
        <v>0</v>
      </c>
      <c r="D110" s="185"/>
      <c r="E110" s="185">
        <f t="shared" si="29"/>
        <v>0</v>
      </c>
      <c r="F110" s="185">
        <f t="shared" si="30"/>
        <v>0</v>
      </c>
      <c r="G110" s="184" t="s">
        <v>174</v>
      </c>
    </row>
    <row r="111" hidden="1" customHeight="1" spans="1:7">
      <c r="A111" s="182" t="s">
        <v>278</v>
      </c>
      <c r="B111" s="185"/>
      <c r="C111" s="185">
        <v>0</v>
      </c>
      <c r="D111" s="185"/>
      <c r="E111" s="185">
        <f t="shared" si="29"/>
        <v>0</v>
      </c>
      <c r="F111" s="185">
        <f t="shared" si="30"/>
        <v>0</v>
      </c>
      <c r="G111" s="184" t="s">
        <v>174</v>
      </c>
    </row>
    <row r="112" hidden="1" customHeight="1" spans="1:7">
      <c r="A112" s="182" t="s">
        <v>279</v>
      </c>
      <c r="B112" s="185"/>
      <c r="C112" s="185">
        <v>0</v>
      </c>
      <c r="D112" s="185"/>
      <c r="E112" s="185">
        <f t="shared" si="29"/>
        <v>0</v>
      </c>
      <c r="F112" s="185">
        <f t="shared" si="30"/>
        <v>0</v>
      </c>
      <c r="G112" s="184" t="s">
        <v>174</v>
      </c>
    </row>
    <row r="113" hidden="1" customHeight="1" spans="1:7">
      <c r="A113" s="182" t="s">
        <v>280</v>
      </c>
      <c r="B113" s="185"/>
      <c r="C113" s="185">
        <v>0</v>
      </c>
      <c r="D113" s="185"/>
      <c r="E113" s="185">
        <f t="shared" si="29"/>
        <v>0</v>
      </c>
      <c r="F113" s="185">
        <f t="shared" si="30"/>
        <v>0</v>
      </c>
      <c r="G113" s="184" t="s">
        <v>174</v>
      </c>
    </row>
    <row r="114" hidden="1" customHeight="1" spans="1:7">
      <c r="A114" s="182" t="s">
        <v>281</v>
      </c>
      <c r="B114" s="185"/>
      <c r="C114" s="185">
        <v>0</v>
      </c>
      <c r="D114" s="185"/>
      <c r="E114" s="185">
        <f t="shared" si="29"/>
        <v>0</v>
      </c>
      <c r="F114" s="185">
        <f t="shared" si="30"/>
        <v>0</v>
      </c>
      <c r="G114" s="184" t="s">
        <v>174</v>
      </c>
    </row>
    <row r="115" hidden="1" customHeight="1" spans="1:7">
      <c r="A115" s="182" t="s">
        <v>282</v>
      </c>
      <c r="B115" s="183">
        <f t="shared" ref="B115:F115" si="31">SUM(B116:B123)</f>
        <v>1363.56</v>
      </c>
      <c r="C115" s="183">
        <f t="shared" si="31"/>
        <v>29.46</v>
      </c>
      <c r="D115" s="183">
        <f t="shared" si="31"/>
        <v>0</v>
      </c>
      <c r="E115" s="183">
        <f t="shared" si="31"/>
        <v>29.46</v>
      </c>
      <c r="F115" s="183">
        <f t="shared" si="31"/>
        <v>1393.02</v>
      </c>
      <c r="G115" s="184" t="s">
        <v>172</v>
      </c>
    </row>
    <row r="116" hidden="1" customHeight="1" spans="1:7">
      <c r="A116" s="182" t="s">
        <v>283</v>
      </c>
      <c r="B116" s="183">
        <v>1363.56</v>
      </c>
      <c r="C116" s="185">
        <v>29.46</v>
      </c>
      <c r="D116" s="185"/>
      <c r="E116" s="185">
        <f t="shared" ref="E116:E123" si="32">C116+D116</f>
        <v>29.46</v>
      </c>
      <c r="F116" s="185">
        <f t="shared" ref="F116:F123" si="33">B116+E116</f>
        <v>1393.02</v>
      </c>
      <c r="G116" s="184" t="s">
        <v>174</v>
      </c>
    </row>
    <row r="117" hidden="1" customHeight="1" spans="1:7">
      <c r="A117" s="182" t="s">
        <v>284</v>
      </c>
      <c r="B117" s="185"/>
      <c r="C117" s="185">
        <v>0</v>
      </c>
      <c r="D117" s="185"/>
      <c r="E117" s="185">
        <f t="shared" si="32"/>
        <v>0</v>
      </c>
      <c r="F117" s="185">
        <f t="shared" si="33"/>
        <v>0</v>
      </c>
      <c r="G117" s="184" t="s">
        <v>174</v>
      </c>
    </row>
    <row r="118" hidden="1" customHeight="1" spans="1:7">
      <c r="A118" s="182" t="s">
        <v>285</v>
      </c>
      <c r="B118" s="185"/>
      <c r="C118" s="185">
        <v>0</v>
      </c>
      <c r="D118" s="185"/>
      <c r="E118" s="185">
        <f t="shared" si="32"/>
        <v>0</v>
      </c>
      <c r="F118" s="185">
        <f t="shared" si="33"/>
        <v>0</v>
      </c>
      <c r="G118" s="184" t="s">
        <v>174</v>
      </c>
    </row>
    <row r="119" hidden="1" customHeight="1" spans="1:7">
      <c r="A119" s="182" t="s">
        <v>286</v>
      </c>
      <c r="B119" s="185"/>
      <c r="C119" s="185">
        <v>0</v>
      </c>
      <c r="D119" s="185"/>
      <c r="E119" s="185">
        <f t="shared" si="32"/>
        <v>0</v>
      </c>
      <c r="F119" s="185">
        <f t="shared" si="33"/>
        <v>0</v>
      </c>
      <c r="G119" s="184" t="s">
        <v>174</v>
      </c>
    </row>
    <row r="120" hidden="1" customHeight="1" spans="1:7">
      <c r="A120" s="182" t="s">
        <v>287</v>
      </c>
      <c r="B120" s="185"/>
      <c r="C120" s="185">
        <v>0</v>
      </c>
      <c r="D120" s="185"/>
      <c r="E120" s="185">
        <f t="shared" si="32"/>
        <v>0</v>
      </c>
      <c r="F120" s="185">
        <f t="shared" si="33"/>
        <v>0</v>
      </c>
      <c r="G120" s="184" t="s">
        <v>174</v>
      </c>
    </row>
    <row r="121" hidden="1" customHeight="1" spans="1:7">
      <c r="A121" s="182" t="s">
        <v>288</v>
      </c>
      <c r="B121" s="185"/>
      <c r="C121" s="185">
        <v>0</v>
      </c>
      <c r="D121" s="185"/>
      <c r="E121" s="185">
        <f t="shared" si="32"/>
        <v>0</v>
      </c>
      <c r="F121" s="185">
        <f t="shared" si="33"/>
        <v>0</v>
      </c>
      <c r="G121" s="184" t="s">
        <v>174</v>
      </c>
    </row>
    <row r="122" hidden="1" customHeight="1" spans="1:7">
      <c r="A122" s="182" t="s">
        <v>289</v>
      </c>
      <c r="B122" s="185"/>
      <c r="C122" s="185">
        <v>0</v>
      </c>
      <c r="D122" s="185"/>
      <c r="E122" s="185">
        <f t="shared" si="32"/>
        <v>0</v>
      </c>
      <c r="F122" s="185">
        <f t="shared" si="33"/>
        <v>0</v>
      </c>
      <c r="G122" s="184" t="s">
        <v>174</v>
      </c>
    </row>
    <row r="123" hidden="1" customHeight="1" spans="1:7">
      <c r="A123" s="182" t="s">
        <v>290</v>
      </c>
      <c r="B123" s="185"/>
      <c r="C123" s="185">
        <v>0</v>
      </c>
      <c r="D123" s="185"/>
      <c r="E123" s="185">
        <f t="shared" si="32"/>
        <v>0</v>
      </c>
      <c r="F123" s="185">
        <f t="shared" si="33"/>
        <v>0</v>
      </c>
      <c r="G123" s="184" t="s">
        <v>174</v>
      </c>
    </row>
    <row r="124" hidden="1" customHeight="1" spans="1:7">
      <c r="A124" s="182" t="s">
        <v>291</v>
      </c>
      <c r="B124" s="183">
        <f t="shared" ref="B124:F124" si="34">SUM(B125:B134)</f>
        <v>768.58</v>
      </c>
      <c r="C124" s="183">
        <f t="shared" si="34"/>
        <v>3.33</v>
      </c>
      <c r="D124" s="183">
        <f t="shared" si="34"/>
        <v>0</v>
      </c>
      <c r="E124" s="183">
        <f t="shared" si="34"/>
        <v>3.33</v>
      </c>
      <c r="F124" s="183">
        <f t="shared" si="34"/>
        <v>771.91</v>
      </c>
      <c r="G124" s="184" t="s">
        <v>172</v>
      </c>
    </row>
    <row r="125" hidden="1" customHeight="1" spans="1:7">
      <c r="A125" s="182" t="s">
        <v>292</v>
      </c>
      <c r="B125" s="183">
        <v>691.04</v>
      </c>
      <c r="C125" s="185">
        <v>1.55</v>
      </c>
      <c r="D125" s="185"/>
      <c r="E125" s="185">
        <f t="shared" ref="E125:E134" si="35">C125+D125</f>
        <v>1.55</v>
      </c>
      <c r="F125" s="185">
        <f t="shared" ref="F125:F134" si="36">B125+E125</f>
        <v>692.59</v>
      </c>
      <c r="G125" s="184" t="s">
        <v>174</v>
      </c>
    </row>
    <row r="126" hidden="1" customHeight="1" spans="1:7">
      <c r="A126" s="182" t="s">
        <v>293</v>
      </c>
      <c r="B126" s="185"/>
      <c r="C126" s="185">
        <v>0</v>
      </c>
      <c r="D126" s="185"/>
      <c r="E126" s="185">
        <f t="shared" si="35"/>
        <v>0</v>
      </c>
      <c r="F126" s="185">
        <f t="shared" si="36"/>
        <v>0</v>
      </c>
      <c r="G126" s="184" t="s">
        <v>174</v>
      </c>
    </row>
    <row r="127" hidden="1" customHeight="1" spans="1:7">
      <c r="A127" s="182" t="s">
        <v>294</v>
      </c>
      <c r="B127" s="185"/>
      <c r="C127" s="185">
        <v>0</v>
      </c>
      <c r="D127" s="185"/>
      <c r="E127" s="185">
        <f t="shared" si="35"/>
        <v>0</v>
      </c>
      <c r="F127" s="185">
        <f t="shared" si="36"/>
        <v>0</v>
      </c>
      <c r="G127" s="184" t="s">
        <v>174</v>
      </c>
    </row>
    <row r="128" hidden="1" customHeight="1" spans="1:7">
      <c r="A128" s="182" t="s">
        <v>295</v>
      </c>
      <c r="B128" s="185"/>
      <c r="C128" s="185">
        <v>0</v>
      </c>
      <c r="D128" s="185"/>
      <c r="E128" s="185">
        <f t="shared" si="35"/>
        <v>0</v>
      </c>
      <c r="F128" s="185">
        <f t="shared" si="36"/>
        <v>0</v>
      </c>
      <c r="G128" s="184" t="s">
        <v>174</v>
      </c>
    </row>
    <row r="129" hidden="1" customHeight="1" spans="1:7">
      <c r="A129" s="182" t="s">
        <v>296</v>
      </c>
      <c r="B129" s="185"/>
      <c r="C129" s="185">
        <v>0</v>
      </c>
      <c r="D129" s="185"/>
      <c r="E129" s="185">
        <f t="shared" si="35"/>
        <v>0</v>
      </c>
      <c r="F129" s="185">
        <f t="shared" si="36"/>
        <v>0</v>
      </c>
      <c r="G129" s="184" t="s">
        <v>174</v>
      </c>
    </row>
    <row r="130" hidden="1" customHeight="1" spans="1:7">
      <c r="A130" s="182" t="s">
        <v>297</v>
      </c>
      <c r="B130" s="185"/>
      <c r="C130" s="185">
        <v>0</v>
      </c>
      <c r="D130" s="185"/>
      <c r="E130" s="185">
        <f t="shared" si="35"/>
        <v>0</v>
      </c>
      <c r="F130" s="185">
        <f t="shared" si="36"/>
        <v>0</v>
      </c>
      <c r="G130" s="184" t="s">
        <v>174</v>
      </c>
    </row>
    <row r="131" hidden="1" customHeight="1" spans="1:7">
      <c r="A131" s="182" t="s">
        <v>298</v>
      </c>
      <c r="B131" s="185"/>
      <c r="C131" s="185">
        <v>0</v>
      </c>
      <c r="D131" s="185"/>
      <c r="E131" s="185">
        <f t="shared" si="35"/>
        <v>0</v>
      </c>
      <c r="F131" s="185">
        <f t="shared" si="36"/>
        <v>0</v>
      </c>
      <c r="G131" s="184" t="s">
        <v>174</v>
      </c>
    </row>
    <row r="132" hidden="1" customHeight="1" spans="1:7">
      <c r="A132" s="182" t="s">
        <v>299</v>
      </c>
      <c r="B132" s="185"/>
      <c r="C132" s="185">
        <v>0</v>
      </c>
      <c r="D132" s="185"/>
      <c r="E132" s="185">
        <f t="shared" si="35"/>
        <v>0</v>
      </c>
      <c r="F132" s="185">
        <f t="shared" si="36"/>
        <v>0</v>
      </c>
      <c r="G132" s="184" t="s">
        <v>174</v>
      </c>
    </row>
    <row r="133" hidden="1" customHeight="1" spans="1:7">
      <c r="A133" s="182" t="s">
        <v>300</v>
      </c>
      <c r="B133" s="183">
        <v>77.54</v>
      </c>
      <c r="C133" s="185">
        <v>1.78</v>
      </c>
      <c r="D133" s="185"/>
      <c r="E133" s="185">
        <f t="shared" si="35"/>
        <v>1.78</v>
      </c>
      <c r="F133" s="185">
        <f t="shared" si="36"/>
        <v>79.32</v>
      </c>
      <c r="G133" s="184" t="s">
        <v>174</v>
      </c>
    </row>
    <row r="134" hidden="1" customHeight="1" spans="1:7">
      <c r="A134" s="182" t="s">
        <v>301</v>
      </c>
      <c r="B134" s="185"/>
      <c r="C134" s="185">
        <v>0</v>
      </c>
      <c r="D134" s="185"/>
      <c r="E134" s="185">
        <f t="shared" si="35"/>
        <v>0</v>
      </c>
      <c r="F134" s="185">
        <f t="shared" si="36"/>
        <v>0</v>
      </c>
      <c r="G134" s="184" t="s">
        <v>174</v>
      </c>
    </row>
    <row r="135" hidden="1" customHeight="1" spans="1:7">
      <c r="A135" s="182" t="s">
        <v>302</v>
      </c>
      <c r="B135" s="183">
        <f t="shared" ref="B135:F135" si="37">SUM(B136:B147)</f>
        <v>0</v>
      </c>
      <c r="C135" s="183">
        <f t="shared" si="37"/>
        <v>0</v>
      </c>
      <c r="D135" s="183">
        <f t="shared" si="37"/>
        <v>0</v>
      </c>
      <c r="E135" s="183">
        <f t="shared" si="37"/>
        <v>0</v>
      </c>
      <c r="F135" s="183">
        <f t="shared" si="37"/>
        <v>0</v>
      </c>
      <c r="G135" s="184" t="s">
        <v>172</v>
      </c>
    </row>
    <row r="136" hidden="1" customHeight="1" spans="1:7">
      <c r="A136" s="182" t="s">
        <v>303</v>
      </c>
      <c r="B136" s="185"/>
      <c r="C136" s="185">
        <v>0</v>
      </c>
      <c r="D136" s="185"/>
      <c r="E136" s="185">
        <f t="shared" ref="E136:E147" si="38">C136+D136</f>
        <v>0</v>
      </c>
      <c r="F136" s="185">
        <f t="shared" ref="F136:F147" si="39">B136+E136</f>
        <v>0</v>
      </c>
      <c r="G136" s="184" t="s">
        <v>174</v>
      </c>
    </row>
    <row r="137" hidden="1" customHeight="1" spans="1:7">
      <c r="A137" s="182" t="s">
        <v>304</v>
      </c>
      <c r="B137" s="185"/>
      <c r="C137" s="185">
        <v>0</v>
      </c>
      <c r="D137" s="185"/>
      <c r="E137" s="185">
        <f t="shared" si="38"/>
        <v>0</v>
      </c>
      <c r="F137" s="185">
        <f t="shared" si="39"/>
        <v>0</v>
      </c>
      <c r="G137" s="184" t="s">
        <v>174</v>
      </c>
    </row>
    <row r="138" hidden="1" customHeight="1" spans="1:7">
      <c r="A138" s="182" t="s">
        <v>305</v>
      </c>
      <c r="B138" s="185"/>
      <c r="C138" s="185">
        <v>0</v>
      </c>
      <c r="D138" s="185"/>
      <c r="E138" s="185">
        <f t="shared" si="38"/>
        <v>0</v>
      </c>
      <c r="F138" s="185">
        <f t="shared" si="39"/>
        <v>0</v>
      </c>
      <c r="G138" s="184" t="s">
        <v>174</v>
      </c>
    </row>
    <row r="139" hidden="1" customHeight="1" spans="1:7">
      <c r="A139" s="182" t="s">
        <v>306</v>
      </c>
      <c r="B139" s="185"/>
      <c r="C139" s="185">
        <v>0</v>
      </c>
      <c r="D139" s="185"/>
      <c r="E139" s="185">
        <f t="shared" si="38"/>
        <v>0</v>
      </c>
      <c r="F139" s="185">
        <f t="shared" si="39"/>
        <v>0</v>
      </c>
      <c r="G139" s="184" t="s">
        <v>174</v>
      </c>
    </row>
    <row r="140" hidden="1" customHeight="1" spans="1:7">
      <c r="A140" s="182" t="s">
        <v>307</v>
      </c>
      <c r="B140" s="185"/>
      <c r="C140" s="185">
        <v>0</v>
      </c>
      <c r="D140" s="185"/>
      <c r="E140" s="185">
        <f t="shared" si="38"/>
        <v>0</v>
      </c>
      <c r="F140" s="185">
        <f t="shared" si="39"/>
        <v>0</v>
      </c>
      <c r="G140" s="184" t="s">
        <v>174</v>
      </c>
    </row>
    <row r="141" hidden="1" customHeight="1" spans="1:7">
      <c r="A141" s="182" t="s">
        <v>308</v>
      </c>
      <c r="B141" s="185"/>
      <c r="C141" s="185">
        <v>0</v>
      </c>
      <c r="D141" s="185"/>
      <c r="E141" s="185">
        <f t="shared" si="38"/>
        <v>0</v>
      </c>
      <c r="F141" s="185">
        <f t="shared" si="39"/>
        <v>0</v>
      </c>
      <c r="G141" s="184" t="s">
        <v>174</v>
      </c>
    </row>
    <row r="142" hidden="1" customHeight="1" spans="1:7">
      <c r="A142" s="182" t="s">
        <v>309</v>
      </c>
      <c r="B142" s="185"/>
      <c r="C142" s="185">
        <v>0</v>
      </c>
      <c r="D142" s="185"/>
      <c r="E142" s="185">
        <f t="shared" si="38"/>
        <v>0</v>
      </c>
      <c r="F142" s="185">
        <f t="shared" si="39"/>
        <v>0</v>
      </c>
      <c r="G142" s="184" t="s">
        <v>174</v>
      </c>
    </row>
    <row r="143" hidden="1" customHeight="1" spans="1:7">
      <c r="A143" s="182" t="s">
        <v>310</v>
      </c>
      <c r="B143" s="185"/>
      <c r="C143" s="185">
        <v>0</v>
      </c>
      <c r="D143" s="185"/>
      <c r="E143" s="185">
        <f t="shared" si="38"/>
        <v>0</v>
      </c>
      <c r="F143" s="185">
        <f t="shared" si="39"/>
        <v>0</v>
      </c>
      <c r="G143" s="184" t="s">
        <v>174</v>
      </c>
    </row>
    <row r="144" hidden="1" customHeight="1" spans="1:7">
      <c r="A144" s="182" t="s">
        <v>311</v>
      </c>
      <c r="B144" s="185"/>
      <c r="C144" s="185">
        <v>0</v>
      </c>
      <c r="D144" s="185"/>
      <c r="E144" s="185">
        <f t="shared" si="38"/>
        <v>0</v>
      </c>
      <c r="F144" s="185">
        <f t="shared" si="39"/>
        <v>0</v>
      </c>
      <c r="G144" s="184" t="s">
        <v>174</v>
      </c>
    </row>
    <row r="145" hidden="1" customHeight="1" spans="1:7">
      <c r="A145" s="182" t="s">
        <v>312</v>
      </c>
      <c r="B145" s="185"/>
      <c r="C145" s="185">
        <v>0</v>
      </c>
      <c r="D145" s="185"/>
      <c r="E145" s="185">
        <f t="shared" si="38"/>
        <v>0</v>
      </c>
      <c r="F145" s="185">
        <f t="shared" si="39"/>
        <v>0</v>
      </c>
      <c r="G145" s="184" t="s">
        <v>174</v>
      </c>
    </row>
    <row r="146" hidden="1" customHeight="1" spans="1:7">
      <c r="A146" s="182" t="s">
        <v>313</v>
      </c>
      <c r="B146" s="185"/>
      <c r="C146" s="185">
        <v>0</v>
      </c>
      <c r="D146" s="185"/>
      <c r="E146" s="185">
        <f t="shared" si="38"/>
        <v>0</v>
      </c>
      <c r="F146" s="185">
        <f t="shared" si="39"/>
        <v>0</v>
      </c>
      <c r="G146" s="184" t="s">
        <v>174</v>
      </c>
    </row>
    <row r="147" hidden="1" customHeight="1" spans="1:7">
      <c r="A147" s="182" t="s">
        <v>314</v>
      </c>
      <c r="B147" s="185"/>
      <c r="C147" s="185">
        <v>0</v>
      </c>
      <c r="D147" s="185"/>
      <c r="E147" s="185">
        <f t="shared" si="38"/>
        <v>0</v>
      </c>
      <c r="F147" s="185">
        <f t="shared" si="39"/>
        <v>0</v>
      </c>
      <c r="G147" s="184" t="s">
        <v>174</v>
      </c>
    </row>
    <row r="148" hidden="1" customHeight="1" spans="1:7">
      <c r="A148" s="182" t="s">
        <v>315</v>
      </c>
      <c r="B148" s="183">
        <f t="shared" ref="B148:F148" si="40">SUM(B149:B154)</f>
        <v>166.52</v>
      </c>
      <c r="C148" s="183">
        <f t="shared" si="40"/>
        <v>11.78</v>
      </c>
      <c r="D148" s="183">
        <f t="shared" si="40"/>
        <v>0</v>
      </c>
      <c r="E148" s="183">
        <f t="shared" si="40"/>
        <v>11.78</v>
      </c>
      <c r="F148" s="183">
        <f t="shared" si="40"/>
        <v>178.3</v>
      </c>
      <c r="G148" s="184" t="s">
        <v>172</v>
      </c>
    </row>
    <row r="149" hidden="1" customHeight="1" spans="1:7">
      <c r="A149" s="182" t="s">
        <v>316</v>
      </c>
      <c r="B149" s="183">
        <v>166.52</v>
      </c>
      <c r="C149" s="185">
        <v>11.78</v>
      </c>
      <c r="D149" s="185"/>
      <c r="E149" s="185">
        <f t="shared" ref="E149:E154" si="41">C149+D149</f>
        <v>11.78</v>
      </c>
      <c r="F149" s="185">
        <f t="shared" ref="F149:F154" si="42">B149+E149</f>
        <v>178.3</v>
      </c>
      <c r="G149" s="184" t="s">
        <v>174</v>
      </c>
    </row>
    <row r="150" hidden="1" customHeight="1" spans="1:7">
      <c r="A150" s="182" t="s">
        <v>317</v>
      </c>
      <c r="B150" s="185"/>
      <c r="C150" s="185">
        <v>0</v>
      </c>
      <c r="D150" s="185"/>
      <c r="E150" s="185">
        <f t="shared" si="41"/>
        <v>0</v>
      </c>
      <c r="F150" s="185">
        <f t="shared" si="42"/>
        <v>0</v>
      </c>
      <c r="G150" s="184" t="s">
        <v>174</v>
      </c>
    </row>
    <row r="151" hidden="1" customHeight="1" spans="1:7">
      <c r="A151" s="182" t="s">
        <v>318</v>
      </c>
      <c r="B151" s="185"/>
      <c r="C151" s="185">
        <v>0</v>
      </c>
      <c r="D151" s="185"/>
      <c r="E151" s="185">
        <f t="shared" si="41"/>
        <v>0</v>
      </c>
      <c r="F151" s="185">
        <f t="shared" si="42"/>
        <v>0</v>
      </c>
      <c r="G151" s="184" t="s">
        <v>174</v>
      </c>
    </row>
    <row r="152" hidden="1" customHeight="1" spans="1:7">
      <c r="A152" s="182" t="s">
        <v>319</v>
      </c>
      <c r="B152" s="185"/>
      <c r="C152" s="185">
        <v>0</v>
      </c>
      <c r="D152" s="185"/>
      <c r="E152" s="185">
        <f t="shared" si="41"/>
        <v>0</v>
      </c>
      <c r="F152" s="185">
        <f t="shared" si="42"/>
        <v>0</v>
      </c>
      <c r="G152" s="184" t="s">
        <v>174</v>
      </c>
    </row>
    <row r="153" hidden="1" customHeight="1" spans="1:7">
      <c r="A153" s="182" t="s">
        <v>320</v>
      </c>
      <c r="B153" s="185"/>
      <c r="C153" s="185">
        <v>0</v>
      </c>
      <c r="D153" s="185"/>
      <c r="E153" s="185">
        <f t="shared" si="41"/>
        <v>0</v>
      </c>
      <c r="F153" s="185">
        <f t="shared" si="42"/>
        <v>0</v>
      </c>
      <c r="G153" s="184" t="s">
        <v>174</v>
      </c>
    </row>
    <row r="154" hidden="1" customHeight="1" spans="1:7">
      <c r="A154" s="182" t="s">
        <v>321</v>
      </c>
      <c r="B154" s="185"/>
      <c r="C154" s="185">
        <v>0</v>
      </c>
      <c r="D154" s="185"/>
      <c r="E154" s="185">
        <f t="shared" si="41"/>
        <v>0</v>
      </c>
      <c r="F154" s="185">
        <f t="shared" si="42"/>
        <v>0</v>
      </c>
      <c r="G154" s="184" t="s">
        <v>174</v>
      </c>
    </row>
    <row r="155" hidden="1" customHeight="1" spans="1:7">
      <c r="A155" s="182" t="s">
        <v>322</v>
      </c>
      <c r="B155" s="183">
        <f t="shared" ref="B155:F155" si="43">SUM(B156:B162)</f>
        <v>0</v>
      </c>
      <c r="C155" s="183">
        <f t="shared" si="43"/>
        <v>4.8</v>
      </c>
      <c r="D155" s="183">
        <f t="shared" si="43"/>
        <v>0</v>
      </c>
      <c r="E155" s="183">
        <f t="shared" si="43"/>
        <v>4.8</v>
      </c>
      <c r="F155" s="183">
        <f t="shared" si="43"/>
        <v>4.8</v>
      </c>
      <c r="G155" s="184" t="s">
        <v>172</v>
      </c>
    </row>
    <row r="156" hidden="1" customHeight="1" spans="1:7">
      <c r="A156" s="182" t="s">
        <v>323</v>
      </c>
      <c r="B156" s="185"/>
      <c r="C156" s="185">
        <v>4.8</v>
      </c>
      <c r="D156" s="185"/>
      <c r="E156" s="185">
        <f t="shared" ref="E156:E162" si="44">C156+D156</f>
        <v>4.8</v>
      </c>
      <c r="F156" s="185">
        <f t="shared" ref="F156:F162" si="45">B156+E156</f>
        <v>4.8</v>
      </c>
      <c r="G156" s="184" t="s">
        <v>174</v>
      </c>
    </row>
    <row r="157" hidden="1" customHeight="1" spans="1:7">
      <c r="A157" s="182" t="s">
        <v>324</v>
      </c>
      <c r="B157" s="185"/>
      <c r="C157" s="185">
        <v>0</v>
      </c>
      <c r="D157" s="185"/>
      <c r="E157" s="185">
        <f t="shared" si="44"/>
        <v>0</v>
      </c>
      <c r="F157" s="185">
        <f t="shared" si="45"/>
        <v>0</v>
      </c>
      <c r="G157" s="184" t="s">
        <v>174</v>
      </c>
    </row>
    <row r="158" hidden="1" customHeight="1" spans="1:7">
      <c r="A158" s="182" t="s">
        <v>325</v>
      </c>
      <c r="B158" s="185"/>
      <c r="C158" s="185">
        <v>0</v>
      </c>
      <c r="D158" s="185"/>
      <c r="E158" s="185">
        <f t="shared" si="44"/>
        <v>0</v>
      </c>
      <c r="F158" s="185">
        <f t="shared" si="45"/>
        <v>0</v>
      </c>
      <c r="G158" s="184" t="s">
        <v>174</v>
      </c>
    </row>
    <row r="159" hidden="1" customHeight="1" spans="1:7">
      <c r="A159" s="182" t="s">
        <v>326</v>
      </c>
      <c r="B159" s="185"/>
      <c r="C159" s="185">
        <v>0</v>
      </c>
      <c r="D159" s="185"/>
      <c r="E159" s="185">
        <f t="shared" si="44"/>
        <v>0</v>
      </c>
      <c r="F159" s="185">
        <f t="shared" si="45"/>
        <v>0</v>
      </c>
      <c r="G159" s="184" t="s">
        <v>174</v>
      </c>
    </row>
    <row r="160" hidden="1" customHeight="1" spans="1:7">
      <c r="A160" s="182" t="s">
        <v>327</v>
      </c>
      <c r="B160" s="185"/>
      <c r="C160" s="185">
        <v>0</v>
      </c>
      <c r="D160" s="185"/>
      <c r="E160" s="185">
        <f t="shared" si="44"/>
        <v>0</v>
      </c>
      <c r="F160" s="185">
        <f t="shared" si="45"/>
        <v>0</v>
      </c>
      <c r="G160" s="184" t="s">
        <v>174</v>
      </c>
    </row>
    <row r="161" hidden="1" customHeight="1" spans="1:7">
      <c r="A161" s="182" t="s">
        <v>328</v>
      </c>
      <c r="B161" s="185"/>
      <c r="C161" s="185">
        <v>0</v>
      </c>
      <c r="D161" s="185"/>
      <c r="E161" s="185">
        <f t="shared" si="44"/>
        <v>0</v>
      </c>
      <c r="F161" s="185">
        <f t="shared" si="45"/>
        <v>0</v>
      </c>
      <c r="G161" s="184" t="s">
        <v>174</v>
      </c>
    </row>
    <row r="162" hidden="1" customHeight="1" spans="1:7">
      <c r="A162" s="182" t="s">
        <v>329</v>
      </c>
      <c r="B162" s="185"/>
      <c r="C162" s="185">
        <v>0</v>
      </c>
      <c r="D162" s="185"/>
      <c r="E162" s="185">
        <f t="shared" si="44"/>
        <v>0</v>
      </c>
      <c r="F162" s="185">
        <f t="shared" si="45"/>
        <v>0</v>
      </c>
      <c r="G162" s="184" t="s">
        <v>174</v>
      </c>
    </row>
    <row r="163" hidden="1" customHeight="1" spans="1:7">
      <c r="A163" s="182" t="s">
        <v>330</v>
      </c>
      <c r="B163" s="183">
        <f t="shared" ref="B163:F163" si="46">SUM(B164:B168)</f>
        <v>184.2</v>
      </c>
      <c r="C163" s="183">
        <f t="shared" si="46"/>
        <v>0</v>
      </c>
      <c r="D163" s="183">
        <f t="shared" si="46"/>
        <v>-102.79</v>
      </c>
      <c r="E163" s="183">
        <f t="shared" si="46"/>
        <v>-102.79</v>
      </c>
      <c r="F163" s="183">
        <f t="shared" si="46"/>
        <v>81.41</v>
      </c>
      <c r="G163" s="184" t="s">
        <v>172</v>
      </c>
    </row>
    <row r="164" hidden="1" customHeight="1" spans="1:7">
      <c r="A164" s="182" t="s">
        <v>331</v>
      </c>
      <c r="B164" s="183">
        <v>184.2</v>
      </c>
      <c r="C164" s="185">
        <v>0</v>
      </c>
      <c r="D164" s="185">
        <v>-102.79</v>
      </c>
      <c r="E164" s="185">
        <f t="shared" ref="E164:E168" si="47">C164+D164</f>
        <v>-102.79</v>
      </c>
      <c r="F164" s="185">
        <f t="shared" ref="F164:F168" si="48">B164+E164</f>
        <v>81.41</v>
      </c>
      <c r="G164" s="184" t="s">
        <v>174</v>
      </c>
    </row>
    <row r="165" hidden="1" customHeight="1" spans="1:7">
      <c r="A165" s="182" t="s">
        <v>332</v>
      </c>
      <c r="B165" s="185"/>
      <c r="C165" s="185">
        <v>0</v>
      </c>
      <c r="D165" s="185"/>
      <c r="E165" s="185">
        <f t="shared" si="47"/>
        <v>0</v>
      </c>
      <c r="F165" s="185">
        <f t="shared" si="48"/>
        <v>0</v>
      </c>
      <c r="G165" s="184" t="s">
        <v>174</v>
      </c>
    </row>
    <row r="166" hidden="1" customHeight="1" spans="1:7">
      <c r="A166" s="182" t="s">
        <v>333</v>
      </c>
      <c r="B166" s="185"/>
      <c r="C166" s="185">
        <v>0</v>
      </c>
      <c r="D166" s="185"/>
      <c r="E166" s="185">
        <f t="shared" si="47"/>
        <v>0</v>
      </c>
      <c r="F166" s="185">
        <f t="shared" si="48"/>
        <v>0</v>
      </c>
      <c r="G166" s="184" t="s">
        <v>174</v>
      </c>
    </row>
    <row r="167" hidden="1" customHeight="1" spans="1:7">
      <c r="A167" s="182" t="s">
        <v>334</v>
      </c>
      <c r="B167" s="185"/>
      <c r="C167" s="185">
        <v>0</v>
      </c>
      <c r="D167" s="185"/>
      <c r="E167" s="185">
        <f t="shared" si="47"/>
        <v>0</v>
      </c>
      <c r="F167" s="185">
        <f t="shared" si="48"/>
        <v>0</v>
      </c>
      <c r="G167" s="184" t="s">
        <v>174</v>
      </c>
    </row>
    <row r="168" hidden="1" customHeight="1" spans="1:7">
      <c r="A168" s="182" t="s">
        <v>335</v>
      </c>
      <c r="B168" s="185"/>
      <c r="C168" s="185">
        <v>0</v>
      </c>
      <c r="D168" s="185"/>
      <c r="E168" s="185">
        <f t="shared" si="47"/>
        <v>0</v>
      </c>
      <c r="F168" s="185">
        <f t="shared" si="48"/>
        <v>0</v>
      </c>
      <c r="G168" s="184" t="s">
        <v>174</v>
      </c>
    </row>
    <row r="169" hidden="1" customHeight="1" spans="1:7">
      <c r="A169" s="182" t="s">
        <v>336</v>
      </c>
      <c r="B169" s="183">
        <f t="shared" ref="B169:F169" si="49">SUM(B170:B175)</f>
        <v>81.9</v>
      </c>
      <c r="C169" s="183">
        <f t="shared" si="49"/>
        <v>1.31</v>
      </c>
      <c r="D169" s="183">
        <f t="shared" si="49"/>
        <v>0</v>
      </c>
      <c r="E169" s="183">
        <f t="shared" si="49"/>
        <v>1.31</v>
      </c>
      <c r="F169" s="183">
        <f t="shared" si="49"/>
        <v>83.21</v>
      </c>
      <c r="G169" s="184" t="s">
        <v>172</v>
      </c>
    </row>
    <row r="170" hidden="1" customHeight="1" spans="1:7">
      <c r="A170" s="182" t="s">
        <v>337</v>
      </c>
      <c r="B170" s="183">
        <v>81.9</v>
      </c>
      <c r="C170" s="185">
        <v>1.31</v>
      </c>
      <c r="D170" s="185"/>
      <c r="E170" s="185">
        <f t="shared" ref="E170:E175" si="50">C170+D170</f>
        <v>1.31</v>
      </c>
      <c r="F170" s="185">
        <f t="shared" ref="F170:F175" si="51">B170+E170</f>
        <v>83.21</v>
      </c>
      <c r="G170" s="184" t="s">
        <v>174</v>
      </c>
    </row>
    <row r="171" hidden="1" customHeight="1" spans="1:7">
      <c r="A171" s="182" t="s">
        <v>338</v>
      </c>
      <c r="B171" s="185"/>
      <c r="C171" s="185">
        <v>0</v>
      </c>
      <c r="D171" s="185"/>
      <c r="E171" s="185">
        <f t="shared" si="50"/>
        <v>0</v>
      </c>
      <c r="F171" s="185">
        <f t="shared" si="51"/>
        <v>0</v>
      </c>
      <c r="G171" s="184" t="s">
        <v>174</v>
      </c>
    </row>
    <row r="172" hidden="1" customHeight="1" spans="1:7">
      <c r="A172" s="182" t="s">
        <v>339</v>
      </c>
      <c r="B172" s="185"/>
      <c r="C172" s="185">
        <v>0</v>
      </c>
      <c r="D172" s="185"/>
      <c r="E172" s="185">
        <f t="shared" si="50"/>
        <v>0</v>
      </c>
      <c r="F172" s="185">
        <f t="shared" si="51"/>
        <v>0</v>
      </c>
      <c r="G172" s="184" t="s">
        <v>174</v>
      </c>
    </row>
    <row r="173" hidden="1" customHeight="1" spans="1:7">
      <c r="A173" s="182" t="s">
        <v>340</v>
      </c>
      <c r="B173" s="185"/>
      <c r="C173" s="185">
        <v>0</v>
      </c>
      <c r="D173" s="185"/>
      <c r="E173" s="185">
        <f t="shared" si="50"/>
        <v>0</v>
      </c>
      <c r="F173" s="185">
        <f t="shared" si="51"/>
        <v>0</v>
      </c>
      <c r="G173" s="184" t="s">
        <v>174</v>
      </c>
    </row>
    <row r="174" hidden="1" customHeight="1" spans="1:7">
      <c r="A174" s="182" t="s">
        <v>341</v>
      </c>
      <c r="B174" s="185"/>
      <c r="C174" s="185">
        <v>0</v>
      </c>
      <c r="D174" s="185"/>
      <c r="E174" s="185">
        <f t="shared" si="50"/>
        <v>0</v>
      </c>
      <c r="F174" s="185">
        <f t="shared" si="51"/>
        <v>0</v>
      </c>
      <c r="G174" s="184" t="s">
        <v>174</v>
      </c>
    </row>
    <row r="175" hidden="1" customHeight="1" spans="1:7">
      <c r="A175" s="182" t="s">
        <v>342</v>
      </c>
      <c r="B175" s="185"/>
      <c r="C175" s="185">
        <v>0</v>
      </c>
      <c r="D175" s="185"/>
      <c r="E175" s="185">
        <f t="shared" si="50"/>
        <v>0</v>
      </c>
      <c r="F175" s="185">
        <f t="shared" si="51"/>
        <v>0</v>
      </c>
      <c r="G175" s="184" t="s">
        <v>174</v>
      </c>
    </row>
    <row r="176" hidden="1" customHeight="1" spans="1:7">
      <c r="A176" s="182" t="s">
        <v>343</v>
      </c>
      <c r="B176" s="183">
        <f t="shared" ref="B176:F176" si="52">SUM(B177:B182)</f>
        <v>396.01</v>
      </c>
      <c r="C176" s="183">
        <f t="shared" si="52"/>
        <v>106.42</v>
      </c>
      <c r="D176" s="183">
        <f t="shared" si="52"/>
        <v>0</v>
      </c>
      <c r="E176" s="183">
        <f t="shared" si="52"/>
        <v>106.42</v>
      </c>
      <c r="F176" s="183">
        <f t="shared" si="52"/>
        <v>502.43</v>
      </c>
      <c r="G176" s="184" t="s">
        <v>172</v>
      </c>
    </row>
    <row r="177" hidden="1" customHeight="1" spans="1:7">
      <c r="A177" s="182" t="s">
        <v>344</v>
      </c>
      <c r="B177" s="183">
        <v>396.01</v>
      </c>
      <c r="C177" s="185">
        <v>94.29</v>
      </c>
      <c r="D177" s="185"/>
      <c r="E177" s="185">
        <f t="shared" ref="E177:E182" si="53">C177+D177</f>
        <v>94.29</v>
      </c>
      <c r="F177" s="185">
        <f t="shared" ref="F177:F182" si="54">B177+E177</f>
        <v>490.3</v>
      </c>
      <c r="G177" s="184" t="s">
        <v>174</v>
      </c>
    </row>
    <row r="178" hidden="1" customHeight="1" spans="1:7">
      <c r="A178" s="182" t="s">
        <v>345</v>
      </c>
      <c r="B178" s="185"/>
      <c r="C178" s="185">
        <v>0</v>
      </c>
      <c r="D178" s="185"/>
      <c r="E178" s="185">
        <f t="shared" si="53"/>
        <v>0</v>
      </c>
      <c r="F178" s="185">
        <f t="shared" si="54"/>
        <v>0</v>
      </c>
      <c r="G178" s="184" t="s">
        <v>174</v>
      </c>
    </row>
    <row r="179" hidden="1" customHeight="1" spans="1:7">
      <c r="A179" s="182" t="s">
        <v>346</v>
      </c>
      <c r="B179" s="185"/>
      <c r="C179" s="185">
        <v>0</v>
      </c>
      <c r="D179" s="185"/>
      <c r="E179" s="185">
        <f t="shared" si="53"/>
        <v>0</v>
      </c>
      <c r="F179" s="185">
        <f t="shared" si="54"/>
        <v>0</v>
      </c>
      <c r="G179" s="184" t="s">
        <v>174</v>
      </c>
    </row>
    <row r="180" hidden="1" customHeight="1" spans="1:7">
      <c r="A180" s="182" t="s">
        <v>347</v>
      </c>
      <c r="B180" s="185"/>
      <c r="C180" s="185">
        <v>0</v>
      </c>
      <c r="D180" s="185"/>
      <c r="E180" s="185">
        <f t="shared" si="53"/>
        <v>0</v>
      </c>
      <c r="F180" s="185">
        <f t="shared" si="54"/>
        <v>0</v>
      </c>
      <c r="G180" s="184" t="s">
        <v>174</v>
      </c>
    </row>
    <row r="181" hidden="1" customHeight="1" spans="1:7">
      <c r="A181" s="182" t="s">
        <v>348</v>
      </c>
      <c r="B181" s="185"/>
      <c r="C181" s="185">
        <v>0</v>
      </c>
      <c r="D181" s="185"/>
      <c r="E181" s="185">
        <f t="shared" si="53"/>
        <v>0</v>
      </c>
      <c r="F181" s="185">
        <f t="shared" si="54"/>
        <v>0</v>
      </c>
      <c r="G181" s="184" t="s">
        <v>174</v>
      </c>
    </row>
    <row r="182" hidden="1" customHeight="1" spans="1:7">
      <c r="A182" s="182" t="s">
        <v>349</v>
      </c>
      <c r="B182" s="185"/>
      <c r="C182" s="185">
        <v>12.13</v>
      </c>
      <c r="D182" s="185"/>
      <c r="E182" s="185">
        <f t="shared" si="53"/>
        <v>12.13</v>
      </c>
      <c r="F182" s="185">
        <f t="shared" si="54"/>
        <v>12.13</v>
      </c>
      <c r="G182" s="184" t="s">
        <v>174</v>
      </c>
    </row>
    <row r="183" hidden="1" customHeight="1" spans="1:7">
      <c r="A183" s="182" t="s">
        <v>350</v>
      </c>
      <c r="B183" s="183">
        <f t="shared" ref="B183:F183" si="55">SUM(B184:B189)</f>
        <v>1366.91</v>
      </c>
      <c r="C183" s="183">
        <f t="shared" si="55"/>
        <v>29.22</v>
      </c>
      <c r="D183" s="183">
        <f t="shared" si="55"/>
        <v>0</v>
      </c>
      <c r="E183" s="183">
        <f t="shared" si="55"/>
        <v>29.22</v>
      </c>
      <c r="F183" s="183">
        <f t="shared" si="55"/>
        <v>1396.13</v>
      </c>
      <c r="G183" s="184" t="s">
        <v>172</v>
      </c>
    </row>
    <row r="184" hidden="1" customHeight="1" spans="1:7">
      <c r="A184" s="182" t="s">
        <v>351</v>
      </c>
      <c r="B184" s="183">
        <v>1366.91</v>
      </c>
      <c r="C184" s="185">
        <v>29.22</v>
      </c>
      <c r="D184" s="185"/>
      <c r="E184" s="185">
        <f t="shared" ref="E184:E189" si="56">C184+D184</f>
        <v>29.22</v>
      </c>
      <c r="F184" s="185">
        <f t="shared" ref="F184:F189" si="57">B184+E184</f>
        <v>1396.13</v>
      </c>
      <c r="G184" s="184" t="s">
        <v>174</v>
      </c>
    </row>
    <row r="185" hidden="1" customHeight="1" spans="1:7">
      <c r="A185" s="182" t="s">
        <v>352</v>
      </c>
      <c r="B185" s="185"/>
      <c r="C185" s="185">
        <v>0</v>
      </c>
      <c r="D185" s="185"/>
      <c r="E185" s="185">
        <f t="shared" si="56"/>
        <v>0</v>
      </c>
      <c r="F185" s="185">
        <f t="shared" si="57"/>
        <v>0</v>
      </c>
      <c r="G185" s="184" t="s">
        <v>174</v>
      </c>
    </row>
    <row r="186" hidden="1" customHeight="1" spans="1:7">
      <c r="A186" s="182" t="s">
        <v>353</v>
      </c>
      <c r="B186" s="185"/>
      <c r="C186" s="185">
        <v>0</v>
      </c>
      <c r="D186" s="185"/>
      <c r="E186" s="185">
        <f t="shared" si="56"/>
        <v>0</v>
      </c>
      <c r="F186" s="185">
        <f t="shared" si="57"/>
        <v>0</v>
      </c>
      <c r="G186" s="184" t="s">
        <v>174</v>
      </c>
    </row>
    <row r="187" hidden="1" customHeight="1" spans="1:7">
      <c r="A187" s="182" t="s">
        <v>354</v>
      </c>
      <c r="B187" s="185"/>
      <c r="C187" s="185">
        <v>0</v>
      </c>
      <c r="D187" s="185"/>
      <c r="E187" s="185">
        <f t="shared" si="56"/>
        <v>0</v>
      </c>
      <c r="F187" s="185">
        <f t="shared" si="57"/>
        <v>0</v>
      </c>
      <c r="G187" s="184" t="s">
        <v>174</v>
      </c>
    </row>
    <row r="188" hidden="1" customHeight="1" spans="1:7">
      <c r="A188" s="182" t="s">
        <v>355</v>
      </c>
      <c r="B188" s="185"/>
      <c r="C188" s="185">
        <v>0</v>
      </c>
      <c r="D188" s="185"/>
      <c r="E188" s="185">
        <f t="shared" si="56"/>
        <v>0</v>
      </c>
      <c r="F188" s="185">
        <f t="shared" si="57"/>
        <v>0</v>
      </c>
      <c r="G188" s="184" t="s">
        <v>174</v>
      </c>
    </row>
    <row r="189" hidden="1" customHeight="1" spans="1:7">
      <c r="A189" s="182" t="s">
        <v>356</v>
      </c>
      <c r="B189" s="185"/>
      <c r="C189" s="185">
        <v>0</v>
      </c>
      <c r="D189" s="185"/>
      <c r="E189" s="185">
        <f t="shared" si="56"/>
        <v>0</v>
      </c>
      <c r="F189" s="185">
        <f t="shared" si="57"/>
        <v>0</v>
      </c>
      <c r="G189" s="184" t="s">
        <v>174</v>
      </c>
    </row>
    <row r="190" hidden="1" customHeight="1" spans="1:7">
      <c r="A190" s="182" t="s">
        <v>357</v>
      </c>
      <c r="B190" s="183">
        <f t="shared" ref="B190:F190" si="58">SUM(B191:B196)</f>
        <v>321.25</v>
      </c>
      <c r="C190" s="183">
        <f t="shared" si="58"/>
        <v>18.41</v>
      </c>
      <c r="D190" s="183">
        <f t="shared" si="58"/>
        <v>0</v>
      </c>
      <c r="E190" s="183">
        <f t="shared" si="58"/>
        <v>18.41</v>
      </c>
      <c r="F190" s="183">
        <f t="shared" si="58"/>
        <v>339.66</v>
      </c>
      <c r="G190" s="184" t="s">
        <v>172</v>
      </c>
    </row>
    <row r="191" hidden="1" customHeight="1" spans="1:7">
      <c r="A191" s="182" t="s">
        <v>358</v>
      </c>
      <c r="B191" s="183">
        <v>321.25</v>
      </c>
      <c r="C191" s="185">
        <v>18.41</v>
      </c>
      <c r="D191" s="185"/>
      <c r="E191" s="185">
        <f t="shared" ref="E191:E196" si="59">C191+D191</f>
        <v>18.41</v>
      </c>
      <c r="F191" s="185">
        <f t="shared" ref="F191:F196" si="60">B191+E191</f>
        <v>339.66</v>
      </c>
      <c r="G191" s="184" t="s">
        <v>174</v>
      </c>
    </row>
    <row r="192" hidden="1" customHeight="1" spans="1:7">
      <c r="A192" s="182" t="s">
        <v>359</v>
      </c>
      <c r="B192" s="185"/>
      <c r="C192" s="185">
        <v>0</v>
      </c>
      <c r="D192" s="185"/>
      <c r="E192" s="185">
        <f t="shared" si="59"/>
        <v>0</v>
      </c>
      <c r="F192" s="185">
        <f t="shared" si="60"/>
        <v>0</v>
      </c>
      <c r="G192" s="184" t="s">
        <v>174</v>
      </c>
    </row>
    <row r="193" hidden="1" customHeight="1" spans="1:7">
      <c r="A193" s="182" t="s">
        <v>360</v>
      </c>
      <c r="B193" s="185"/>
      <c r="C193" s="185">
        <v>0</v>
      </c>
      <c r="D193" s="185"/>
      <c r="E193" s="185">
        <f t="shared" si="59"/>
        <v>0</v>
      </c>
      <c r="F193" s="185">
        <f t="shared" si="60"/>
        <v>0</v>
      </c>
      <c r="G193" s="184" t="s">
        <v>174</v>
      </c>
    </row>
    <row r="194" hidden="1" customHeight="1" spans="1:7">
      <c r="A194" s="182" t="s">
        <v>361</v>
      </c>
      <c r="B194" s="185"/>
      <c r="C194" s="185">
        <v>0</v>
      </c>
      <c r="D194" s="185"/>
      <c r="E194" s="185">
        <f t="shared" si="59"/>
        <v>0</v>
      </c>
      <c r="F194" s="185">
        <f t="shared" si="60"/>
        <v>0</v>
      </c>
      <c r="G194" s="184" t="s">
        <v>174</v>
      </c>
    </row>
    <row r="195" hidden="1" customHeight="1" spans="1:7">
      <c r="A195" s="182" t="s">
        <v>362</v>
      </c>
      <c r="B195" s="185"/>
      <c r="C195" s="185">
        <v>0</v>
      </c>
      <c r="D195" s="185"/>
      <c r="E195" s="185">
        <f t="shared" si="59"/>
        <v>0</v>
      </c>
      <c r="F195" s="185">
        <f t="shared" si="60"/>
        <v>0</v>
      </c>
      <c r="G195" s="184" t="s">
        <v>174</v>
      </c>
    </row>
    <row r="196" hidden="1" customHeight="1" spans="1:7">
      <c r="A196" s="182" t="s">
        <v>363</v>
      </c>
      <c r="B196" s="185"/>
      <c r="C196" s="185">
        <v>0</v>
      </c>
      <c r="D196" s="185"/>
      <c r="E196" s="185">
        <f t="shared" si="59"/>
        <v>0</v>
      </c>
      <c r="F196" s="185">
        <f t="shared" si="60"/>
        <v>0</v>
      </c>
      <c r="G196" s="184" t="s">
        <v>174</v>
      </c>
    </row>
    <row r="197" hidden="1" customHeight="1" spans="1:7">
      <c r="A197" s="182" t="s">
        <v>364</v>
      </c>
      <c r="B197" s="183">
        <f t="shared" ref="B197:F197" si="61">SUM(B198:B203)</f>
        <v>309.28</v>
      </c>
      <c r="C197" s="183">
        <f t="shared" si="61"/>
        <v>61.77</v>
      </c>
      <c r="D197" s="183">
        <f t="shared" si="61"/>
        <v>0</v>
      </c>
      <c r="E197" s="183">
        <f t="shared" si="61"/>
        <v>61.77</v>
      </c>
      <c r="F197" s="183">
        <f t="shared" si="61"/>
        <v>371.05</v>
      </c>
      <c r="G197" s="184" t="s">
        <v>172</v>
      </c>
    </row>
    <row r="198" hidden="1" customHeight="1" spans="1:7">
      <c r="A198" s="182" t="s">
        <v>365</v>
      </c>
      <c r="B198" s="183">
        <v>309.28</v>
      </c>
      <c r="C198" s="185">
        <v>61.77</v>
      </c>
      <c r="D198" s="185"/>
      <c r="E198" s="185">
        <f t="shared" ref="E198:E203" si="62">C198+D198</f>
        <v>61.77</v>
      </c>
      <c r="F198" s="185">
        <f t="shared" ref="F198:F203" si="63">B198+E198</f>
        <v>371.05</v>
      </c>
      <c r="G198" s="184" t="s">
        <v>174</v>
      </c>
    </row>
    <row r="199" hidden="1" customHeight="1" spans="1:7">
      <c r="A199" s="182" t="s">
        <v>366</v>
      </c>
      <c r="B199" s="185"/>
      <c r="C199" s="185">
        <v>0</v>
      </c>
      <c r="D199" s="185"/>
      <c r="E199" s="185">
        <f t="shared" si="62"/>
        <v>0</v>
      </c>
      <c r="F199" s="185">
        <f t="shared" si="63"/>
        <v>0</v>
      </c>
      <c r="G199" s="184" t="s">
        <v>174</v>
      </c>
    </row>
    <row r="200" hidden="1" customHeight="1" spans="1:7">
      <c r="A200" s="182" t="s">
        <v>367</v>
      </c>
      <c r="B200" s="185"/>
      <c r="C200" s="185">
        <v>0</v>
      </c>
      <c r="D200" s="185"/>
      <c r="E200" s="185">
        <f t="shared" si="62"/>
        <v>0</v>
      </c>
      <c r="F200" s="185">
        <f t="shared" si="63"/>
        <v>0</v>
      </c>
      <c r="G200" s="184" t="s">
        <v>174</v>
      </c>
    </row>
    <row r="201" hidden="1" customHeight="1" spans="1:7">
      <c r="A201" s="182" t="s">
        <v>368</v>
      </c>
      <c r="B201" s="185"/>
      <c r="C201" s="185">
        <v>0</v>
      </c>
      <c r="D201" s="185"/>
      <c r="E201" s="185">
        <f t="shared" si="62"/>
        <v>0</v>
      </c>
      <c r="F201" s="185">
        <f t="shared" si="63"/>
        <v>0</v>
      </c>
      <c r="G201" s="184" t="s">
        <v>174</v>
      </c>
    </row>
    <row r="202" hidden="1" customHeight="1" spans="1:7">
      <c r="A202" s="182" t="s">
        <v>369</v>
      </c>
      <c r="B202" s="185"/>
      <c r="C202" s="185">
        <v>0</v>
      </c>
      <c r="D202" s="185"/>
      <c r="E202" s="185">
        <f t="shared" si="62"/>
        <v>0</v>
      </c>
      <c r="F202" s="185">
        <f t="shared" si="63"/>
        <v>0</v>
      </c>
      <c r="G202" s="184" t="s">
        <v>174</v>
      </c>
    </row>
    <row r="203" hidden="1" customHeight="1" spans="1:7">
      <c r="A203" s="182" t="s">
        <v>370</v>
      </c>
      <c r="B203" s="185"/>
      <c r="C203" s="185">
        <v>0</v>
      </c>
      <c r="D203" s="185"/>
      <c r="E203" s="185">
        <f t="shared" si="62"/>
        <v>0</v>
      </c>
      <c r="F203" s="185">
        <f t="shared" si="63"/>
        <v>0</v>
      </c>
      <c r="G203" s="184" t="s">
        <v>174</v>
      </c>
    </row>
    <row r="204" hidden="1" customHeight="1" spans="1:7">
      <c r="A204" s="182" t="s">
        <v>371</v>
      </c>
      <c r="B204" s="183">
        <f t="shared" ref="B204:F204" si="64">SUM(B205:B211)</f>
        <v>154.09</v>
      </c>
      <c r="C204" s="183">
        <f t="shared" si="64"/>
        <v>0</v>
      </c>
      <c r="D204" s="183">
        <f t="shared" si="64"/>
        <v>-2.63</v>
      </c>
      <c r="E204" s="183">
        <f t="shared" si="64"/>
        <v>-2.63</v>
      </c>
      <c r="F204" s="183">
        <f t="shared" si="64"/>
        <v>151.46</v>
      </c>
      <c r="G204" s="184" t="s">
        <v>172</v>
      </c>
    </row>
    <row r="205" hidden="1" customHeight="1" spans="1:7">
      <c r="A205" s="182" t="s">
        <v>372</v>
      </c>
      <c r="B205" s="183">
        <v>148.55</v>
      </c>
      <c r="C205" s="185">
        <v>0</v>
      </c>
      <c r="D205" s="185">
        <v>-2.63</v>
      </c>
      <c r="E205" s="185">
        <f t="shared" ref="E205:E211" si="65">C205+D205</f>
        <v>-2.63</v>
      </c>
      <c r="F205" s="185">
        <f t="shared" ref="F205:F211" si="66">B205+E205</f>
        <v>145.92</v>
      </c>
      <c r="G205" s="184" t="s">
        <v>174</v>
      </c>
    </row>
    <row r="206" hidden="1" customHeight="1" spans="1:7">
      <c r="A206" s="182" t="s">
        <v>373</v>
      </c>
      <c r="B206" s="185"/>
      <c r="C206" s="185">
        <v>0</v>
      </c>
      <c r="D206" s="185"/>
      <c r="E206" s="185">
        <f t="shared" si="65"/>
        <v>0</v>
      </c>
      <c r="F206" s="185">
        <f t="shared" si="66"/>
        <v>0</v>
      </c>
      <c r="G206" s="184" t="s">
        <v>174</v>
      </c>
    </row>
    <row r="207" hidden="1" customHeight="1" spans="1:7">
      <c r="A207" s="182" t="s">
        <v>374</v>
      </c>
      <c r="B207" s="185"/>
      <c r="C207" s="185">
        <v>0</v>
      </c>
      <c r="D207" s="185"/>
      <c r="E207" s="185">
        <f t="shared" si="65"/>
        <v>0</v>
      </c>
      <c r="F207" s="185">
        <f t="shared" si="66"/>
        <v>0</v>
      </c>
      <c r="G207" s="184" t="s">
        <v>174</v>
      </c>
    </row>
    <row r="208" hidden="1" customHeight="1" spans="1:7">
      <c r="A208" s="182" t="s">
        <v>375</v>
      </c>
      <c r="B208" s="183">
        <v>5.54</v>
      </c>
      <c r="C208" s="185">
        <v>0</v>
      </c>
      <c r="D208" s="185"/>
      <c r="E208" s="185">
        <f t="shared" si="65"/>
        <v>0</v>
      </c>
      <c r="F208" s="185">
        <f t="shared" si="66"/>
        <v>5.54</v>
      </c>
      <c r="G208" s="184" t="s">
        <v>174</v>
      </c>
    </row>
    <row r="209" hidden="1" customHeight="1" spans="1:7">
      <c r="A209" s="182" t="s">
        <v>376</v>
      </c>
      <c r="B209" s="185"/>
      <c r="C209" s="185">
        <v>0</v>
      </c>
      <c r="D209" s="185"/>
      <c r="E209" s="185">
        <f t="shared" si="65"/>
        <v>0</v>
      </c>
      <c r="F209" s="185">
        <f t="shared" si="66"/>
        <v>0</v>
      </c>
      <c r="G209" s="184" t="s">
        <v>174</v>
      </c>
    </row>
    <row r="210" hidden="1" customHeight="1" spans="1:7">
      <c r="A210" s="182" t="s">
        <v>377</v>
      </c>
      <c r="B210" s="185"/>
      <c r="C210" s="185">
        <v>0</v>
      </c>
      <c r="D210" s="185"/>
      <c r="E210" s="185">
        <f t="shared" si="65"/>
        <v>0</v>
      </c>
      <c r="F210" s="185">
        <f t="shared" si="66"/>
        <v>0</v>
      </c>
      <c r="G210" s="184" t="s">
        <v>174</v>
      </c>
    </row>
    <row r="211" hidden="1" customHeight="1" spans="1:7">
      <c r="A211" s="182" t="s">
        <v>378</v>
      </c>
      <c r="B211" s="185"/>
      <c r="C211" s="185">
        <v>0</v>
      </c>
      <c r="D211" s="185"/>
      <c r="E211" s="185">
        <f t="shared" si="65"/>
        <v>0</v>
      </c>
      <c r="F211" s="185">
        <f t="shared" si="66"/>
        <v>0</v>
      </c>
      <c r="G211" s="184" t="s">
        <v>174</v>
      </c>
    </row>
    <row r="212" hidden="1" customHeight="1" spans="1:7">
      <c r="A212" s="182" t="s">
        <v>379</v>
      </c>
      <c r="B212" s="183">
        <f t="shared" ref="B212:F212" si="67">SUM(B213:B217)</f>
        <v>0</v>
      </c>
      <c r="C212" s="183">
        <f t="shared" si="67"/>
        <v>0</v>
      </c>
      <c r="D212" s="183">
        <f t="shared" si="67"/>
        <v>0</v>
      </c>
      <c r="E212" s="183">
        <f t="shared" si="67"/>
        <v>0</v>
      </c>
      <c r="F212" s="183">
        <f t="shared" si="67"/>
        <v>0</v>
      </c>
      <c r="G212" s="184" t="s">
        <v>172</v>
      </c>
    </row>
    <row r="213" hidden="1" customHeight="1" spans="1:7">
      <c r="A213" s="182" t="s">
        <v>380</v>
      </c>
      <c r="B213" s="185"/>
      <c r="C213" s="185">
        <v>0</v>
      </c>
      <c r="D213" s="185"/>
      <c r="E213" s="185">
        <f t="shared" ref="E213:E217" si="68">C213+D213</f>
        <v>0</v>
      </c>
      <c r="F213" s="185">
        <f t="shared" ref="F213:F217" si="69">B213+E213</f>
        <v>0</v>
      </c>
      <c r="G213" s="184" t="s">
        <v>174</v>
      </c>
    </row>
    <row r="214" hidden="1" customHeight="1" spans="1:7">
      <c r="A214" s="182" t="s">
        <v>381</v>
      </c>
      <c r="B214" s="185"/>
      <c r="C214" s="185">
        <v>0</v>
      </c>
      <c r="D214" s="185"/>
      <c r="E214" s="185">
        <f t="shared" si="68"/>
        <v>0</v>
      </c>
      <c r="F214" s="185">
        <f t="shared" si="69"/>
        <v>0</v>
      </c>
      <c r="G214" s="184" t="s">
        <v>174</v>
      </c>
    </row>
    <row r="215" hidden="1" customHeight="1" spans="1:7">
      <c r="A215" s="182" t="s">
        <v>382</v>
      </c>
      <c r="B215" s="185"/>
      <c r="C215" s="185">
        <v>0</v>
      </c>
      <c r="D215" s="185"/>
      <c r="E215" s="185">
        <f t="shared" si="68"/>
        <v>0</v>
      </c>
      <c r="F215" s="185">
        <f t="shared" si="69"/>
        <v>0</v>
      </c>
      <c r="G215" s="184" t="s">
        <v>174</v>
      </c>
    </row>
    <row r="216" hidden="1" customHeight="1" spans="1:7">
      <c r="A216" s="182" t="s">
        <v>383</v>
      </c>
      <c r="B216" s="185"/>
      <c r="C216" s="185">
        <v>0</v>
      </c>
      <c r="D216" s="185"/>
      <c r="E216" s="185">
        <f t="shared" si="68"/>
        <v>0</v>
      </c>
      <c r="F216" s="185">
        <f t="shared" si="69"/>
        <v>0</v>
      </c>
      <c r="G216" s="184" t="s">
        <v>174</v>
      </c>
    </row>
    <row r="217" hidden="1" customHeight="1" spans="1:7">
      <c r="A217" s="182" t="s">
        <v>384</v>
      </c>
      <c r="B217" s="185"/>
      <c r="C217" s="185">
        <v>0</v>
      </c>
      <c r="D217" s="185"/>
      <c r="E217" s="185">
        <f t="shared" si="68"/>
        <v>0</v>
      </c>
      <c r="F217" s="185">
        <f t="shared" si="69"/>
        <v>0</v>
      </c>
      <c r="G217" s="184" t="s">
        <v>174</v>
      </c>
    </row>
    <row r="218" hidden="1" customHeight="1" spans="1:7">
      <c r="A218" s="182" t="s">
        <v>385</v>
      </c>
      <c r="B218" s="183">
        <f t="shared" ref="B218:F218" si="70">SUM(B219:B223)</f>
        <v>433.12</v>
      </c>
      <c r="C218" s="183">
        <f t="shared" si="70"/>
        <v>11.22</v>
      </c>
      <c r="D218" s="183">
        <f t="shared" si="70"/>
        <v>0</v>
      </c>
      <c r="E218" s="183">
        <f t="shared" si="70"/>
        <v>11.22</v>
      </c>
      <c r="F218" s="183">
        <f t="shared" si="70"/>
        <v>444.34</v>
      </c>
      <c r="G218" s="184" t="s">
        <v>172</v>
      </c>
    </row>
    <row r="219" hidden="1" customHeight="1" spans="1:7">
      <c r="A219" s="182" t="s">
        <v>386</v>
      </c>
      <c r="B219" s="183">
        <v>433.12</v>
      </c>
      <c r="C219" s="185">
        <v>11.22</v>
      </c>
      <c r="D219" s="185"/>
      <c r="E219" s="185">
        <f t="shared" ref="E219:E223" si="71">C219+D219</f>
        <v>11.22</v>
      </c>
      <c r="F219" s="185">
        <f t="shared" ref="F219:F223" si="72">B219+E219</f>
        <v>444.34</v>
      </c>
      <c r="G219" s="184" t="s">
        <v>174</v>
      </c>
    </row>
    <row r="220" hidden="1" customHeight="1" spans="1:7">
      <c r="A220" s="182" t="s">
        <v>387</v>
      </c>
      <c r="B220" s="185"/>
      <c r="C220" s="185">
        <v>0</v>
      </c>
      <c r="D220" s="185"/>
      <c r="E220" s="185">
        <f t="shared" si="71"/>
        <v>0</v>
      </c>
      <c r="F220" s="185">
        <f t="shared" si="72"/>
        <v>0</v>
      </c>
      <c r="G220" s="184" t="s">
        <v>174</v>
      </c>
    </row>
    <row r="221" hidden="1" customHeight="1" spans="1:7">
      <c r="A221" s="182" t="s">
        <v>388</v>
      </c>
      <c r="B221" s="185"/>
      <c r="C221" s="185">
        <v>0</v>
      </c>
      <c r="D221" s="185"/>
      <c r="E221" s="185">
        <f t="shared" si="71"/>
        <v>0</v>
      </c>
      <c r="F221" s="185">
        <f t="shared" si="72"/>
        <v>0</v>
      </c>
      <c r="G221" s="184" t="s">
        <v>174</v>
      </c>
    </row>
    <row r="222" hidden="1" customHeight="1" spans="1:7">
      <c r="A222" s="182" t="s">
        <v>389</v>
      </c>
      <c r="B222" s="185"/>
      <c r="C222" s="185">
        <v>0</v>
      </c>
      <c r="D222" s="185"/>
      <c r="E222" s="185">
        <f t="shared" si="71"/>
        <v>0</v>
      </c>
      <c r="F222" s="185">
        <f t="shared" si="72"/>
        <v>0</v>
      </c>
      <c r="G222" s="184" t="s">
        <v>174</v>
      </c>
    </row>
    <row r="223" hidden="1" customHeight="1" spans="1:7">
      <c r="A223" s="182" t="s">
        <v>390</v>
      </c>
      <c r="B223" s="185"/>
      <c r="C223" s="185">
        <v>0</v>
      </c>
      <c r="D223" s="185"/>
      <c r="E223" s="185">
        <f t="shared" si="71"/>
        <v>0</v>
      </c>
      <c r="F223" s="185">
        <f t="shared" si="72"/>
        <v>0</v>
      </c>
      <c r="G223" s="184" t="s">
        <v>174</v>
      </c>
    </row>
    <row r="224" hidden="1" customHeight="1" spans="1:7">
      <c r="A224" s="182" t="s">
        <v>391</v>
      </c>
      <c r="B224" s="183">
        <f t="shared" ref="B224:F224" si="73">SUM(B225:B230)</f>
        <v>0</v>
      </c>
      <c r="C224" s="183">
        <f t="shared" si="73"/>
        <v>0</v>
      </c>
      <c r="D224" s="183">
        <f t="shared" si="73"/>
        <v>0</v>
      </c>
      <c r="E224" s="183">
        <f t="shared" si="73"/>
        <v>0</v>
      </c>
      <c r="F224" s="183">
        <f t="shared" si="73"/>
        <v>0</v>
      </c>
      <c r="G224" s="184" t="s">
        <v>172</v>
      </c>
    </row>
    <row r="225" hidden="1" customHeight="1" spans="1:7">
      <c r="A225" s="182" t="s">
        <v>392</v>
      </c>
      <c r="B225" s="185"/>
      <c r="C225" s="185">
        <v>0</v>
      </c>
      <c r="D225" s="185"/>
      <c r="E225" s="185">
        <f t="shared" ref="E225:E230" si="74">C225+D225</f>
        <v>0</v>
      </c>
      <c r="F225" s="185">
        <f t="shared" ref="F225:F230" si="75">B225+E225</f>
        <v>0</v>
      </c>
      <c r="G225" s="184" t="s">
        <v>174</v>
      </c>
    </row>
    <row r="226" hidden="1" customHeight="1" spans="1:7">
      <c r="A226" s="182" t="s">
        <v>393</v>
      </c>
      <c r="B226" s="185"/>
      <c r="C226" s="185">
        <v>0</v>
      </c>
      <c r="D226" s="185"/>
      <c r="E226" s="185">
        <f t="shared" si="74"/>
        <v>0</v>
      </c>
      <c r="F226" s="185">
        <f t="shared" si="75"/>
        <v>0</v>
      </c>
      <c r="G226" s="184" t="s">
        <v>174</v>
      </c>
    </row>
    <row r="227" hidden="1" customHeight="1" spans="1:7">
      <c r="A227" s="182" t="s">
        <v>394</v>
      </c>
      <c r="B227" s="185"/>
      <c r="C227" s="185">
        <v>0</v>
      </c>
      <c r="D227" s="185"/>
      <c r="E227" s="185">
        <f t="shared" si="74"/>
        <v>0</v>
      </c>
      <c r="F227" s="185">
        <f t="shared" si="75"/>
        <v>0</v>
      </c>
      <c r="G227" s="184" t="s">
        <v>174</v>
      </c>
    </row>
    <row r="228" hidden="1" customHeight="1" spans="1:7">
      <c r="A228" s="182" t="s">
        <v>395</v>
      </c>
      <c r="B228" s="185"/>
      <c r="C228" s="185">
        <v>0</v>
      </c>
      <c r="D228" s="185"/>
      <c r="E228" s="185">
        <f t="shared" si="74"/>
        <v>0</v>
      </c>
      <c r="F228" s="185">
        <f t="shared" si="75"/>
        <v>0</v>
      </c>
      <c r="G228" s="184" t="s">
        <v>174</v>
      </c>
    </row>
    <row r="229" hidden="1" customHeight="1" spans="1:7">
      <c r="A229" s="182" t="s">
        <v>396</v>
      </c>
      <c r="B229" s="185"/>
      <c r="C229" s="185">
        <v>0</v>
      </c>
      <c r="D229" s="185"/>
      <c r="E229" s="185">
        <f t="shared" si="74"/>
        <v>0</v>
      </c>
      <c r="F229" s="185">
        <f t="shared" si="75"/>
        <v>0</v>
      </c>
      <c r="G229" s="184" t="s">
        <v>174</v>
      </c>
    </row>
    <row r="230" hidden="1" customHeight="1" spans="1:7">
      <c r="A230" s="182" t="s">
        <v>397</v>
      </c>
      <c r="B230" s="185"/>
      <c r="C230" s="185">
        <v>0</v>
      </c>
      <c r="D230" s="185"/>
      <c r="E230" s="185">
        <f t="shared" si="74"/>
        <v>0</v>
      </c>
      <c r="F230" s="185">
        <f t="shared" si="75"/>
        <v>0</v>
      </c>
      <c r="G230" s="184" t="s">
        <v>174</v>
      </c>
    </row>
    <row r="231" hidden="1" customHeight="1" spans="1:7">
      <c r="A231" s="182" t="s">
        <v>398</v>
      </c>
      <c r="B231" s="183">
        <f t="shared" ref="B231:F231" si="76">SUM(B232:B245)</f>
        <v>1101.7</v>
      </c>
      <c r="C231" s="183">
        <f t="shared" si="76"/>
        <v>17.18</v>
      </c>
      <c r="D231" s="183">
        <f t="shared" si="76"/>
        <v>-7.08</v>
      </c>
      <c r="E231" s="183">
        <f t="shared" si="76"/>
        <v>10.1</v>
      </c>
      <c r="F231" s="183">
        <f t="shared" si="76"/>
        <v>1111.8</v>
      </c>
      <c r="G231" s="184" t="s">
        <v>172</v>
      </c>
    </row>
    <row r="232" hidden="1" customHeight="1" spans="1:7">
      <c r="A232" s="182" t="s">
        <v>399</v>
      </c>
      <c r="B232" s="183">
        <v>1027</v>
      </c>
      <c r="C232" s="185">
        <v>15.74</v>
      </c>
      <c r="D232" s="185"/>
      <c r="E232" s="185">
        <f t="shared" ref="E232:E245" si="77">C232+D232</f>
        <v>15.74</v>
      </c>
      <c r="F232" s="185">
        <f t="shared" ref="F232:F245" si="78">B232+E232</f>
        <v>1042.74</v>
      </c>
      <c r="G232" s="184" t="s">
        <v>174</v>
      </c>
    </row>
    <row r="233" hidden="1" customHeight="1" spans="1:7">
      <c r="A233" s="182" t="s">
        <v>400</v>
      </c>
      <c r="B233" s="185"/>
      <c r="C233" s="185">
        <v>0</v>
      </c>
      <c r="D233" s="185"/>
      <c r="E233" s="185">
        <f t="shared" si="77"/>
        <v>0</v>
      </c>
      <c r="F233" s="185">
        <f t="shared" si="78"/>
        <v>0</v>
      </c>
      <c r="G233" s="184" t="s">
        <v>174</v>
      </c>
    </row>
    <row r="234" hidden="1" customHeight="1" spans="1:7">
      <c r="A234" s="182" t="s">
        <v>401</v>
      </c>
      <c r="B234" s="185"/>
      <c r="C234" s="185">
        <v>0</v>
      </c>
      <c r="D234" s="185"/>
      <c r="E234" s="185">
        <f t="shared" si="77"/>
        <v>0</v>
      </c>
      <c r="F234" s="185">
        <f t="shared" si="78"/>
        <v>0</v>
      </c>
      <c r="G234" s="184" t="s">
        <v>174</v>
      </c>
    </row>
    <row r="235" hidden="1" customHeight="1" spans="1:7">
      <c r="A235" s="182" t="s">
        <v>402</v>
      </c>
      <c r="B235" s="185"/>
      <c r="C235" s="185">
        <v>0</v>
      </c>
      <c r="D235" s="185"/>
      <c r="E235" s="185">
        <f t="shared" si="77"/>
        <v>0</v>
      </c>
      <c r="F235" s="185">
        <f t="shared" si="78"/>
        <v>0</v>
      </c>
      <c r="G235" s="184" t="s">
        <v>174</v>
      </c>
    </row>
    <row r="236" hidden="1" customHeight="1" spans="1:7">
      <c r="A236" s="182" t="s">
        <v>403</v>
      </c>
      <c r="B236" s="185"/>
      <c r="C236" s="185">
        <v>0</v>
      </c>
      <c r="D236" s="185"/>
      <c r="E236" s="185">
        <f t="shared" si="77"/>
        <v>0</v>
      </c>
      <c r="F236" s="185">
        <f t="shared" si="78"/>
        <v>0</v>
      </c>
      <c r="G236" s="184" t="s">
        <v>174</v>
      </c>
    </row>
    <row r="237" hidden="1" customHeight="1" spans="1:7">
      <c r="A237" s="182" t="s">
        <v>404</v>
      </c>
      <c r="B237" s="185"/>
      <c r="C237" s="185">
        <v>0</v>
      </c>
      <c r="D237" s="185"/>
      <c r="E237" s="185">
        <f t="shared" si="77"/>
        <v>0</v>
      </c>
      <c r="F237" s="185">
        <f t="shared" si="78"/>
        <v>0</v>
      </c>
      <c r="G237" s="184" t="s">
        <v>174</v>
      </c>
    </row>
    <row r="238" hidden="1" customHeight="1" spans="1:7">
      <c r="A238" s="182" t="s">
        <v>405</v>
      </c>
      <c r="B238" s="185"/>
      <c r="C238" s="185">
        <v>0</v>
      </c>
      <c r="D238" s="185"/>
      <c r="E238" s="185">
        <f t="shared" si="77"/>
        <v>0</v>
      </c>
      <c r="F238" s="185">
        <f t="shared" si="78"/>
        <v>0</v>
      </c>
      <c r="G238" s="184" t="s">
        <v>174</v>
      </c>
    </row>
    <row r="239" hidden="1" customHeight="1" spans="1:7">
      <c r="A239" s="182" t="s">
        <v>406</v>
      </c>
      <c r="B239" s="185"/>
      <c r="C239" s="185">
        <v>0</v>
      </c>
      <c r="D239" s="185"/>
      <c r="E239" s="185">
        <f t="shared" si="77"/>
        <v>0</v>
      </c>
      <c r="F239" s="185">
        <f t="shared" si="78"/>
        <v>0</v>
      </c>
      <c r="G239" s="184" t="s">
        <v>174</v>
      </c>
    </row>
    <row r="240" hidden="1" customHeight="1" spans="1:7">
      <c r="A240" s="182" t="s">
        <v>407</v>
      </c>
      <c r="B240" s="185"/>
      <c r="C240" s="185">
        <v>0</v>
      </c>
      <c r="D240" s="185"/>
      <c r="E240" s="185">
        <f t="shared" si="77"/>
        <v>0</v>
      </c>
      <c r="F240" s="185">
        <f t="shared" si="78"/>
        <v>0</v>
      </c>
      <c r="G240" s="184" t="s">
        <v>174</v>
      </c>
    </row>
    <row r="241" hidden="1" customHeight="1" spans="1:7">
      <c r="A241" s="182" t="s">
        <v>408</v>
      </c>
      <c r="B241" s="185"/>
      <c r="C241" s="185">
        <v>0</v>
      </c>
      <c r="D241" s="185"/>
      <c r="E241" s="185">
        <f t="shared" si="77"/>
        <v>0</v>
      </c>
      <c r="F241" s="185">
        <f t="shared" si="78"/>
        <v>0</v>
      </c>
      <c r="G241" s="184" t="s">
        <v>174</v>
      </c>
    </row>
    <row r="242" hidden="1" customHeight="1" spans="1:7">
      <c r="A242" s="182" t="s">
        <v>409</v>
      </c>
      <c r="B242" s="185"/>
      <c r="C242" s="185">
        <v>0</v>
      </c>
      <c r="D242" s="185"/>
      <c r="E242" s="185">
        <f t="shared" si="77"/>
        <v>0</v>
      </c>
      <c r="F242" s="185">
        <f t="shared" si="78"/>
        <v>0</v>
      </c>
      <c r="G242" s="184" t="s">
        <v>174</v>
      </c>
    </row>
    <row r="243" hidden="1" customHeight="1" spans="1:7">
      <c r="A243" s="182" t="s">
        <v>410</v>
      </c>
      <c r="B243" s="185"/>
      <c r="C243" s="185">
        <v>0</v>
      </c>
      <c r="D243" s="185"/>
      <c r="E243" s="185">
        <f t="shared" si="77"/>
        <v>0</v>
      </c>
      <c r="F243" s="185">
        <f t="shared" si="78"/>
        <v>0</v>
      </c>
      <c r="G243" s="184" t="s">
        <v>174</v>
      </c>
    </row>
    <row r="244" hidden="1" customHeight="1" spans="1:7">
      <c r="A244" s="182" t="s">
        <v>411</v>
      </c>
      <c r="B244" s="185"/>
      <c r="C244" s="185">
        <v>0</v>
      </c>
      <c r="D244" s="185"/>
      <c r="E244" s="185">
        <f t="shared" si="77"/>
        <v>0</v>
      </c>
      <c r="F244" s="185">
        <f t="shared" si="78"/>
        <v>0</v>
      </c>
      <c r="G244" s="184" t="s">
        <v>174</v>
      </c>
    </row>
    <row r="245" hidden="1" customHeight="1" spans="1:7">
      <c r="A245" s="182" t="s">
        <v>412</v>
      </c>
      <c r="B245" s="183">
        <v>74.7</v>
      </c>
      <c r="C245" s="185">
        <v>1.44</v>
      </c>
      <c r="D245" s="185">
        <v>-7.08</v>
      </c>
      <c r="E245" s="185">
        <f t="shared" si="77"/>
        <v>-5.64</v>
      </c>
      <c r="F245" s="185">
        <f t="shared" si="78"/>
        <v>69.06</v>
      </c>
      <c r="G245" s="184" t="s">
        <v>174</v>
      </c>
    </row>
    <row r="246" hidden="1" customHeight="1" spans="1:7">
      <c r="A246" s="182" t="s">
        <v>413</v>
      </c>
      <c r="B246" s="183">
        <f t="shared" ref="B246:F246" si="79">SUM(B247:B248)</f>
        <v>169.82</v>
      </c>
      <c r="C246" s="183">
        <f t="shared" si="79"/>
        <v>0</v>
      </c>
      <c r="D246" s="183">
        <f t="shared" si="79"/>
        <v>0</v>
      </c>
      <c r="E246" s="183">
        <f t="shared" si="79"/>
        <v>0</v>
      </c>
      <c r="F246" s="183">
        <f t="shared" si="79"/>
        <v>169.82</v>
      </c>
      <c r="G246" s="184" t="s">
        <v>172</v>
      </c>
    </row>
    <row r="247" hidden="1" customHeight="1" spans="1:7">
      <c r="A247" s="182" t="s">
        <v>414</v>
      </c>
      <c r="B247" s="185"/>
      <c r="C247" s="185">
        <v>0</v>
      </c>
      <c r="D247" s="185"/>
      <c r="E247" s="185">
        <f>C247+D247</f>
        <v>0</v>
      </c>
      <c r="F247" s="185">
        <f>B247+E247</f>
        <v>0</v>
      </c>
      <c r="G247" s="184" t="s">
        <v>174</v>
      </c>
    </row>
    <row r="248" hidden="1" customHeight="1" spans="1:7">
      <c r="A248" s="182" t="s">
        <v>415</v>
      </c>
      <c r="B248" s="183">
        <f>169.5+0.32</f>
        <v>169.82</v>
      </c>
      <c r="C248" s="185">
        <v>0</v>
      </c>
      <c r="D248" s="185"/>
      <c r="E248" s="185">
        <f>C248+D248</f>
        <v>0</v>
      </c>
      <c r="F248" s="185">
        <f>B248+E248</f>
        <v>169.82</v>
      </c>
      <c r="G248" s="184" t="s">
        <v>174</v>
      </c>
    </row>
    <row r="249" customHeight="1" spans="1:7">
      <c r="A249" s="179" t="s">
        <v>416</v>
      </c>
      <c r="B249" s="180">
        <f t="shared" ref="B249:F249" si="80">SUM(B250:B251)</f>
        <v>0</v>
      </c>
      <c r="C249" s="180">
        <f t="shared" si="80"/>
        <v>0</v>
      </c>
      <c r="D249" s="180">
        <f t="shared" si="80"/>
        <v>0</v>
      </c>
      <c r="E249" s="180">
        <f t="shared" si="80"/>
        <v>0</v>
      </c>
      <c r="F249" s="180">
        <f t="shared" si="80"/>
        <v>0</v>
      </c>
      <c r="G249" s="181" t="s">
        <v>170</v>
      </c>
    </row>
    <row r="250" hidden="1" customHeight="1" spans="1:7">
      <c r="A250" s="182" t="s">
        <v>417</v>
      </c>
      <c r="B250" s="185"/>
      <c r="C250" s="185"/>
      <c r="D250" s="185"/>
      <c r="E250" s="185"/>
      <c r="F250" s="185"/>
      <c r="G250" s="184" t="s">
        <v>172</v>
      </c>
    </row>
    <row r="251" hidden="1" customHeight="1" spans="1:7">
      <c r="A251" s="182" t="s">
        <v>418</v>
      </c>
      <c r="B251" s="185"/>
      <c r="C251" s="185"/>
      <c r="D251" s="185"/>
      <c r="E251" s="185"/>
      <c r="F251" s="185"/>
      <c r="G251" s="184" t="s">
        <v>172</v>
      </c>
    </row>
    <row r="252" customHeight="1" spans="1:7">
      <c r="A252" s="179" t="s">
        <v>419</v>
      </c>
      <c r="B252" s="180">
        <f t="shared" ref="B252:F252" si="81">SUM(B253,B255,B265)</f>
        <v>0</v>
      </c>
      <c r="C252" s="180">
        <f t="shared" si="81"/>
        <v>0</v>
      </c>
      <c r="D252" s="180">
        <f t="shared" si="81"/>
        <v>0</v>
      </c>
      <c r="E252" s="180">
        <f t="shared" si="81"/>
        <v>0</v>
      </c>
      <c r="F252" s="180">
        <f t="shared" si="81"/>
        <v>0</v>
      </c>
      <c r="G252" s="181" t="s">
        <v>170</v>
      </c>
    </row>
    <row r="253" hidden="1" customHeight="1" spans="1:7">
      <c r="A253" s="182" t="s">
        <v>420</v>
      </c>
      <c r="B253" s="183">
        <f t="shared" ref="B253:F253" si="82">B254</f>
        <v>0</v>
      </c>
      <c r="C253" s="183">
        <f t="shared" si="82"/>
        <v>0</v>
      </c>
      <c r="D253" s="183">
        <f t="shared" si="82"/>
        <v>0</v>
      </c>
      <c r="E253" s="183">
        <f t="shared" si="82"/>
        <v>0</v>
      </c>
      <c r="F253" s="183">
        <f t="shared" si="82"/>
        <v>0</v>
      </c>
      <c r="G253" s="184" t="s">
        <v>172</v>
      </c>
    </row>
    <row r="254" hidden="1" customHeight="1" spans="1:7">
      <c r="A254" s="182" t="s">
        <v>421</v>
      </c>
      <c r="B254" s="185"/>
      <c r="C254" s="185">
        <v>0</v>
      </c>
      <c r="D254" s="185"/>
      <c r="E254" s="185">
        <f t="shared" ref="E254:E264" si="83">C254+D254</f>
        <v>0</v>
      </c>
      <c r="F254" s="185">
        <f t="shared" ref="F254:F264" si="84">B254+E254</f>
        <v>0</v>
      </c>
      <c r="G254" s="184" t="s">
        <v>174</v>
      </c>
    </row>
    <row r="255" hidden="1" customHeight="1" spans="1:7">
      <c r="A255" s="182" t="s">
        <v>422</v>
      </c>
      <c r="B255" s="183">
        <f t="shared" ref="B255:F255" si="85">SUM(B256:B264)</f>
        <v>0</v>
      </c>
      <c r="C255" s="183">
        <f t="shared" si="85"/>
        <v>0</v>
      </c>
      <c r="D255" s="183">
        <f t="shared" si="85"/>
        <v>0</v>
      </c>
      <c r="E255" s="183">
        <f t="shared" si="85"/>
        <v>0</v>
      </c>
      <c r="F255" s="183">
        <f t="shared" si="85"/>
        <v>0</v>
      </c>
      <c r="G255" s="184" t="s">
        <v>172</v>
      </c>
    </row>
    <row r="256" hidden="1" customHeight="1" spans="1:7">
      <c r="A256" s="182" t="s">
        <v>423</v>
      </c>
      <c r="B256" s="185"/>
      <c r="C256" s="185">
        <v>0</v>
      </c>
      <c r="D256" s="185"/>
      <c r="E256" s="185">
        <f t="shared" si="83"/>
        <v>0</v>
      </c>
      <c r="F256" s="185">
        <f t="shared" si="84"/>
        <v>0</v>
      </c>
      <c r="G256" s="184" t="s">
        <v>174</v>
      </c>
    </row>
    <row r="257" hidden="1" customHeight="1" spans="1:7">
      <c r="A257" s="182" t="s">
        <v>424</v>
      </c>
      <c r="B257" s="185"/>
      <c r="C257" s="185">
        <v>0</v>
      </c>
      <c r="D257" s="185"/>
      <c r="E257" s="185">
        <f t="shared" si="83"/>
        <v>0</v>
      </c>
      <c r="F257" s="185">
        <f t="shared" si="84"/>
        <v>0</v>
      </c>
      <c r="G257" s="184" t="s">
        <v>174</v>
      </c>
    </row>
    <row r="258" hidden="1" customHeight="1" spans="1:7">
      <c r="A258" s="182" t="s">
        <v>425</v>
      </c>
      <c r="B258" s="185"/>
      <c r="C258" s="185">
        <v>0</v>
      </c>
      <c r="D258" s="185"/>
      <c r="E258" s="185">
        <f t="shared" si="83"/>
        <v>0</v>
      </c>
      <c r="F258" s="185">
        <f t="shared" si="84"/>
        <v>0</v>
      </c>
      <c r="G258" s="184" t="s">
        <v>174</v>
      </c>
    </row>
    <row r="259" hidden="1" customHeight="1" spans="1:7">
      <c r="A259" s="182" t="s">
        <v>426</v>
      </c>
      <c r="B259" s="185"/>
      <c r="C259" s="185">
        <v>0</v>
      </c>
      <c r="D259" s="185"/>
      <c r="E259" s="185">
        <f t="shared" si="83"/>
        <v>0</v>
      </c>
      <c r="F259" s="185">
        <f t="shared" si="84"/>
        <v>0</v>
      </c>
      <c r="G259" s="184" t="s">
        <v>174</v>
      </c>
    </row>
    <row r="260" hidden="1" customHeight="1" spans="1:7">
      <c r="A260" s="182" t="s">
        <v>427</v>
      </c>
      <c r="B260" s="185"/>
      <c r="C260" s="185">
        <v>0</v>
      </c>
      <c r="D260" s="185"/>
      <c r="E260" s="185">
        <f t="shared" si="83"/>
        <v>0</v>
      </c>
      <c r="F260" s="185">
        <f t="shared" si="84"/>
        <v>0</v>
      </c>
      <c r="G260" s="184" t="s">
        <v>174</v>
      </c>
    </row>
    <row r="261" hidden="1" customHeight="1" spans="1:7">
      <c r="A261" s="182" t="s">
        <v>428</v>
      </c>
      <c r="B261" s="185"/>
      <c r="C261" s="185">
        <v>0</v>
      </c>
      <c r="D261" s="185"/>
      <c r="E261" s="185">
        <f t="shared" si="83"/>
        <v>0</v>
      </c>
      <c r="F261" s="185">
        <f t="shared" si="84"/>
        <v>0</v>
      </c>
      <c r="G261" s="184" t="s">
        <v>174</v>
      </c>
    </row>
    <row r="262" hidden="1" customHeight="1" spans="1:7">
      <c r="A262" s="182" t="s">
        <v>429</v>
      </c>
      <c r="B262" s="185"/>
      <c r="C262" s="185">
        <v>0</v>
      </c>
      <c r="D262" s="185"/>
      <c r="E262" s="185">
        <f t="shared" si="83"/>
        <v>0</v>
      </c>
      <c r="F262" s="185">
        <f t="shared" si="84"/>
        <v>0</v>
      </c>
      <c r="G262" s="184" t="s">
        <v>174</v>
      </c>
    </row>
    <row r="263" hidden="1" customHeight="1" spans="1:7">
      <c r="A263" s="182" t="s">
        <v>430</v>
      </c>
      <c r="B263" s="185"/>
      <c r="C263" s="185">
        <v>0</v>
      </c>
      <c r="D263" s="185"/>
      <c r="E263" s="185">
        <f t="shared" si="83"/>
        <v>0</v>
      </c>
      <c r="F263" s="185">
        <f t="shared" si="84"/>
        <v>0</v>
      </c>
      <c r="G263" s="184" t="s">
        <v>174</v>
      </c>
    </row>
    <row r="264" hidden="1" customHeight="1" spans="1:7">
      <c r="A264" s="182" t="s">
        <v>431</v>
      </c>
      <c r="B264" s="185"/>
      <c r="C264" s="185">
        <v>0</v>
      </c>
      <c r="D264" s="185"/>
      <c r="E264" s="185">
        <f t="shared" si="83"/>
        <v>0</v>
      </c>
      <c r="F264" s="185">
        <f t="shared" si="84"/>
        <v>0</v>
      </c>
      <c r="G264" s="184" t="s">
        <v>174</v>
      </c>
    </row>
    <row r="265" hidden="1" customHeight="1" spans="1:7">
      <c r="A265" s="182" t="s">
        <v>432</v>
      </c>
      <c r="B265" s="183">
        <f t="shared" ref="B265:F265" si="86">SUM(B266)</f>
        <v>0</v>
      </c>
      <c r="C265" s="183">
        <f t="shared" si="86"/>
        <v>0</v>
      </c>
      <c r="D265" s="183">
        <f t="shared" si="86"/>
        <v>0</v>
      </c>
      <c r="E265" s="183">
        <f t="shared" si="86"/>
        <v>0</v>
      </c>
      <c r="F265" s="183">
        <f t="shared" si="86"/>
        <v>0</v>
      </c>
      <c r="G265" s="184" t="s">
        <v>172</v>
      </c>
    </row>
    <row r="266" hidden="1" customHeight="1" spans="1:7">
      <c r="A266" s="182" t="s">
        <v>433</v>
      </c>
      <c r="B266" s="185"/>
      <c r="C266" s="185">
        <v>0</v>
      </c>
      <c r="D266" s="185"/>
      <c r="E266" s="185">
        <f t="shared" ref="E266:E270" si="87">C266+D266</f>
        <v>0</v>
      </c>
      <c r="F266" s="185">
        <f t="shared" ref="F266:F270" si="88">B266+E266</f>
        <v>0</v>
      </c>
      <c r="G266" s="184" t="s">
        <v>174</v>
      </c>
    </row>
    <row r="267" customHeight="1" spans="1:7">
      <c r="A267" s="179" t="s">
        <v>434</v>
      </c>
      <c r="B267" s="180">
        <f t="shared" ref="B267:F267" si="89">SUM(B268,B271,B282,B289,B297,B306,B322,B332,B342,B350,B356)</f>
        <v>10181.25</v>
      </c>
      <c r="C267" s="180">
        <f t="shared" si="89"/>
        <v>1240.26</v>
      </c>
      <c r="D267" s="180">
        <f t="shared" si="89"/>
        <v>-1450.54</v>
      </c>
      <c r="E267" s="180">
        <f t="shared" si="89"/>
        <v>-210.28</v>
      </c>
      <c r="F267" s="180">
        <f t="shared" si="89"/>
        <v>9970.97</v>
      </c>
      <c r="G267" s="181" t="s">
        <v>170</v>
      </c>
    </row>
    <row r="268" hidden="1" customHeight="1" spans="1:7">
      <c r="A268" s="182" t="s">
        <v>435</v>
      </c>
      <c r="B268" s="183">
        <f t="shared" ref="B268:F268" si="90">SUM(B269:B270)</f>
        <v>17.84</v>
      </c>
      <c r="C268" s="183">
        <f t="shared" si="90"/>
        <v>0</v>
      </c>
      <c r="D268" s="183">
        <f t="shared" si="90"/>
        <v>0</v>
      </c>
      <c r="E268" s="183">
        <f t="shared" si="90"/>
        <v>0</v>
      </c>
      <c r="F268" s="183">
        <f t="shared" si="90"/>
        <v>17.84</v>
      </c>
      <c r="G268" s="184" t="s">
        <v>172</v>
      </c>
    </row>
    <row r="269" hidden="1" customHeight="1" spans="1:7">
      <c r="A269" s="182" t="s">
        <v>436</v>
      </c>
      <c r="B269" s="183">
        <v>17.84</v>
      </c>
      <c r="C269" s="185">
        <v>0</v>
      </c>
      <c r="D269" s="185"/>
      <c r="E269" s="185">
        <f t="shared" si="87"/>
        <v>0</v>
      </c>
      <c r="F269" s="185">
        <f t="shared" si="88"/>
        <v>17.84</v>
      </c>
      <c r="G269" s="184" t="s">
        <v>174</v>
      </c>
    </row>
    <row r="270" hidden="1" customHeight="1" spans="1:7">
      <c r="A270" s="182" t="s">
        <v>437</v>
      </c>
      <c r="B270" s="185"/>
      <c r="C270" s="185">
        <v>0</v>
      </c>
      <c r="D270" s="185"/>
      <c r="E270" s="185">
        <f t="shared" si="87"/>
        <v>0</v>
      </c>
      <c r="F270" s="185">
        <f t="shared" si="88"/>
        <v>0</v>
      </c>
      <c r="G270" s="184" t="s">
        <v>174</v>
      </c>
    </row>
    <row r="271" hidden="1" customHeight="1" spans="1:7">
      <c r="A271" s="182" t="s">
        <v>438</v>
      </c>
      <c r="B271" s="183">
        <f>SUM(B272:B281)</f>
        <v>9340.45</v>
      </c>
      <c r="C271" s="183">
        <f t="shared" ref="C271:F271" si="91">SUM(C272:C281)</f>
        <v>1228.67</v>
      </c>
      <c r="D271" s="183">
        <f t="shared" si="91"/>
        <v>-1437.71</v>
      </c>
      <c r="E271" s="183">
        <f t="shared" si="91"/>
        <v>-209.04</v>
      </c>
      <c r="F271" s="183">
        <f t="shared" si="91"/>
        <v>9131.41</v>
      </c>
      <c r="G271" s="184" t="s">
        <v>172</v>
      </c>
    </row>
    <row r="272" hidden="1" customHeight="1" spans="1:7">
      <c r="A272" s="182" t="s">
        <v>439</v>
      </c>
      <c r="B272" s="183">
        <v>7060.42</v>
      </c>
      <c r="C272" s="185">
        <v>1228.67</v>
      </c>
      <c r="D272" s="185">
        <f>-39.41-1163.41</f>
        <v>-1202.82</v>
      </c>
      <c r="E272" s="185">
        <f t="shared" ref="E272:E281" si="92">C272+D272</f>
        <v>25.8499999999999</v>
      </c>
      <c r="F272" s="185">
        <f t="shared" ref="F272:F281" si="93">B272+E272</f>
        <v>7086.27</v>
      </c>
      <c r="G272" s="184" t="s">
        <v>174</v>
      </c>
    </row>
    <row r="273" hidden="1" customHeight="1" spans="1:7">
      <c r="A273" s="182" t="s">
        <v>440</v>
      </c>
      <c r="B273" s="183">
        <v>2280.03</v>
      </c>
      <c r="C273" s="185">
        <v>0</v>
      </c>
      <c r="D273" s="185">
        <v>-234.89</v>
      </c>
      <c r="E273" s="185">
        <f t="shared" si="92"/>
        <v>-234.89</v>
      </c>
      <c r="F273" s="185">
        <f t="shared" si="93"/>
        <v>2045.14</v>
      </c>
      <c r="G273" s="184" t="s">
        <v>174</v>
      </c>
    </row>
    <row r="274" hidden="1" customHeight="1" spans="1:7">
      <c r="A274" s="182" t="s">
        <v>441</v>
      </c>
      <c r="B274" s="185"/>
      <c r="C274" s="185">
        <v>0</v>
      </c>
      <c r="D274" s="185"/>
      <c r="E274" s="185">
        <f t="shared" si="92"/>
        <v>0</v>
      </c>
      <c r="F274" s="185">
        <f t="shared" si="93"/>
        <v>0</v>
      </c>
      <c r="G274" s="184" t="s">
        <v>174</v>
      </c>
    </row>
    <row r="275" hidden="1" customHeight="1" spans="1:7">
      <c r="A275" s="182" t="s">
        <v>442</v>
      </c>
      <c r="B275" s="185"/>
      <c r="C275" s="185">
        <v>0</v>
      </c>
      <c r="D275" s="185"/>
      <c r="E275" s="185">
        <f t="shared" si="92"/>
        <v>0</v>
      </c>
      <c r="F275" s="185">
        <f t="shared" si="93"/>
        <v>0</v>
      </c>
      <c r="G275" s="184" t="s">
        <v>174</v>
      </c>
    </row>
    <row r="276" hidden="1" customHeight="1" spans="1:7">
      <c r="A276" s="182" t="s">
        <v>443</v>
      </c>
      <c r="B276" s="185"/>
      <c r="C276" s="185">
        <v>0</v>
      </c>
      <c r="D276" s="185"/>
      <c r="E276" s="185">
        <f t="shared" si="92"/>
        <v>0</v>
      </c>
      <c r="F276" s="185">
        <f t="shared" si="93"/>
        <v>0</v>
      </c>
      <c r="G276" s="184" t="s">
        <v>174</v>
      </c>
    </row>
    <row r="277" hidden="1" customHeight="1" spans="1:7">
      <c r="A277" s="182" t="s">
        <v>444</v>
      </c>
      <c r="B277" s="185"/>
      <c r="C277" s="185">
        <v>0</v>
      </c>
      <c r="D277" s="185"/>
      <c r="E277" s="185">
        <f t="shared" si="92"/>
        <v>0</v>
      </c>
      <c r="F277" s="185">
        <f t="shared" si="93"/>
        <v>0</v>
      </c>
      <c r="G277" s="184" t="s">
        <v>174</v>
      </c>
    </row>
    <row r="278" hidden="1" customHeight="1" spans="1:7">
      <c r="A278" s="182" t="s">
        <v>445</v>
      </c>
      <c r="B278" s="185"/>
      <c r="C278" s="185">
        <v>0</v>
      </c>
      <c r="D278" s="185"/>
      <c r="E278" s="185">
        <f t="shared" si="92"/>
        <v>0</v>
      </c>
      <c r="F278" s="185">
        <f t="shared" si="93"/>
        <v>0</v>
      </c>
      <c r="G278" s="184" t="s">
        <v>174</v>
      </c>
    </row>
    <row r="279" hidden="1" customHeight="1" spans="1:7">
      <c r="A279" s="182" t="s">
        <v>446</v>
      </c>
      <c r="B279" s="185"/>
      <c r="C279" s="185">
        <v>0</v>
      </c>
      <c r="D279" s="185"/>
      <c r="E279" s="185">
        <f t="shared" si="92"/>
        <v>0</v>
      </c>
      <c r="F279" s="185">
        <f t="shared" si="93"/>
        <v>0</v>
      </c>
      <c r="G279" s="184" t="s">
        <v>174</v>
      </c>
    </row>
    <row r="280" hidden="1" customHeight="1" spans="1:7">
      <c r="A280" s="182" t="s">
        <v>447</v>
      </c>
      <c r="B280" s="185"/>
      <c r="C280" s="185">
        <v>0</v>
      </c>
      <c r="D280" s="185"/>
      <c r="E280" s="185">
        <f t="shared" si="92"/>
        <v>0</v>
      </c>
      <c r="F280" s="185">
        <f t="shared" si="93"/>
        <v>0</v>
      </c>
      <c r="G280" s="184" t="s">
        <v>174</v>
      </c>
    </row>
    <row r="281" hidden="1" customHeight="1" spans="1:7">
      <c r="A281" s="182" t="s">
        <v>448</v>
      </c>
      <c r="B281" s="185"/>
      <c r="C281" s="185">
        <v>0</v>
      </c>
      <c r="D281" s="185"/>
      <c r="E281" s="185">
        <f t="shared" si="92"/>
        <v>0</v>
      </c>
      <c r="F281" s="185">
        <f t="shared" si="93"/>
        <v>0</v>
      </c>
      <c r="G281" s="184" t="s">
        <v>174</v>
      </c>
    </row>
    <row r="282" hidden="1" customHeight="1" spans="1:7">
      <c r="A282" s="182" t="s">
        <v>449</v>
      </c>
      <c r="B282" s="183">
        <f t="shared" ref="B282:F282" si="94">SUM(B283:B288)</f>
        <v>0</v>
      </c>
      <c r="C282" s="183">
        <f t="shared" si="94"/>
        <v>0</v>
      </c>
      <c r="D282" s="183">
        <f t="shared" si="94"/>
        <v>0</v>
      </c>
      <c r="E282" s="183">
        <f t="shared" si="94"/>
        <v>0</v>
      </c>
      <c r="F282" s="183">
        <f t="shared" si="94"/>
        <v>0</v>
      </c>
      <c r="G282" s="184" t="s">
        <v>172</v>
      </c>
    </row>
    <row r="283" hidden="1" customHeight="1" spans="1:7">
      <c r="A283" s="182" t="s">
        <v>450</v>
      </c>
      <c r="B283" s="185"/>
      <c r="C283" s="185">
        <v>0</v>
      </c>
      <c r="D283" s="185"/>
      <c r="E283" s="185">
        <f t="shared" ref="E283:E288" si="95">C283+D283</f>
        <v>0</v>
      </c>
      <c r="F283" s="185">
        <f t="shared" ref="F283:F288" si="96">B283+E283</f>
        <v>0</v>
      </c>
      <c r="G283" s="184" t="s">
        <v>174</v>
      </c>
    </row>
    <row r="284" hidden="1" customHeight="1" spans="1:7">
      <c r="A284" s="182" t="s">
        <v>451</v>
      </c>
      <c r="B284" s="185"/>
      <c r="C284" s="185">
        <v>0</v>
      </c>
      <c r="D284" s="185"/>
      <c r="E284" s="185">
        <f t="shared" si="95"/>
        <v>0</v>
      </c>
      <c r="F284" s="185">
        <f t="shared" si="96"/>
        <v>0</v>
      </c>
      <c r="G284" s="184" t="s">
        <v>174</v>
      </c>
    </row>
    <row r="285" hidden="1" customHeight="1" spans="1:7">
      <c r="A285" s="182" t="s">
        <v>452</v>
      </c>
      <c r="B285" s="185"/>
      <c r="C285" s="185">
        <v>0</v>
      </c>
      <c r="D285" s="185"/>
      <c r="E285" s="185">
        <f t="shared" si="95"/>
        <v>0</v>
      </c>
      <c r="F285" s="185">
        <f t="shared" si="96"/>
        <v>0</v>
      </c>
      <c r="G285" s="184" t="s">
        <v>174</v>
      </c>
    </row>
    <row r="286" hidden="1" customHeight="1" spans="1:7">
      <c r="A286" s="182" t="s">
        <v>453</v>
      </c>
      <c r="B286" s="185"/>
      <c r="C286" s="185">
        <v>0</v>
      </c>
      <c r="D286" s="185"/>
      <c r="E286" s="185">
        <f t="shared" si="95"/>
        <v>0</v>
      </c>
      <c r="F286" s="185">
        <f t="shared" si="96"/>
        <v>0</v>
      </c>
      <c r="G286" s="184" t="s">
        <v>174</v>
      </c>
    </row>
    <row r="287" hidden="1" customHeight="1" spans="1:7">
      <c r="A287" s="182" t="s">
        <v>454</v>
      </c>
      <c r="B287" s="185"/>
      <c r="C287" s="185">
        <v>0</v>
      </c>
      <c r="D287" s="185"/>
      <c r="E287" s="185">
        <f t="shared" si="95"/>
        <v>0</v>
      </c>
      <c r="F287" s="185">
        <f t="shared" si="96"/>
        <v>0</v>
      </c>
      <c r="G287" s="184" t="s">
        <v>174</v>
      </c>
    </row>
    <row r="288" hidden="1" customHeight="1" spans="1:7">
      <c r="A288" s="182" t="s">
        <v>455</v>
      </c>
      <c r="B288" s="185"/>
      <c r="C288" s="185">
        <v>0</v>
      </c>
      <c r="D288" s="185"/>
      <c r="E288" s="185">
        <f t="shared" si="95"/>
        <v>0</v>
      </c>
      <c r="F288" s="185">
        <f t="shared" si="96"/>
        <v>0</v>
      </c>
      <c r="G288" s="184" t="s">
        <v>174</v>
      </c>
    </row>
    <row r="289" hidden="1" customHeight="1" spans="1:7">
      <c r="A289" s="182" t="s">
        <v>456</v>
      </c>
      <c r="B289" s="183">
        <f t="shared" ref="B289:F289" si="97">SUM(B290:B296)</f>
        <v>26.32</v>
      </c>
      <c r="C289" s="183">
        <f t="shared" si="97"/>
        <v>0</v>
      </c>
      <c r="D289" s="183">
        <f t="shared" si="97"/>
        <v>-7.36</v>
      </c>
      <c r="E289" s="183">
        <f t="shared" si="97"/>
        <v>-7.36</v>
      </c>
      <c r="F289" s="183">
        <f t="shared" si="97"/>
        <v>18.96</v>
      </c>
      <c r="G289" s="184" t="s">
        <v>172</v>
      </c>
    </row>
    <row r="290" hidden="1" customHeight="1" spans="1:7">
      <c r="A290" s="182" t="s">
        <v>457</v>
      </c>
      <c r="B290" s="183">
        <v>26.32</v>
      </c>
      <c r="C290" s="185">
        <v>0</v>
      </c>
      <c r="D290" s="185">
        <v>-7.36</v>
      </c>
      <c r="E290" s="185">
        <f t="shared" ref="E290:E296" si="98">C290+D290</f>
        <v>-7.36</v>
      </c>
      <c r="F290" s="185">
        <f t="shared" ref="F290:F296" si="99">B290+E290</f>
        <v>18.96</v>
      </c>
      <c r="G290" s="184" t="s">
        <v>174</v>
      </c>
    </row>
    <row r="291" hidden="1" customHeight="1" spans="1:7">
      <c r="A291" s="182" t="s">
        <v>458</v>
      </c>
      <c r="B291" s="185"/>
      <c r="C291" s="185">
        <v>0</v>
      </c>
      <c r="D291" s="185"/>
      <c r="E291" s="185">
        <f t="shared" si="98"/>
        <v>0</v>
      </c>
      <c r="F291" s="185">
        <f t="shared" si="99"/>
        <v>0</v>
      </c>
      <c r="G291" s="184" t="s">
        <v>174</v>
      </c>
    </row>
    <row r="292" hidden="1" customHeight="1" spans="1:7">
      <c r="A292" s="182" t="s">
        <v>459</v>
      </c>
      <c r="B292" s="185"/>
      <c r="C292" s="185">
        <v>0</v>
      </c>
      <c r="D292" s="185"/>
      <c r="E292" s="185">
        <f t="shared" si="98"/>
        <v>0</v>
      </c>
      <c r="F292" s="185">
        <f t="shared" si="99"/>
        <v>0</v>
      </c>
      <c r="G292" s="184" t="s">
        <v>174</v>
      </c>
    </row>
    <row r="293" hidden="1" customHeight="1" spans="1:7">
      <c r="A293" s="182" t="s">
        <v>460</v>
      </c>
      <c r="B293" s="185"/>
      <c r="C293" s="185">
        <v>0</v>
      </c>
      <c r="D293" s="185"/>
      <c r="E293" s="185">
        <f t="shared" si="98"/>
        <v>0</v>
      </c>
      <c r="F293" s="185">
        <f t="shared" si="99"/>
        <v>0</v>
      </c>
      <c r="G293" s="184" t="s">
        <v>174</v>
      </c>
    </row>
    <row r="294" hidden="1" customHeight="1" spans="1:7">
      <c r="A294" s="182" t="s">
        <v>461</v>
      </c>
      <c r="B294" s="185"/>
      <c r="C294" s="185">
        <v>0</v>
      </c>
      <c r="D294" s="185"/>
      <c r="E294" s="185">
        <f t="shared" si="98"/>
        <v>0</v>
      </c>
      <c r="F294" s="185">
        <f t="shared" si="99"/>
        <v>0</v>
      </c>
      <c r="G294" s="184" t="s">
        <v>174</v>
      </c>
    </row>
    <row r="295" hidden="1" customHeight="1" spans="1:7">
      <c r="A295" s="182" t="s">
        <v>462</v>
      </c>
      <c r="B295" s="185"/>
      <c r="C295" s="185">
        <v>0</v>
      </c>
      <c r="D295" s="185"/>
      <c r="E295" s="185">
        <f t="shared" si="98"/>
        <v>0</v>
      </c>
      <c r="F295" s="185">
        <f t="shared" si="99"/>
        <v>0</v>
      </c>
      <c r="G295" s="184" t="s">
        <v>174</v>
      </c>
    </row>
    <row r="296" hidden="1" customHeight="1" spans="1:7">
      <c r="A296" s="182" t="s">
        <v>463</v>
      </c>
      <c r="B296" s="185"/>
      <c r="C296" s="185">
        <v>0</v>
      </c>
      <c r="D296" s="185"/>
      <c r="E296" s="185">
        <f t="shared" si="98"/>
        <v>0</v>
      </c>
      <c r="F296" s="185">
        <f t="shared" si="99"/>
        <v>0</v>
      </c>
      <c r="G296" s="184" t="s">
        <v>174</v>
      </c>
    </row>
    <row r="297" hidden="1" customHeight="1" spans="1:7">
      <c r="A297" s="182" t="s">
        <v>464</v>
      </c>
      <c r="B297" s="183">
        <f t="shared" ref="B297:F297" si="100">SUM(B298:B305)</f>
        <v>52.79</v>
      </c>
      <c r="C297" s="183">
        <f t="shared" si="100"/>
        <v>0</v>
      </c>
      <c r="D297" s="183">
        <f t="shared" si="100"/>
        <v>-5.47</v>
      </c>
      <c r="E297" s="183">
        <f t="shared" si="100"/>
        <v>-5.47</v>
      </c>
      <c r="F297" s="183">
        <f t="shared" si="100"/>
        <v>47.32</v>
      </c>
      <c r="G297" s="184" t="s">
        <v>172</v>
      </c>
    </row>
    <row r="298" hidden="1" customHeight="1" spans="1:7">
      <c r="A298" s="182" t="s">
        <v>465</v>
      </c>
      <c r="B298" s="183">
        <v>52.79</v>
      </c>
      <c r="C298" s="185">
        <v>0</v>
      </c>
      <c r="D298" s="185">
        <v>-5.47</v>
      </c>
      <c r="E298" s="185">
        <f t="shared" ref="E298:E305" si="101">C298+D298</f>
        <v>-5.47</v>
      </c>
      <c r="F298" s="185">
        <f t="shared" ref="F298:F305" si="102">B298+E298</f>
        <v>47.32</v>
      </c>
      <c r="G298" s="184" t="s">
        <v>174</v>
      </c>
    </row>
    <row r="299" hidden="1" customHeight="1" spans="1:7">
      <c r="A299" s="182" t="s">
        <v>466</v>
      </c>
      <c r="B299" s="185"/>
      <c r="C299" s="185">
        <v>0</v>
      </c>
      <c r="D299" s="185"/>
      <c r="E299" s="185">
        <f t="shared" si="101"/>
        <v>0</v>
      </c>
      <c r="F299" s="185">
        <f t="shared" si="102"/>
        <v>0</v>
      </c>
      <c r="G299" s="184" t="s">
        <v>174</v>
      </c>
    </row>
    <row r="300" hidden="1" customHeight="1" spans="1:7">
      <c r="A300" s="182" t="s">
        <v>467</v>
      </c>
      <c r="B300" s="185"/>
      <c r="C300" s="185">
        <v>0</v>
      </c>
      <c r="D300" s="185"/>
      <c r="E300" s="185">
        <f t="shared" si="101"/>
        <v>0</v>
      </c>
      <c r="F300" s="185">
        <f t="shared" si="102"/>
        <v>0</v>
      </c>
      <c r="G300" s="184" t="s">
        <v>174</v>
      </c>
    </row>
    <row r="301" hidden="1" customHeight="1" spans="1:7">
      <c r="A301" s="182" t="s">
        <v>468</v>
      </c>
      <c r="B301" s="185"/>
      <c r="C301" s="185">
        <v>0</v>
      </c>
      <c r="D301" s="185"/>
      <c r="E301" s="185">
        <f t="shared" si="101"/>
        <v>0</v>
      </c>
      <c r="F301" s="185">
        <f t="shared" si="102"/>
        <v>0</v>
      </c>
      <c r="G301" s="184" t="s">
        <v>174</v>
      </c>
    </row>
    <row r="302" hidden="1" customHeight="1" spans="1:7">
      <c r="A302" s="182" t="s">
        <v>469</v>
      </c>
      <c r="B302" s="185"/>
      <c r="C302" s="185">
        <v>0</v>
      </c>
      <c r="D302" s="185"/>
      <c r="E302" s="185">
        <f t="shared" si="101"/>
        <v>0</v>
      </c>
      <c r="F302" s="185">
        <f t="shared" si="102"/>
        <v>0</v>
      </c>
      <c r="G302" s="184" t="s">
        <v>174</v>
      </c>
    </row>
    <row r="303" hidden="1" customHeight="1" spans="1:7">
      <c r="A303" s="182" t="s">
        <v>470</v>
      </c>
      <c r="B303" s="185"/>
      <c r="C303" s="185">
        <v>0</v>
      </c>
      <c r="D303" s="185"/>
      <c r="E303" s="185">
        <f t="shared" si="101"/>
        <v>0</v>
      </c>
      <c r="F303" s="185">
        <f t="shared" si="102"/>
        <v>0</v>
      </c>
      <c r="G303" s="184" t="s">
        <v>174</v>
      </c>
    </row>
    <row r="304" hidden="1" customHeight="1" spans="1:7">
      <c r="A304" s="182" t="s">
        <v>471</v>
      </c>
      <c r="B304" s="185"/>
      <c r="C304" s="185">
        <v>0</v>
      </c>
      <c r="D304" s="185"/>
      <c r="E304" s="185">
        <f t="shared" si="101"/>
        <v>0</v>
      </c>
      <c r="F304" s="185">
        <f t="shared" si="102"/>
        <v>0</v>
      </c>
      <c r="G304" s="184" t="s">
        <v>174</v>
      </c>
    </row>
    <row r="305" hidden="1" customHeight="1" spans="1:7">
      <c r="A305" s="182" t="s">
        <v>472</v>
      </c>
      <c r="B305" s="185"/>
      <c r="C305" s="185">
        <v>0</v>
      </c>
      <c r="D305" s="185"/>
      <c r="E305" s="185">
        <f t="shared" si="101"/>
        <v>0</v>
      </c>
      <c r="F305" s="185">
        <f t="shared" si="102"/>
        <v>0</v>
      </c>
      <c r="G305" s="184" t="s">
        <v>174</v>
      </c>
    </row>
    <row r="306" hidden="1" customHeight="1" spans="1:7">
      <c r="A306" s="182" t="s">
        <v>473</v>
      </c>
      <c r="B306" s="183">
        <f t="shared" ref="B306:F306" si="103">SUM(B307:B321)</f>
        <v>743.85</v>
      </c>
      <c r="C306" s="183">
        <f t="shared" si="103"/>
        <v>11.59</v>
      </c>
      <c r="D306" s="183">
        <f t="shared" si="103"/>
        <v>0</v>
      </c>
      <c r="E306" s="183">
        <f t="shared" si="103"/>
        <v>11.59</v>
      </c>
      <c r="F306" s="183">
        <f t="shared" si="103"/>
        <v>755.44</v>
      </c>
      <c r="G306" s="184" t="s">
        <v>172</v>
      </c>
    </row>
    <row r="307" hidden="1" customHeight="1" spans="1:7">
      <c r="A307" s="182" t="s">
        <v>474</v>
      </c>
      <c r="B307" s="183">
        <v>743.85</v>
      </c>
      <c r="C307" s="185">
        <v>11.59</v>
      </c>
      <c r="D307" s="185"/>
      <c r="E307" s="185">
        <f t="shared" ref="E307:E321" si="104">C307+D307</f>
        <v>11.59</v>
      </c>
      <c r="F307" s="185">
        <f t="shared" ref="F307:F321" si="105">B307+E307</f>
        <v>755.44</v>
      </c>
      <c r="G307" s="184" t="s">
        <v>174</v>
      </c>
    </row>
    <row r="308" hidden="1" customHeight="1" spans="1:7">
      <c r="A308" s="182" t="s">
        <v>475</v>
      </c>
      <c r="B308" s="185"/>
      <c r="C308" s="185">
        <v>0</v>
      </c>
      <c r="D308" s="185"/>
      <c r="E308" s="185">
        <f t="shared" si="104"/>
        <v>0</v>
      </c>
      <c r="F308" s="185">
        <f t="shared" si="105"/>
        <v>0</v>
      </c>
      <c r="G308" s="184" t="s">
        <v>174</v>
      </c>
    </row>
    <row r="309" hidden="1" customHeight="1" spans="1:7">
      <c r="A309" s="182" t="s">
        <v>476</v>
      </c>
      <c r="B309" s="185"/>
      <c r="C309" s="185">
        <v>0</v>
      </c>
      <c r="D309" s="185"/>
      <c r="E309" s="185">
        <f t="shared" si="104"/>
        <v>0</v>
      </c>
      <c r="F309" s="185">
        <f t="shared" si="105"/>
        <v>0</v>
      </c>
      <c r="G309" s="184" t="s">
        <v>174</v>
      </c>
    </row>
    <row r="310" hidden="1" customHeight="1" spans="1:7">
      <c r="A310" s="182" t="s">
        <v>477</v>
      </c>
      <c r="B310" s="185"/>
      <c r="C310" s="185">
        <v>0</v>
      </c>
      <c r="D310" s="185"/>
      <c r="E310" s="185">
        <f t="shared" si="104"/>
        <v>0</v>
      </c>
      <c r="F310" s="185">
        <f t="shared" si="105"/>
        <v>0</v>
      </c>
      <c r="G310" s="184" t="s">
        <v>174</v>
      </c>
    </row>
    <row r="311" hidden="1" customHeight="1" spans="1:7">
      <c r="A311" s="182" t="s">
        <v>478</v>
      </c>
      <c r="B311" s="185"/>
      <c r="C311" s="185">
        <v>0</v>
      </c>
      <c r="D311" s="185"/>
      <c r="E311" s="185">
        <f t="shared" si="104"/>
        <v>0</v>
      </c>
      <c r="F311" s="185">
        <f t="shared" si="105"/>
        <v>0</v>
      </c>
      <c r="G311" s="184" t="s">
        <v>174</v>
      </c>
    </row>
    <row r="312" hidden="1" customHeight="1" spans="1:7">
      <c r="A312" s="182" t="s">
        <v>479</v>
      </c>
      <c r="B312" s="185"/>
      <c r="C312" s="185">
        <v>0</v>
      </c>
      <c r="D312" s="185"/>
      <c r="E312" s="185">
        <f t="shared" si="104"/>
        <v>0</v>
      </c>
      <c r="F312" s="185">
        <f t="shared" si="105"/>
        <v>0</v>
      </c>
      <c r="G312" s="184" t="s">
        <v>174</v>
      </c>
    </row>
    <row r="313" hidden="1" customHeight="1" spans="1:7">
      <c r="A313" s="182" t="s">
        <v>480</v>
      </c>
      <c r="B313" s="185"/>
      <c r="C313" s="185">
        <v>0</v>
      </c>
      <c r="D313" s="185"/>
      <c r="E313" s="185">
        <f t="shared" si="104"/>
        <v>0</v>
      </c>
      <c r="F313" s="185">
        <f t="shared" si="105"/>
        <v>0</v>
      </c>
      <c r="G313" s="184" t="s">
        <v>174</v>
      </c>
    </row>
    <row r="314" hidden="1" customHeight="1" spans="1:7">
      <c r="A314" s="182" t="s">
        <v>481</v>
      </c>
      <c r="B314" s="185"/>
      <c r="C314" s="185">
        <v>0</v>
      </c>
      <c r="D314" s="185"/>
      <c r="E314" s="185">
        <f t="shared" si="104"/>
        <v>0</v>
      </c>
      <c r="F314" s="185">
        <f t="shared" si="105"/>
        <v>0</v>
      </c>
      <c r="G314" s="184" t="s">
        <v>174</v>
      </c>
    </row>
    <row r="315" hidden="1" customHeight="1" spans="1:7">
      <c r="A315" s="182" t="s">
        <v>482</v>
      </c>
      <c r="B315" s="185"/>
      <c r="C315" s="185">
        <v>0</v>
      </c>
      <c r="D315" s="185"/>
      <c r="E315" s="185">
        <f t="shared" si="104"/>
        <v>0</v>
      </c>
      <c r="F315" s="185">
        <f t="shared" si="105"/>
        <v>0</v>
      </c>
      <c r="G315" s="184" t="s">
        <v>174</v>
      </c>
    </row>
    <row r="316" hidden="1" customHeight="1" spans="1:7">
      <c r="A316" s="182" t="s">
        <v>483</v>
      </c>
      <c r="B316" s="185"/>
      <c r="C316" s="185">
        <v>0</v>
      </c>
      <c r="D316" s="185"/>
      <c r="E316" s="185">
        <f t="shared" si="104"/>
        <v>0</v>
      </c>
      <c r="F316" s="185">
        <f t="shared" si="105"/>
        <v>0</v>
      </c>
      <c r="G316" s="184" t="s">
        <v>174</v>
      </c>
    </row>
    <row r="317" hidden="1" customHeight="1" spans="1:7">
      <c r="A317" s="182" t="s">
        <v>484</v>
      </c>
      <c r="B317" s="185"/>
      <c r="C317" s="185">
        <v>0</v>
      </c>
      <c r="D317" s="185"/>
      <c r="E317" s="185">
        <f t="shared" si="104"/>
        <v>0</v>
      </c>
      <c r="F317" s="185">
        <f t="shared" si="105"/>
        <v>0</v>
      </c>
      <c r="G317" s="184" t="s">
        <v>174</v>
      </c>
    </row>
    <row r="318" hidden="1" customHeight="1" spans="1:7">
      <c r="A318" s="182" t="s">
        <v>485</v>
      </c>
      <c r="B318" s="185"/>
      <c r="C318" s="185">
        <v>0</v>
      </c>
      <c r="D318" s="185"/>
      <c r="E318" s="185">
        <f t="shared" si="104"/>
        <v>0</v>
      </c>
      <c r="F318" s="185">
        <f t="shared" si="105"/>
        <v>0</v>
      </c>
      <c r="G318" s="184" t="s">
        <v>174</v>
      </c>
    </row>
    <row r="319" hidden="1" customHeight="1" spans="1:7">
      <c r="A319" s="182" t="s">
        <v>486</v>
      </c>
      <c r="B319" s="185"/>
      <c r="C319" s="185">
        <v>0</v>
      </c>
      <c r="D319" s="185"/>
      <c r="E319" s="185">
        <f t="shared" si="104"/>
        <v>0</v>
      </c>
      <c r="F319" s="185">
        <f t="shared" si="105"/>
        <v>0</v>
      </c>
      <c r="G319" s="184" t="s">
        <v>174</v>
      </c>
    </row>
    <row r="320" hidden="1" customHeight="1" spans="1:7">
      <c r="A320" s="182" t="s">
        <v>487</v>
      </c>
      <c r="B320" s="185"/>
      <c r="C320" s="185">
        <v>0</v>
      </c>
      <c r="D320" s="185"/>
      <c r="E320" s="185">
        <f t="shared" si="104"/>
        <v>0</v>
      </c>
      <c r="F320" s="185">
        <f t="shared" si="105"/>
        <v>0</v>
      </c>
      <c r="G320" s="184" t="s">
        <v>174</v>
      </c>
    </row>
    <row r="321" hidden="1" customHeight="1" spans="1:7">
      <c r="A321" s="182" t="s">
        <v>488</v>
      </c>
      <c r="B321" s="185"/>
      <c r="C321" s="185">
        <v>0</v>
      </c>
      <c r="D321" s="185"/>
      <c r="E321" s="185">
        <f t="shared" si="104"/>
        <v>0</v>
      </c>
      <c r="F321" s="185">
        <f t="shared" si="105"/>
        <v>0</v>
      </c>
      <c r="G321" s="184" t="s">
        <v>174</v>
      </c>
    </row>
    <row r="322" hidden="1" customHeight="1" spans="1:7">
      <c r="A322" s="182" t="s">
        <v>489</v>
      </c>
      <c r="B322" s="183">
        <f t="shared" ref="B322:F322" si="106">SUM(B323:B331)</f>
        <v>0</v>
      </c>
      <c r="C322" s="183">
        <f t="shared" si="106"/>
        <v>0</v>
      </c>
      <c r="D322" s="183">
        <f t="shared" si="106"/>
        <v>0</v>
      </c>
      <c r="E322" s="183">
        <f t="shared" si="106"/>
        <v>0</v>
      </c>
      <c r="F322" s="183">
        <f t="shared" si="106"/>
        <v>0</v>
      </c>
      <c r="G322" s="184" t="s">
        <v>172</v>
      </c>
    </row>
    <row r="323" hidden="1" customHeight="1" spans="1:7">
      <c r="A323" s="182" t="s">
        <v>490</v>
      </c>
      <c r="B323" s="185"/>
      <c r="C323" s="185">
        <v>0</v>
      </c>
      <c r="D323" s="185"/>
      <c r="E323" s="185">
        <f t="shared" ref="E323:E331" si="107">C323+D323</f>
        <v>0</v>
      </c>
      <c r="F323" s="185">
        <f t="shared" ref="F323:F331" si="108">B323+E323</f>
        <v>0</v>
      </c>
      <c r="G323" s="184" t="s">
        <v>174</v>
      </c>
    </row>
    <row r="324" hidden="1" customHeight="1" spans="1:7">
      <c r="A324" s="182" t="s">
        <v>491</v>
      </c>
      <c r="B324" s="185"/>
      <c r="C324" s="185">
        <v>0</v>
      </c>
      <c r="D324" s="185"/>
      <c r="E324" s="185">
        <f t="shared" si="107"/>
        <v>0</v>
      </c>
      <c r="F324" s="185">
        <f t="shared" si="108"/>
        <v>0</v>
      </c>
      <c r="G324" s="184" t="s">
        <v>174</v>
      </c>
    </row>
    <row r="325" hidden="1" customHeight="1" spans="1:7">
      <c r="A325" s="182" t="s">
        <v>492</v>
      </c>
      <c r="B325" s="185"/>
      <c r="C325" s="185">
        <v>0</v>
      </c>
      <c r="D325" s="185"/>
      <c r="E325" s="185">
        <f t="shared" si="107"/>
        <v>0</v>
      </c>
      <c r="F325" s="185">
        <f t="shared" si="108"/>
        <v>0</v>
      </c>
      <c r="G325" s="184" t="s">
        <v>174</v>
      </c>
    </row>
    <row r="326" hidden="1" customHeight="1" spans="1:7">
      <c r="A326" s="182" t="s">
        <v>493</v>
      </c>
      <c r="B326" s="185"/>
      <c r="C326" s="185">
        <v>0</v>
      </c>
      <c r="D326" s="185"/>
      <c r="E326" s="185">
        <f t="shared" si="107"/>
        <v>0</v>
      </c>
      <c r="F326" s="185">
        <f t="shared" si="108"/>
        <v>0</v>
      </c>
      <c r="G326" s="184" t="s">
        <v>174</v>
      </c>
    </row>
    <row r="327" hidden="1" customHeight="1" spans="1:7">
      <c r="A327" s="182" t="s">
        <v>494</v>
      </c>
      <c r="B327" s="185"/>
      <c r="C327" s="185">
        <v>0</v>
      </c>
      <c r="D327" s="185"/>
      <c r="E327" s="185">
        <f t="shared" si="107"/>
        <v>0</v>
      </c>
      <c r="F327" s="185">
        <f t="shared" si="108"/>
        <v>0</v>
      </c>
      <c r="G327" s="184" t="s">
        <v>174</v>
      </c>
    </row>
    <row r="328" hidden="1" customHeight="1" spans="1:7">
      <c r="A328" s="182" t="s">
        <v>495</v>
      </c>
      <c r="B328" s="185"/>
      <c r="C328" s="185">
        <v>0</v>
      </c>
      <c r="D328" s="185"/>
      <c r="E328" s="185">
        <f t="shared" si="107"/>
        <v>0</v>
      </c>
      <c r="F328" s="185">
        <f t="shared" si="108"/>
        <v>0</v>
      </c>
      <c r="G328" s="184" t="s">
        <v>174</v>
      </c>
    </row>
    <row r="329" hidden="1" customHeight="1" spans="1:7">
      <c r="A329" s="182" t="s">
        <v>496</v>
      </c>
      <c r="B329" s="185"/>
      <c r="C329" s="185">
        <v>0</v>
      </c>
      <c r="D329" s="185"/>
      <c r="E329" s="185">
        <f t="shared" si="107"/>
        <v>0</v>
      </c>
      <c r="F329" s="185">
        <f t="shared" si="108"/>
        <v>0</v>
      </c>
      <c r="G329" s="184" t="s">
        <v>174</v>
      </c>
    </row>
    <row r="330" hidden="1" customHeight="1" spans="1:7">
      <c r="A330" s="182" t="s">
        <v>497</v>
      </c>
      <c r="B330" s="185"/>
      <c r="C330" s="185">
        <v>0</v>
      </c>
      <c r="D330" s="185"/>
      <c r="E330" s="185">
        <f t="shared" si="107"/>
        <v>0</v>
      </c>
      <c r="F330" s="185">
        <f t="shared" si="108"/>
        <v>0</v>
      </c>
      <c r="G330" s="184" t="s">
        <v>174</v>
      </c>
    </row>
    <row r="331" hidden="1" customHeight="1" spans="1:7">
      <c r="A331" s="182" t="s">
        <v>498</v>
      </c>
      <c r="B331" s="185"/>
      <c r="C331" s="185">
        <v>0</v>
      </c>
      <c r="D331" s="185"/>
      <c r="E331" s="185">
        <f t="shared" si="107"/>
        <v>0</v>
      </c>
      <c r="F331" s="185">
        <f t="shared" si="108"/>
        <v>0</v>
      </c>
      <c r="G331" s="184" t="s">
        <v>174</v>
      </c>
    </row>
    <row r="332" hidden="1" customHeight="1" spans="1:7">
      <c r="A332" s="182" t="s">
        <v>499</v>
      </c>
      <c r="B332" s="183">
        <f t="shared" ref="B332:F332" si="109">SUM(B333:B341)</f>
        <v>0</v>
      </c>
      <c r="C332" s="183">
        <f t="shared" si="109"/>
        <v>0</v>
      </c>
      <c r="D332" s="183">
        <f t="shared" si="109"/>
        <v>0</v>
      </c>
      <c r="E332" s="183">
        <f t="shared" si="109"/>
        <v>0</v>
      </c>
      <c r="F332" s="183">
        <f t="shared" si="109"/>
        <v>0</v>
      </c>
      <c r="G332" s="184" t="s">
        <v>172</v>
      </c>
    </row>
    <row r="333" hidden="1" customHeight="1" spans="1:7">
      <c r="A333" s="182" t="s">
        <v>500</v>
      </c>
      <c r="B333" s="185"/>
      <c r="C333" s="185">
        <v>0</v>
      </c>
      <c r="D333" s="185"/>
      <c r="E333" s="185">
        <f t="shared" ref="E333:E341" si="110">C333+D333</f>
        <v>0</v>
      </c>
      <c r="F333" s="185">
        <f t="shared" ref="F333:F341" si="111">B333+E333</f>
        <v>0</v>
      </c>
      <c r="G333" s="184" t="s">
        <v>174</v>
      </c>
    </row>
    <row r="334" hidden="1" customHeight="1" spans="1:7">
      <c r="A334" s="182" t="s">
        <v>501</v>
      </c>
      <c r="B334" s="185"/>
      <c r="C334" s="185">
        <v>0</v>
      </c>
      <c r="D334" s="185"/>
      <c r="E334" s="185">
        <f t="shared" si="110"/>
        <v>0</v>
      </c>
      <c r="F334" s="185">
        <f t="shared" si="111"/>
        <v>0</v>
      </c>
      <c r="G334" s="184" t="s">
        <v>174</v>
      </c>
    </row>
    <row r="335" hidden="1" customHeight="1" spans="1:7">
      <c r="A335" s="182" t="s">
        <v>502</v>
      </c>
      <c r="B335" s="185"/>
      <c r="C335" s="185">
        <v>0</v>
      </c>
      <c r="D335" s="185"/>
      <c r="E335" s="185">
        <f t="shared" si="110"/>
        <v>0</v>
      </c>
      <c r="F335" s="185">
        <f t="shared" si="111"/>
        <v>0</v>
      </c>
      <c r="G335" s="184" t="s">
        <v>174</v>
      </c>
    </row>
    <row r="336" hidden="1" customHeight="1" spans="1:7">
      <c r="A336" s="182" t="s">
        <v>503</v>
      </c>
      <c r="B336" s="185"/>
      <c r="C336" s="185">
        <v>0</v>
      </c>
      <c r="D336" s="185"/>
      <c r="E336" s="185">
        <f t="shared" si="110"/>
        <v>0</v>
      </c>
      <c r="F336" s="185">
        <f t="shared" si="111"/>
        <v>0</v>
      </c>
      <c r="G336" s="184" t="s">
        <v>174</v>
      </c>
    </row>
    <row r="337" hidden="1" customHeight="1" spans="1:7">
      <c r="A337" s="182" t="s">
        <v>504</v>
      </c>
      <c r="B337" s="185"/>
      <c r="C337" s="185">
        <v>0</v>
      </c>
      <c r="D337" s="185"/>
      <c r="E337" s="185">
        <f t="shared" si="110"/>
        <v>0</v>
      </c>
      <c r="F337" s="185">
        <f t="shared" si="111"/>
        <v>0</v>
      </c>
      <c r="G337" s="184" t="s">
        <v>174</v>
      </c>
    </row>
    <row r="338" hidden="1" customHeight="1" spans="1:7">
      <c r="A338" s="182" t="s">
        <v>505</v>
      </c>
      <c r="B338" s="185"/>
      <c r="C338" s="185">
        <v>0</v>
      </c>
      <c r="D338" s="185"/>
      <c r="E338" s="185">
        <f t="shared" si="110"/>
        <v>0</v>
      </c>
      <c r="F338" s="185">
        <f t="shared" si="111"/>
        <v>0</v>
      </c>
      <c r="G338" s="184" t="s">
        <v>174</v>
      </c>
    </row>
    <row r="339" hidden="1" customHeight="1" spans="1:7">
      <c r="A339" s="182" t="s">
        <v>506</v>
      </c>
      <c r="B339" s="185"/>
      <c r="C339" s="185">
        <v>0</v>
      </c>
      <c r="D339" s="185"/>
      <c r="E339" s="185">
        <f t="shared" si="110"/>
        <v>0</v>
      </c>
      <c r="F339" s="185">
        <f t="shared" si="111"/>
        <v>0</v>
      </c>
      <c r="G339" s="184" t="s">
        <v>174</v>
      </c>
    </row>
    <row r="340" hidden="1" customHeight="1" spans="1:7">
      <c r="A340" s="182" t="s">
        <v>507</v>
      </c>
      <c r="B340" s="185"/>
      <c r="C340" s="185">
        <v>0</v>
      </c>
      <c r="D340" s="185"/>
      <c r="E340" s="185">
        <f t="shared" si="110"/>
        <v>0</v>
      </c>
      <c r="F340" s="185">
        <f t="shared" si="111"/>
        <v>0</v>
      </c>
      <c r="G340" s="184" t="s">
        <v>174</v>
      </c>
    </row>
    <row r="341" hidden="1" customHeight="1" spans="1:7">
      <c r="A341" s="182" t="s">
        <v>508</v>
      </c>
      <c r="B341" s="185"/>
      <c r="C341" s="185">
        <v>0</v>
      </c>
      <c r="D341" s="185"/>
      <c r="E341" s="185">
        <f t="shared" si="110"/>
        <v>0</v>
      </c>
      <c r="F341" s="185">
        <f t="shared" si="111"/>
        <v>0</v>
      </c>
      <c r="G341" s="184" t="s">
        <v>174</v>
      </c>
    </row>
    <row r="342" hidden="1" customHeight="1" spans="1:7">
      <c r="A342" s="182" t="s">
        <v>509</v>
      </c>
      <c r="B342" s="183">
        <f t="shared" ref="B342:F342" si="112">SUM(B343:B349)</f>
        <v>0</v>
      </c>
      <c r="C342" s="183">
        <f t="shared" si="112"/>
        <v>0</v>
      </c>
      <c r="D342" s="183">
        <f t="shared" si="112"/>
        <v>0</v>
      </c>
      <c r="E342" s="183">
        <f t="shared" si="112"/>
        <v>0</v>
      </c>
      <c r="F342" s="183">
        <f t="shared" si="112"/>
        <v>0</v>
      </c>
      <c r="G342" s="184" t="s">
        <v>172</v>
      </c>
    </row>
    <row r="343" hidden="1" customHeight="1" spans="1:7">
      <c r="A343" s="182" t="s">
        <v>510</v>
      </c>
      <c r="B343" s="185"/>
      <c r="C343" s="185">
        <v>0</v>
      </c>
      <c r="D343" s="185"/>
      <c r="E343" s="185">
        <f t="shared" ref="E343:E349" si="113">C343+D343</f>
        <v>0</v>
      </c>
      <c r="F343" s="185">
        <f t="shared" ref="F343:F349" si="114">B343+E343</f>
        <v>0</v>
      </c>
      <c r="G343" s="184" t="s">
        <v>174</v>
      </c>
    </row>
    <row r="344" hidden="1" customHeight="1" spans="1:7">
      <c r="A344" s="182" t="s">
        <v>511</v>
      </c>
      <c r="B344" s="185"/>
      <c r="C344" s="185">
        <v>0</v>
      </c>
      <c r="D344" s="185"/>
      <c r="E344" s="185">
        <f t="shared" si="113"/>
        <v>0</v>
      </c>
      <c r="F344" s="185">
        <f t="shared" si="114"/>
        <v>0</v>
      </c>
      <c r="G344" s="184" t="s">
        <v>174</v>
      </c>
    </row>
    <row r="345" hidden="1" customHeight="1" spans="1:7">
      <c r="A345" s="182" t="s">
        <v>512</v>
      </c>
      <c r="B345" s="185"/>
      <c r="C345" s="185">
        <v>0</v>
      </c>
      <c r="D345" s="185"/>
      <c r="E345" s="185">
        <f t="shared" si="113"/>
        <v>0</v>
      </c>
      <c r="F345" s="185">
        <f t="shared" si="114"/>
        <v>0</v>
      </c>
      <c r="G345" s="184" t="s">
        <v>174</v>
      </c>
    </row>
    <row r="346" hidden="1" customHeight="1" spans="1:7">
      <c r="A346" s="182" t="s">
        <v>513</v>
      </c>
      <c r="B346" s="185"/>
      <c r="C346" s="185">
        <v>0</v>
      </c>
      <c r="D346" s="185"/>
      <c r="E346" s="185">
        <f t="shared" si="113"/>
        <v>0</v>
      </c>
      <c r="F346" s="185">
        <f t="shared" si="114"/>
        <v>0</v>
      </c>
      <c r="G346" s="184" t="s">
        <v>174</v>
      </c>
    </row>
    <row r="347" hidden="1" customHeight="1" spans="1:7">
      <c r="A347" s="182" t="s">
        <v>514</v>
      </c>
      <c r="B347" s="185"/>
      <c r="C347" s="185">
        <v>0</v>
      </c>
      <c r="D347" s="185"/>
      <c r="E347" s="185">
        <f t="shared" si="113"/>
        <v>0</v>
      </c>
      <c r="F347" s="185">
        <f t="shared" si="114"/>
        <v>0</v>
      </c>
      <c r="G347" s="184" t="s">
        <v>174</v>
      </c>
    </row>
    <row r="348" hidden="1" customHeight="1" spans="1:7">
      <c r="A348" s="182" t="s">
        <v>515</v>
      </c>
      <c r="B348" s="185"/>
      <c r="C348" s="185">
        <v>0</v>
      </c>
      <c r="D348" s="185"/>
      <c r="E348" s="185">
        <f t="shared" si="113"/>
        <v>0</v>
      </c>
      <c r="F348" s="185">
        <f t="shared" si="114"/>
        <v>0</v>
      </c>
      <c r="G348" s="184" t="s">
        <v>174</v>
      </c>
    </row>
    <row r="349" hidden="1" customHeight="1" spans="1:7">
      <c r="A349" s="182" t="s">
        <v>516</v>
      </c>
      <c r="B349" s="185"/>
      <c r="C349" s="185">
        <v>0</v>
      </c>
      <c r="D349" s="185"/>
      <c r="E349" s="185">
        <f t="shared" si="113"/>
        <v>0</v>
      </c>
      <c r="F349" s="185">
        <f t="shared" si="114"/>
        <v>0</v>
      </c>
      <c r="G349" s="184" t="s">
        <v>174</v>
      </c>
    </row>
    <row r="350" hidden="1" customHeight="1" spans="1:7">
      <c r="A350" s="182" t="s">
        <v>517</v>
      </c>
      <c r="B350" s="183">
        <f t="shared" ref="B350:F350" si="115">SUM(B351:B355)</f>
        <v>0</v>
      </c>
      <c r="C350" s="183">
        <f t="shared" si="115"/>
        <v>0</v>
      </c>
      <c r="D350" s="183">
        <f t="shared" si="115"/>
        <v>0</v>
      </c>
      <c r="E350" s="183">
        <f t="shared" si="115"/>
        <v>0</v>
      </c>
      <c r="F350" s="183">
        <f t="shared" si="115"/>
        <v>0</v>
      </c>
      <c r="G350" s="184" t="s">
        <v>172</v>
      </c>
    </row>
    <row r="351" hidden="1" customHeight="1" spans="1:7">
      <c r="A351" s="182" t="s">
        <v>518</v>
      </c>
      <c r="B351" s="185"/>
      <c r="C351" s="185">
        <v>0</v>
      </c>
      <c r="D351" s="185"/>
      <c r="E351" s="185">
        <f t="shared" ref="E351:E356" si="116">C351+D351</f>
        <v>0</v>
      </c>
      <c r="F351" s="185">
        <f t="shared" ref="F351:F356" si="117">B351+E351</f>
        <v>0</v>
      </c>
      <c r="G351" s="184" t="s">
        <v>174</v>
      </c>
    </row>
    <row r="352" hidden="1" customHeight="1" spans="1:7">
      <c r="A352" s="182" t="s">
        <v>519</v>
      </c>
      <c r="B352" s="185"/>
      <c r="C352" s="185">
        <v>0</v>
      </c>
      <c r="D352" s="185"/>
      <c r="E352" s="185">
        <f t="shared" si="116"/>
        <v>0</v>
      </c>
      <c r="F352" s="185">
        <f t="shared" si="117"/>
        <v>0</v>
      </c>
      <c r="G352" s="184" t="s">
        <v>174</v>
      </c>
    </row>
    <row r="353" hidden="1" customHeight="1" spans="1:7">
      <c r="A353" s="182" t="s">
        <v>520</v>
      </c>
      <c r="B353" s="185"/>
      <c r="C353" s="185">
        <v>0</v>
      </c>
      <c r="D353" s="185"/>
      <c r="E353" s="185">
        <f t="shared" si="116"/>
        <v>0</v>
      </c>
      <c r="F353" s="185">
        <f t="shared" si="117"/>
        <v>0</v>
      </c>
      <c r="G353" s="184" t="s">
        <v>174</v>
      </c>
    </row>
    <row r="354" hidden="1" customHeight="1" spans="1:7">
      <c r="A354" s="182" t="s">
        <v>521</v>
      </c>
      <c r="B354" s="185"/>
      <c r="C354" s="185">
        <v>0</v>
      </c>
      <c r="D354" s="185"/>
      <c r="E354" s="185">
        <f t="shared" si="116"/>
        <v>0</v>
      </c>
      <c r="F354" s="185">
        <f t="shared" si="117"/>
        <v>0</v>
      </c>
      <c r="G354" s="184" t="s">
        <v>174</v>
      </c>
    </row>
    <row r="355" hidden="1" customHeight="1" spans="1:7">
      <c r="A355" s="182" t="s">
        <v>522</v>
      </c>
      <c r="B355" s="185"/>
      <c r="C355" s="185">
        <v>0</v>
      </c>
      <c r="D355" s="185"/>
      <c r="E355" s="185">
        <f t="shared" si="116"/>
        <v>0</v>
      </c>
      <c r="F355" s="185">
        <f t="shared" si="117"/>
        <v>0</v>
      </c>
      <c r="G355" s="184" t="s">
        <v>174</v>
      </c>
    </row>
    <row r="356" hidden="1" customHeight="1" spans="1:7">
      <c r="A356" s="182" t="s">
        <v>523</v>
      </c>
      <c r="B356" s="185"/>
      <c r="C356" s="185"/>
      <c r="D356" s="185"/>
      <c r="E356" s="185">
        <f t="shared" si="116"/>
        <v>0</v>
      </c>
      <c r="F356" s="185">
        <f t="shared" si="117"/>
        <v>0</v>
      </c>
      <c r="G356" s="184" t="s">
        <v>524</v>
      </c>
    </row>
    <row r="357" customHeight="1" spans="1:7">
      <c r="A357" s="179" t="s">
        <v>525</v>
      </c>
      <c r="B357" s="180">
        <f t="shared" ref="B357:F357" si="118">SUM(B358,B363,B372,B378,B384,B388,B392,B396,B402,B409)</f>
        <v>38467.37</v>
      </c>
      <c r="C357" s="180">
        <f t="shared" si="118"/>
        <v>11428.18</v>
      </c>
      <c r="D357" s="180">
        <f t="shared" si="118"/>
        <v>-11839.89</v>
      </c>
      <c r="E357" s="180">
        <f t="shared" si="118"/>
        <v>-411.71</v>
      </c>
      <c r="F357" s="180">
        <f t="shared" si="118"/>
        <v>38055.66</v>
      </c>
      <c r="G357" s="181" t="s">
        <v>170</v>
      </c>
    </row>
    <row r="358" hidden="1" customHeight="1" spans="1:7">
      <c r="A358" s="182" t="s">
        <v>526</v>
      </c>
      <c r="B358" s="183">
        <f t="shared" ref="B358:F358" si="119">SUM(B359:B362)</f>
        <v>1645.36</v>
      </c>
      <c r="C358" s="183">
        <f t="shared" si="119"/>
        <v>1.44</v>
      </c>
      <c r="D358" s="183">
        <f t="shared" si="119"/>
        <v>-3.36</v>
      </c>
      <c r="E358" s="183">
        <f t="shared" si="119"/>
        <v>-1.92</v>
      </c>
      <c r="F358" s="183">
        <f t="shared" si="119"/>
        <v>1643.44</v>
      </c>
      <c r="G358" s="184" t="s">
        <v>172</v>
      </c>
    </row>
    <row r="359" hidden="1" customHeight="1" spans="1:7">
      <c r="A359" s="182" t="s">
        <v>527</v>
      </c>
      <c r="B359" s="183">
        <v>1537.55</v>
      </c>
      <c r="C359" s="185">
        <v>0.45</v>
      </c>
      <c r="D359" s="185">
        <v>-3.36</v>
      </c>
      <c r="E359" s="185">
        <f t="shared" ref="E359:E362" si="120">C359+D359</f>
        <v>-2.91</v>
      </c>
      <c r="F359" s="185">
        <f t="shared" ref="F359:F362" si="121">B359+E359</f>
        <v>1534.64</v>
      </c>
      <c r="G359" s="184" t="s">
        <v>174</v>
      </c>
    </row>
    <row r="360" hidden="1" customHeight="1" spans="1:7">
      <c r="A360" s="182" t="s">
        <v>528</v>
      </c>
      <c r="B360" s="185"/>
      <c r="C360" s="185">
        <v>0</v>
      </c>
      <c r="D360" s="185"/>
      <c r="E360" s="185">
        <f t="shared" si="120"/>
        <v>0</v>
      </c>
      <c r="F360" s="185">
        <f t="shared" si="121"/>
        <v>0</v>
      </c>
      <c r="G360" s="184" t="s">
        <v>174</v>
      </c>
    </row>
    <row r="361" hidden="1" customHeight="1" spans="1:7">
      <c r="A361" s="182" t="s">
        <v>529</v>
      </c>
      <c r="B361" s="185"/>
      <c r="C361" s="185">
        <v>0</v>
      </c>
      <c r="D361" s="185"/>
      <c r="E361" s="185">
        <f t="shared" si="120"/>
        <v>0</v>
      </c>
      <c r="F361" s="185">
        <f t="shared" si="121"/>
        <v>0</v>
      </c>
      <c r="G361" s="184" t="s">
        <v>174</v>
      </c>
    </row>
    <row r="362" hidden="1" customHeight="1" spans="1:7">
      <c r="A362" s="182" t="s">
        <v>530</v>
      </c>
      <c r="B362" s="183">
        <v>107.81</v>
      </c>
      <c r="C362" s="185">
        <v>0.99</v>
      </c>
      <c r="D362" s="185"/>
      <c r="E362" s="185">
        <f t="shared" si="120"/>
        <v>0.99</v>
      </c>
      <c r="F362" s="185">
        <f t="shared" si="121"/>
        <v>108.8</v>
      </c>
      <c r="G362" s="184" t="s">
        <v>174</v>
      </c>
    </row>
    <row r="363" hidden="1" customHeight="1" spans="1:7">
      <c r="A363" s="182" t="s">
        <v>531</v>
      </c>
      <c r="B363" s="183">
        <f t="shared" ref="B363:F363" si="122">SUM(B364:B371)</f>
        <v>36146.72</v>
      </c>
      <c r="C363" s="183">
        <f t="shared" si="122"/>
        <v>11417.06</v>
      </c>
      <c r="D363" s="183">
        <f t="shared" si="122"/>
        <v>-11822.45</v>
      </c>
      <c r="E363" s="183">
        <f t="shared" si="122"/>
        <v>-405.39</v>
      </c>
      <c r="F363" s="183">
        <f t="shared" si="122"/>
        <v>35741.33</v>
      </c>
      <c r="G363" s="184" t="s">
        <v>172</v>
      </c>
    </row>
    <row r="364" hidden="1" customHeight="1" spans="1:7">
      <c r="A364" s="182" t="s">
        <v>532</v>
      </c>
      <c r="B364" s="183">
        <v>2412.93</v>
      </c>
      <c r="C364" s="185">
        <v>11.22</v>
      </c>
      <c r="D364" s="185"/>
      <c r="E364" s="185">
        <f t="shared" ref="E364:E371" si="123">C364+D364</f>
        <v>11.22</v>
      </c>
      <c r="F364" s="185">
        <f t="shared" ref="F364:F371" si="124">B364+E364</f>
        <v>2424.15</v>
      </c>
      <c r="G364" s="184" t="s">
        <v>174</v>
      </c>
    </row>
    <row r="365" hidden="1" customHeight="1" spans="1:7">
      <c r="A365" s="182" t="s">
        <v>533</v>
      </c>
      <c r="B365" s="183">
        <v>22134.62</v>
      </c>
      <c r="C365" s="185">
        <v>8072.77</v>
      </c>
      <c r="D365" s="185">
        <f>-1787.81-7104.95+-4.75</f>
        <v>-8897.51</v>
      </c>
      <c r="E365" s="185">
        <f t="shared" si="123"/>
        <v>-824.74</v>
      </c>
      <c r="F365" s="185">
        <f t="shared" si="124"/>
        <v>21309.88</v>
      </c>
      <c r="G365" s="184" t="s">
        <v>174</v>
      </c>
    </row>
    <row r="366" hidden="1" customHeight="1" spans="1:7">
      <c r="A366" s="182" t="s">
        <v>534</v>
      </c>
      <c r="B366" s="183">
        <v>9256.82</v>
      </c>
      <c r="C366" s="185">
        <v>3060.13</v>
      </c>
      <c r="D366" s="185">
        <v>-2924.94</v>
      </c>
      <c r="E366" s="185">
        <f t="shared" si="123"/>
        <v>135.19</v>
      </c>
      <c r="F366" s="185">
        <f t="shared" si="124"/>
        <v>9392.01</v>
      </c>
      <c r="G366" s="184" t="s">
        <v>174</v>
      </c>
    </row>
    <row r="367" hidden="1" customHeight="1" spans="1:7">
      <c r="A367" s="182" t="s">
        <v>535</v>
      </c>
      <c r="B367" s="183">
        <v>2342.35</v>
      </c>
      <c r="C367" s="185">
        <v>272.94</v>
      </c>
      <c r="D367" s="185"/>
      <c r="E367" s="185">
        <f t="shared" si="123"/>
        <v>272.94</v>
      </c>
      <c r="F367" s="185">
        <f t="shared" si="124"/>
        <v>2615.29</v>
      </c>
      <c r="G367" s="184" t="s">
        <v>174</v>
      </c>
    </row>
    <row r="368" hidden="1" customHeight="1" spans="1:7">
      <c r="A368" s="182" t="s">
        <v>536</v>
      </c>
      <c r="B368" s="185"/>
      <c r="C368" s="185">
        <v>0</v>
      </c>
      <c r="D368" s="185"/>
      <c r="E368" s="185">
        <f t="shared" si="123"/>
        <v>0</v>
      </c>
      <c r="F368" s="185">
        <f t="shared" si="124"/>
        <v>0</v>
      </c>
      <c r="G368" s="184" t="s">
        <v>174</v>
      </c>
    </row>
    <row r="369" hidden="1" customHeight="1" spans="1:7">
      <c r="A369" s="182" t="s">
        <v>537</v>
      </c>
      <c r="B369" s="185"/>
      <c r="C369" s="185">
        <v>0</v>
      </c>
      <c r="D369" s="185"/>
      <c r="E369" s="185">
        <f t="shared" si="123"/>
        <v>0</v>
      </c>
      <c r="F369" s="185">
        <f t="shared" si="124"/>
        <v>0</v>
      </c>
      <c r="G369" s="184" t="s">
        <v>174</v>
      </c>
    </row>
    <row r="370" hidden="1" customHeight="1" spans="1:7">
      <c r="A370" s="182" t="s">
        <v>538</v>
      </c>
      <c r="B370" s="185"/>
      <c r="C370" s="185">
        <v>0</v>
      </c>
      <c r="D370" s="185"/>
      <c r="E370" s="185">
        <f t="shared" si="123"/>
        <v>0</v>
      </c>
      <c r="F370" s="185">
        <f t="shared" si="124"/>
        <v>0</v>
      </c>
      <c r="G370" s="184" t="s">
        <v>174</v>
      </c>
    </row>
    <row r="371" hidden="1" customHeight="1" spans="1:7">
      <c r="A371" s="182" t="s">
        <v>539</v>
      </c>
      <c r="B371" s="185"/>
      <c r="C371" s="185">
        <v>0</v>
      </c>
      <c r="D371" s="185"/>
      <c r="E371" s="185">
        <f t="shared" si="123"/>
        <v>0</v>
      </c>
      <c r="F371" s="185">
        <f t="shared" si="124"/>
        <v>0</v>
      </c>
      <c r="G371" s="184" t="s">
        <v>174</v>
      </c>
    </row>
    <row r="372" hidden="1" customHeight="1" spans="1:7">
      <c r="A372" s="182" t="s">
        <v>540</v>
      </c>
      <c r="B372" s="183">
        <f t="shared" ref="B372:F372" si="125">SUM(B373:B377)</f>
        <v>316.39</v>
      </c>
      <c r="C372" s="183">
        <f t="shared" si="125"/>
        <v>3.8</v>
      </c>
      <c r="D372" s="183">
        <f t="shared" si="125"/>
        <v>0</v>
      </c>
      <c r="E372" s="183">
        <f t="shared" si="125"/>
        <v>3.8</v>
      </c>
      <c r="F372" s="183">
        <f t="shared" si="125"/>
        <v>320.19</v>
      </c>
      <c r="G372" s="184" t="s">
        <v>172</v>
      </c>
    </row>
    <row r="373" hidden="1" customHeight="1" spans="1:7">
      <c r="A373" s="182" t="s">
        <v>541</v>
      </c>
      <c r="B373" s="185"/>
      <c r="C373" s="185">
        <v>0</v>
      </c>
      <c r="D373" s="185"/>
      <c r="E373" s="185">
        <f t="shared" ref="E373:E377" si="126">C373+D373</f>
        <v>0</v>
      </c>
      <c r="F373" s="185">
        <f t="shared" ref="F373:F377" si="127">B373+E373</f>
        <v>0</v>
      </c>
      <c r="G373" s="184" t="s">
        <v>174</v>
      </c>
    </row>
    <row r="374" hidden="1" customHeight="1" spans="1:7">
      <c r="A374" s="182" t="s">
        <v>542</v>
      </c>
      <c r="B374" s="183">
        <v>316.39</v>
      </c>
      <c r="C374" s="185">
        <v>3.8</v>
      </c>
      <c r="D374" s="185"/>
      <c r="E374" s="185">
        <f t="shared" si="126"/>
        <v>3.8</v>
      </c>
      <c r="F374" s="185">
        <f t="shared" si="127"/>
        <v>320.19</v>
      </c>
      <c r="G374" s="184" t="s">
        <v>174</v>
      </c>
    </row>
    <row r="375" hidden="1" customHeight="1" spans="1:7">
      <c r="A375" s="182" t="s">
        <v>543</v>
      </c>
      <c r="B375" s="185"/>
      <c r="C375" s="185">
        <v>0</v>
      </c>
      <c r="D375" s="185"/>
      <c r="E375" s="185">
        <f t="shared" si="126"/>
        <v>0</v>
      </c>
      <c r="F375" s="185">
        <f t="shared" si="127"/>
        <v>0</v>
      </c>
      <c r="G375" s="184" t="s">
        <v>174</v>
      </c>
    </row>
    <row r="376" hidden="1" customHeight="1" spans="1:7">
      <c r="A376" s="182" t="s">
        <v>544</v>
      </c>
      <c r="B376" s="185"/>
      <c r="C376" s="185">
        <v>0</v>
      </c>
      <c r="D376" s="185"/>
      <c r="E376" s="185">
        <f t="shared" si="126"/>
        <v>0</v>
      </c>
      <c r="F376" s="185">
        <f t="shared" si="127"/>
        <v>0</v>
      </c>
      <c r="G376" s="184" t="s">
        <v>174</v>
      </c>
    </row>
    <row r="377" hidden="1" customHeight="1" spans="1:7">
      <c r="A377" s="182" t="s">
        <v>545</v>
      </c>
      <c r="B377" s="185"/>
      <c r="C377" s="185">
        <v>0</v>
      </c>
      <c r="D377" s="185"/>
      <c r="E377" s="185">
        <f t="shared" si="126"/>
        <v>0</v>
      </c>
      <c r="F377" s="185">
        <f t="shared" si="127"/>
        <v>0</v>
      </c>
      <c r="G377" s="184" t="s">
        <v>174</v>
      </c>
    </row>
    <row r="378" hidden="1" customHeight="1" spans="1:7">
      <c r="A378" s="182" t="s">
        <v>546</v>
      </c>
      <c r="B378" s="183">
        <f t="shared" ref="B378:F378" si="128">SUM(B379:B383)</f>
        <v>0</v>
      </c>
      <c r="C378" s="183">
        <f t="shared" si="128"/>
        <v>0</v>
      </c>
      <c r="D378" s="183">
        <f t="shared" si="128"/>
        <v>0</v>
      </c>
      <c r="E378" s="183">
        <f t="shared" si="128"/>
        <v>0</v>
      </c>
      <c r="F378" s="183">
        <f t="shared" si="128"/>
        <v>0</v>
      </c>
      <c r="G378" s="184" t="s">
        <v>172</v>
      </c>
    </row>
    <row r="379" hidden="1" customHeight="1" spans="1:7">
      <c r="A379" s="182" t="s">
        <v>547</v>
      </c>
      <c r="B379" s="185"/>
      <c r="C379" s="185">
        <v>0</v>
      </c>
      <c r="D379" s="185"/>
      <c r="E379" s="185">
        <f t="shared" ref="E379:E383" si="129">C379+D379</f>
        <v>0</v>
      </c>
      <c r="F379" s="185">
        <f t="shared" ref="F379:F383" si="130">B379+E379</f>
        <v>0</v>
      </c>
      <c r="G379" s="184" t="s">
        <v>174</v>
      </c>
    </row>
    <row r="380" hidden="1" customHeight="1" spans="1:7">
      <c r="A380" s="182" t="s">
        <v>548</v>
      </c>
      <c r="B380" s="185"/>
      <c r="C380" s="185">
        <v>0</v>
      </c>
      <c r="D380" s="185"/>
      <c r="E380" s="185">
        <f t="shared" si="129"/>
        <v>0</v>
      </c>
      <c r="F380" s="185">
        <f t="shared" si="130"/>
        <v>0</v>
      </c>
      <c r="G380" s="184" t="s">
        <v>174</v>
      </c>
    </row>
    <row r="381" hidden="1" customHeight="1" spans="1:7">
      <c r="A381" s="182" t="s">
        <v>549</v>
      </c>
      <c r="B381" s="185"/>
      <c r="C381" s="185">
        <v>0</v>
      </c>
      <c r="D381" s="185"/>
      <c r="E381" s="185">
        <f t="shared" si="129"/>
        <v>0</v>
      </c>
      <c r="F381" s="185">
        <f t="shared" si="130"/>
        <v>0</v>
      </c>
      <c r="G381" s="184" t="s">
        <v>174</v>
      </c>
    </row>
    <row r="382" hidden="1" customHeight="1" spans="1:7">
      <c r="A382" s="182" t="s">
        <v>550</v>
      </c>
      <c r="B382" s="185"/>
      <c r="C382" s="185">
        <v>0</v>
      </c>
      <c r="D382" s="185"/>
      <c r="E382" s="185">
        <f t="shared" si="129"/>
        <v>0</v>
      </c>
      <c r="F382" s="185">
        <f t="shared" si="130"/>
        <v>0</v>
      </c>
      <c r="G382" s="184" t="s">
        <v>174</v>
      </c>
    </row>
    <row r="383" hidden="1" customHeight="1" spans="1:7">
      <c r="A383" s="182" t="s">
        <v>551</v>
      </c>
      <c r="B383" s="185"/>
      <c r="C383" s="185">
        <v>0</v>
      </c>
      <c r="D383" s="185"/>
      <c r="E383" s="185">
        <f t="shared" si="129"/>
        <v>0</v>
      </c>
      <c r="F383" s="185">
        <f t="shared" si="130"/>
        <v>0</v>
      </c>
      <c r="G383" s="184" t="s">
        <v>174</v>
      </c>
    </row>
    <row r="384" hidden="1" customHeight="1" spans="1:7">
      <c r="A384" s="182" t="s">
        <v>552</v>
      </c>
      <c r="B384" s="183">
        <f t="shared" ref="B384:F384" si="131">SUM(B385:B387)</f>
        <v>0</v>
      </c>
      <c r="C384" s="183">
        <f t="shared" si="131"/>
        <v>0</v>
      </c>
      <c r="D384" s="183">
        <f t="shared" si="131"/>
        <v>0</v>
      </c>
      <c r="E384" s="183">
        <f t="shared" si="131"/>
        <v>0</v>
      </c>
      <c r="F384" s="183">
        <f t="shared" si="131"/>
        <v>0</v>
      </c>
      <c r="G384" s="184" t="s">
        <v>172</v>
      </c>
    </row>
    <row r="385" hidden="1" customHeight="1" spans="1:7">
      <c r="A385" s="182" t="s">
        <v>553</v>
      </c>
      <c r="B385" s="185"/>
      <c r="C385" s="185">
        <v>0</v>
      </c>
      <c r="D385" s="185"/>
      <c r="E385" s="185">
        <f t="shared" ref="E385:E387" si="132">C385+D385</f>
        <v>0</v>
      </c>
      <c r="F385" s="185">
        <f t="shared" ref="F385:F387" si="133">B385+E385</f>
        <v>0</v>
      </c>
      <c r="G385" s="184" t="s">
        <v>174</v>
      </c>
    </row>
    <row r="386" hidden="1" customHeight="1" spans="1:7">
      <c r="A386" s="182" t="s">
        <v>554</v>
      </c>
      <c r="B386" s="185"/>
      <c r="C386" s="185">
        <v>0</v>
      </c>
      <c r="D386" s="185"/>
      <c r="E386" s="185">
        <f t="shared" si="132"/>
        <v>0</v>
      </c>
      <c r="F386" s="185">
        <f t="shared" si="133"/>
        <v>0</v>
      </c>
      <c r="G386" s="184" t="s">
        <v>174</v>
      </c>
    </row>
    <row r="387" hidden="1" customHeight="1" spans="1:7">
      <c r="A387" s="182" t="s">
        <v>555</v>
      </c>
      <c r="B387" s="185"/>
      <c r="C387" s="185">
        <v>0</v>
      </c>
      <c r="D387" s="185"/>
      <c r="E387" s="185">
        <f t="shared" si="132"/>
        <v>0</v>
      </c>
      <c r="F387" s="185">
        <f t="shared" si="133"/>
        <v>0</v>
      </c>
      <c r="G387" s="184" t="s">
        <v>174</v>
      </c>
    </row>
    <row r="388" hidden="1" customHeight="1" spans="1:7">
      <c r="A388" s="182" t="s">
        <v>556</v>
      </c>
      <c r="B388" s="183">
        <f t="shared" ref="B388:F388" si="134">SUM(B389:B391)</f>
        <v>0</v>
      </c>
      <c r="C388" s="183">
        <f t="shared" si="134"/>
        <v>0</v>
      </c>
      <c r="D388" s="183">
        <f t="shared" si="134"/>
        <v>0</v>
      </c>
      <c r="E388" s="183">
        <f t="shared" si="134"/>
        <v>0</v>
      </c>
      <c r="F388" s="183">
        <f t="shared" si="134"/>
        <v>0</v>
      </c>
      <c r="G388" s="184" t="s">
        <v>172</v>
      </c>
    </row>
    <row r="389" hidden="1" customHeight="1" spans="1:7">
      <c r="A389" s="182" t="s">
        <v>557</v>
      </c>
      <c r="B389" s="185"/>
      <c r="C389" s="185">
        <v>0</v>
      </c>
      <c r="D389" s="185"/>
      <c r="E389" s="185">
        <f t="shared" ref="E389:E391" si="135">C389+D389</f>
        <v>0</v>
      </c>
      <c r="F389" s="185">
        <f t="shared" ref="F389:F391" si="136">B389+E389</f>
        <v>0</v>
      </c>
      <c r="G389" s="184" t="s">
        <v>174</v>
      </c>
    </row>
    <row r="390" hidden="1" customHeight="1" spans="1:7">
      <c r="A390" s="182" t="s">
        <v>558</v>
      </c>
      <c r="B390" s="185"/>
      <c r="C390" s="185">
        <v>0</v>
      </c>
      <c r="D390" s="185"/>
      <c r="E390" s="185">
        <f t="shared" si="135"/>
        <v>0</v>
      </c>
      <c r="F390" s="185">
        <f t="shared" si="136"/>
        <v>0</v>
      </c>
      <c r="G390" s="184" t="s">
        <v>174</v>
      </c>
    </row>
    <row r="391" hidden="1" customHeight="1" spans="1:7">
      <c r="A391" s="182" t="s">
        <v>559</v>
      </c>
      <c r="B391" s="185"/>
      <c r="C391" s="185">
        <v>0</v>
      </c>
      <c r="D391" s="185"/>
      <c r="E391" s="185">
        <f t="shared" si="135"/>
        <v>0</v>
      </c>
      <c r="F391" s="185">
        <f t="shared" si="136"/>
        <v>0</v>
      </c>
      <c r="G391" s="184" t="s">
        <v>174</v>
      </c>
    </row>
    <row r="392" hidden="1" customHeight="1" spans="1:7">
      <c r="A392" s="182" t="s">
        <v>560</v>
      </c>
      <c r="B392" s="183">
        <f t="shared" ref="B392:F392" si="137">SUM(B393:B395)</f>
        <v>0</v>
      </c>
      <c r="C392" s="183">
        <f t="shared" si="137"/>
        <v>0</v>
      </c>
      <c r="D392" s="183">
        <f t="shared" si="137"/>
        <v>0</v>
      </c>
      <c r="E392" s="183">
        <f t="shared" si="137"/>
        <v>0</v>
      </c>
      <c r="F392" s="183">
        <f t="shared" si="137"/>
        <v>0</v>
      </c>
      <c r="G392" s="184" t="s">
        <v>172</v>
      </c>
    </row>
    <row r="393" hidden="1" customHeight="1" spans="1:7">
      <c r="A393" s="182" t="s">
        <v>561</v>
      </c>
      <c r="B393" s="185"/>
      <c r="C393" s="185">
        <v>0</v>
      </c>
      <c r="D393" s="185"/>
      <c r="E393" s="185">
        <f t="shared" ref="E393:E395" si="138">C393+D393</f>
        <v>0</v>
      </c>
      <c r="F393" s="185">
        <f t="shared" ref="F393:F395" si="139">B393+E393</f>
        <v>0</v>
      </c>
      <c r="G393" s="184" t="s">
        <v>174</v>
      </c>
    </row>
    <row r="394" s="158" customFormat="1" hidden="1" customHeight="1" spans="1:7">
      <c r="A394" s="182" t="s">
        <v>562</v>
      </c>
      <c r="B394" s="185"/>
      <c r="C394" s="185">
        <v>0</v>
      </c>
      <c r="D394" s="185"/>
      <c r="E394" s="185">
        <f t="shared" si="138"/>
        <v>0</v>
      </c>
      <c r="F394" s="185">
        <f t="shared" si="139"/>
        <v>0</v>
      </c>
      <c r="G394" s="184" t="s">
        <v>174</v>
      </c>
    </row>
    <row r="395" hidden="1" customHeight="1" spans="1:7">
      <c r="A395" s="182" t="s">
        <v>563</v>
      </c>
      <c r="B395" s="185"/>
      <c r="C395" s="185">
        <v>0</v>
      </c>
      <c r="D395" s="185"/>
      <c r="E395" s="185">
        <f t="shared" si="138"/>
        <v>0</v>
      </c>
      <c r="F395" s="185">
        <f t="shared" si="139"/>
        <v>0</v>
      </c>
      <c r="G395" s="184" t="s">
        <v>174</v>
      </c>
    </row>
    <row r="396" hidden="1" customHeight="1" spans="1:7">
      <c r="A396" s="182" t="s">
        <v>564</v>
      </c>
      <c r="B396" s="183">
        <f t="shared" ref="B396:F396" si="140">SUM(B397:B401)</f>
        <v>358.9</v>
      </c>
      <c r="C396" s="183">
        <f t="shared" si="140"/>
        <v>5.88</v>
      </c>
      <c r="D396" s="183">
        <f t="shared" si="140"/>
        <v>-14.08</v>
      </c>
      <c r="E396" s="183">
        <f t="shared" si="140"/>
        <v>-8.2</v>
      </c>
      <c r="F396" s="183">
        <f t="shared" si="140"/>
        <v>350.7</v>
      </c>
      <c r="G396" s="184" t="s">
        <v>172</v>
      </c>
    </row>
    <row r="397" s="158" customFormat="1" hidden="1" customHeight="1" spans="1:7">
      <c r="A397" s="182" t="s">
        <v>565</v>
      </c>
      <c r="B397" s="183">
        <v>170.93</v>
      </c>
      <c r="C397" s="185">
        <v>0</v>
      </c>
      <c r="D397" s="185">
        <v>-14.08</v>
      </c>
      <c r="E397" s="185">
        <f t="shared" ref="E397:E401" si="141">C397+D397</f>
        <v>-14.08</v>
      </c>
      <c r="F397" s="185">
        <f t="shared" ref="F397:F401" si="142">B397+E397</f>
        <v>156.85</v>
      </c>
      <c r="G397" s="184" t="s">
        <v>174</v>
      </c>
    </row>
    <row r="398" hidden="1" customHeight="1" spans="1:7">
      <c r="A398" s="182" t="s">
        <v>566</v>
      </c>
      <c r="B398" s="183">
        <v>187.97</v>
      </c>
      <c r="C398" s="185">
        <v>5.88</v>
      </c>
      <c r="D398" s="185"/>
      <c r="E398" s="185">
        <f t="shared" si="141"/>
        <v>5.88</v>
      </c>
      <c r="F398" s="185">
        <f t="shared" si="142"/>
        <v>193.85</v>
      </c>
      <c r="G398" s="184" t="s">
        <v>174</v>
      </c>
    </row>
    <row r="399" hidden="1" customHeight="1" spans="1:7">
      <c r="A399" s="182" t="s">
        <v>567</v>
      </c>
      <c r="B399" s="185"/>
      <c r="C399" s="185">
        <v>0</v>
      </c>
      <c r="D399" s="185"/>
      <c r="E399" s="185">
        <f t="shared" si="141"/>
        <v>0</v>
      </c>
      <c r="F399" s="185">
        <f t="shared" si="142"/>
        <v>0</v>
      </c>
      <c r="G399" s="184" t="s">
        <v>174</v>
      </c>
    </row>
    <row r="400" hidden="1" customHeight="1" spans="1:7">
      <c r="A400" s="182" t="s">
        <v>568</v>
      </c>
      <c r="B400" s="185"/>
      <c r="C400" s="185">
        <v>0</v>
      </c>
      <c r="D400" s="185"/>
      <c r="E400" s="185">
        <f t="shared" si="141"/>
        <v>0</v>
      </c>
      <c r="F400" s="185">
        <f t="shared" si="142"/>
        <v>0</v>
      </c>
      <c r="G400" s="184" t="s">
        <v>174</v>
      </c>
    </row>
    <row r="401" hidden="1" customHeight="1" spans="1:7">
      <c r="A401" s="182" t="s">
        <v>569</v>
      </c>
      <c r="B401" s="185"/>
      <c r="C401" s="185">
        <v>0</v>
      </c>
      <c r="D401" s="185"/>
      <c r="E401" s="185">
        <f t="shared" si="141"/>
        <v>0</v>
      </c>
      <c r="F401" s="185">
        <f t="shared" si="142"/>
        <v>0</v>
      </c>
      <c r="G401" s="184" t="s">
        <v>174</v>
      </c>
    </row>
    <row r="402" hidden="1" customHeight="1" spans="1:7">
      <c r="A402" s="182" t="s">
        <v>570</v>
      </c>
      <c r="B402" s="183">
        <f t="shared" ref="B402:F402" si="143">SUM(B403:B408)</f>
        <v>0</v>
      </c>
      <c r="C402" s="183">
        <f t="shared" si="143"/>
        <v>0</v>
      </c>
      <c r="D402" s="183">
        <f t="shared" si="143"/>
        <v>0</v>
      </c>
      <c r="E402" s="183">
        <f t="shared" si="143"/>
        <v>0</v>
      </c>
      <c r="F402" s="183">
        <f t="shared" si="143"/>
        <v>0</v>
      </c>
      <c r="G402" s="184" t="s">
        <v>172</v>
      </c>
    </row>
    <row r="403" hidden="1" customHeight="1" spans="1:7">
      <c r="A403" s="182" t="s">
        <v>571</v>
      </c>
      <c r="B403" s="185"/>
      <c r="C403" s="185">
        <v>0</v>
      </c>
      <c r="D403" s="185"/>
      <c r="E403" s="185">
        <f t="shared" ref="E403:E409" si="144">C403+D403</f>
        <v>0</v>
      </c>
      <c r="F403" s="185">
        <f t="shared" ref="F403:F409" si="145">B403+E403</f>
        <v>0</v>
      </c>
      <c r="G403" s="184" t="s">
        <v>174</v>
      </c>
    </row>
    <row r="404" hidden="1" customHeight="1" spans="1:7">
      <c r="A404" s="182" t="s">
        <v>572</v>
      </c>
      <c r="B404" s="185"/>
      <c r="C404" s="185">
        <v>0</v>
      </c>
      <c r="D404" s="185"/>
      <c r="E404" s="185">
        <f t="shared" si="144"/>
        <v>0</v>
      </c>
      <c r="F404" s="185">
        <f t="shared" si="145"/>
        <v>0</v>
      </c>
      <c r="G404" s="184" t="s">
        <v>174</v>
      </c>
    </row>
    <row r="405" hidden="1" customHeight="1" spans="1:7">
      <c r="A405" s="182" t="s">
        <v>573</v>
      </c>
      <c r="B405" s="185"/>
      <c r="C405" s="185">
        <v>0</v>
      </c>
      <c r="D405" s="185"/>
      <c r="E405" s="185">
        <f t="shared" si="144"/>
        <v>0</v>
      </c>
      <c r="F405" s="185">
        <f t="shared" si="145"/>
        <v>0</v>
      </c>
      <c r="G405" s="184" t="s">
        <v>174</v>
      </c>
    </row>
    <row r="406" hidden="1" customHeight="1" spans="1:7">
      <c r="A406" s="182" t="s">
        <v>574</v>
      </c>
      <c r="B406" s="185"/>
      <c r="C406" s="185">
        <v>0</v>
      </c>
      <c r="D406" s="185"/>
      <c r="E406" s="185">
        <f t="shared" si="144"/>
        <v>0</v>
      </c>
      <c r="F406" s="185">
        <f t="shared" si="145"/>
        <v>0</v>
      </c>
      <c r="G406" s="184" t="s">
        <v>174</v>
      </c>
    </row>
    <row r="407" hidden="1" customHeight="1" spans="1:7">
      <c r="A407" s="182" t="s">
        <v>575</v>
      </c>
      <c r="B407" s="185"/>
      <c r="C407" s="185">
        <v>0</v>
      </c>
      <c r="D407" s="185"/>
      <c r="E407" s="185">
        <f t="shared" si="144"/>
        <v>0</v>
      </c>
      <c r="F407" s="185">
        <f t="shared" si="145"/>
        <v>0</v>
      </c>
      <c r="G407" s="184" t="s">
        <v>174</v>
      </c>
    </row>
    <row r="408" hidden="1" customHeight="1" spans="1:7">
      <c r="A408" s="182" t="s">
        <v>576</v>
      </c>
      <c r="B408" s="185"/>
      <c r="C408" s="185">
        <v>0</v>
      </c>
      <c r="D408" s="185"/>
      <c r="E408" s="185">
        <f t="shared" si="144"/>
        <v>0</v>
      </c>
      <c r="F408" s="185">
        <f t="shared" si="145"/>
        <v>0</v>
      </c>
      <c r="G408" s="184" t="s">
        <v>174</v>
      </c>
    </row>
    <row r="409" hidden="1" customHeight="1" spans="1:7">
      <c r="A409" s="182" t="s">
        <v>577</v>
      </c>
      <c r="B409" s="185"/>
      <c r="C409" s="185"/>
      <c r="D409" s="185"/>
      <c r="E409" s="185">
        <f t="shared" si="144"/>
        <v>0</v>
      </c>
      <c r="F409" s="185">
        <f t="shared" si="145"/>
        <v>0</v>
      </c>
      <c r="G409" s="184" t="s">
        <v>524</v>
      </c>
    </row>
    <row r="410" customHeight="1" spans="1:7">
      <c r="A410" s="179" t="s">
        <v>578</v>
      </c>
      <c r="B410" s="180">
        <f t="shared" ref="B410:F410" si="146">SUM(B411,B416,B424,B430,B434,B439,B444,B451,B455,B459)</f>
        <v>310.44</v>
      </c>
      <c r="C410" s="180">
        <f t="shared" si="146"/>
        <v>6.53</v>
      </c>
      <c r="D410" s="180">
        <f t="shared" si="146"/>
        <v>-4.6</v>
      </c>
      <c r="E410" s="180">
        <f t="shared" si="146"/>
        <v>1.93</v>
      </c>
      <c r="F410" s="180">
        <f t="shared" si="146"/>
        <v>312.37</v>
      </c>
      <c r="G410" s="181" t="s">
        <v>170</v>
      </c>
    </row>
    <row r="411" hidden="1" customHeight="1" spans="1:7">
      <c r="A411" s="182" t="s">
        <v>579</v>
      </c>
      <c r="B411" s="183">
        <f t="shared" ref="B411:F411" si="147">SUM(B412:B415)</f>
        <v>119.76</v>
      </c>
      <c r="C411" s="183">
        <f t="shared" si="147"/>
        <v>5.92</v>
      </c>
      <c r="D411" s="183">
        <f t="shared" si="147"/>
        <v>0</v>
      </c>
      <c r="E411" s="183">
        <f t="shared" si="147"/>
        <v>5.92</v>
      </c>
      <c r="F411" s="183">
        <f t="shared" si="147"/>
        <v>125.68</v>
      </c>
      <c r="G411" s="184" t="s">
        <v>172</v>
      </c>
    </row>
    <row r="412" hidden="1" customHeight="1" spans="1:7">
      <c r="A412" s="182" t="s">
        <v>580</v>
      </c>
      <c r="B412" s="183">
        <v>119.76</v>
      </c>
      <c r="C412" s="185">
        <v>5.92</v>
      </c>
      <c r="D412" s="185"/>
      <c r="E412" s="185">
        <f t="shared" ref="E412:E415" si="148">C412+D412</f>
        <v>5.92</v>
      </c>
      <c r="F412" s="185">
        <f t="shared" ref="F412:F415" si="149">B412+E412</f>
        <v>125.68</v>
      </c>
      <c r="G412" s="184" t="s">
        <v>174</v>
      </c>
    </row>
    <row r="413" hidden="1" customHeight="1" spans="1:7">
      <c r="A413" s="182" t="s">
        <v>581</v>
      </c>
      <c r="B413" s="185"/>
      <c r="C413" s="185">
        <v>0</v>
      </c>
      <c r="D413" s="185"/>
      <c r="E413" s="185">
        <f t="shared" si="148"/>
        <v>0</v>
      </c>
      <c r="F413" s="185">
        <f t="shared" si="149"/>
        <v>0</v>
      </c>
      <c r="G413" s="184" t="s">
        <v>174</v>
      </c>
    </row>
    <row r="414" hidden="1" customHeight="1" spans="1:7">
      <c r="A414" s="182" t="s">
        <v>582</v>
      </c>
      <c r="B414" s="185"/>
      <c r="C414" s="185">
        <v>0</v>
      </c>
      <c r="D414" s="185"/>
      <c r="E414" s="185">
        <f t="shared" si="148"/>
        <v>0</v>
      </c>
      <c r="F414" s="185">
        <f t="shared" si="149"/>
        <v>0</v>
      </c>
      <c r="G414" s="184" t="s">
        <v>174</v>
      </c>
    </row>
    <row r="415" hidden="1" customHeight="1" spans="1:7">
      <c r="A415" s="182" t="s">
        <v>583</v>
      </c>
      <c r="B415" s="185"/>
      <c r="C415" s="185">
        <v>0</v>
      </c>
      <c r="D415" s="185"/>
      <c r="E415" s="185">
        <f t="shared" si="148"/>
        <v>0</v>
      </c>
      <c r="F415" s="185">
        <f t="shared" si="149"/>
        <v>0</v>
      </c>
      <c r="G415" s="184" t="s">
        <v>174</v>
      </c>
    </row>
    <row r="416" hidden="1" customHeight="1" spans="1:7">
      <c r="A416" s="182" t="s">
        <v>584</v>
      </c>
      <c r="B416" s="183">
        <f t="shared" ref="B416:F416" si="150">SUM(B417:B423)</f>
        <v>0</v>
      </c>
      <c r="C416" s="183">
        <f t="shared" si="150"/>
        <v>0</v>
      </c>
      <c r="D416" s="183">
        <f t="shared" si="150"/>
        <v>0</v>
      </c>
      <c r="E416" s="183">
        <f t="shared" si="150"/>
        <v>0</v>
      </c>
      <c r="F416" s="183">
        <f t="shared" si="150"/>
        <v>0</v>
      </c>
      <c r="G416" s="184" t="s">
        <v>172</v>
      </c>
    </row>
    <row r="417" hidden="1" customHeight="1" spans="1:7">
      <c r="A417" s="182" t="s">
        <v>585</v>
      </c>
      <c r="B417" s="185"/>
      <c r="C417" s="185">
        <v>0</v>
      </c>
      <c r="D417" s="185"/>
      <c r="E417" s="185">
        <f t="shared" ref="E417:E423" si="151">C417+D417</f>
        <v>0</v>
      </c>
      <c r="F417" s="185">
        <f t="shared" ref="F417:F423" si="152">B417+E417</f>
        <v>0</v>
      </c>
      <c r="G417" s="184" t="s">
        <v>174</v>
      </c>
    </row>
    <row r="418" hidden="1" customHeight="1" spans="1:7">
      <c r="A418" s="182" t="s">
        <v>586</v>
      </c>
      <c r="B418" s="185"/>
      <c r="C418" s="185">
        <v>0</v>
      </c>
      <c r="D418" s="185"/>
      <c r="E418" s="185">
        <f t="shared" si="151"/>
        <v>0</v>
      </c>
      <c r="F418" s="185">
        <f t="shared" si="152"/>
        <v>0</v>
      </c>
      <c r="G418" s="184" t="s">
        <v>174</v>
      </c>
    </row>
    <row r="419" hidden="1" customHeight="1" spans="1:7">
      <c r="A419" s="182" t="s">
        <v>587</v>
      </c>
      <c r="B419" s="185"/>
      <c r="C419" s="185">
        <v>0</v>
      </c>
      <c r="D419" s="185"/>
      <c r="E419" s="185">
        <f t="shared" si="151"/>
        <v>0</v>
      </c>
      <c r="F419" s="185">
        <f t="shared" si="152"/>
        <v>0</v>
      </c>
      <c r="G419" s="184" t="s">
        <v>174</v>
      </c>
    </row>
    <row r="420" hidden="1" customHeight="1" spans="1:7">
      <c r="A420" s="182" t="s">
        <v>588</v>
      </c>
      <c r="B420" s="185"/>
      <c r="C420" s="185">
        <v>0</v>
      </c>
      <c r="D420" s="185"/>
      <c r="E420" s="185">
        <f t="shared" si="151"/>
        <v>0</v>
      </c>
      <c r="F420" s="185">
        <f t="shared" si="152"/>
        <v>0</v>
      </c>
      <c r="G420" s="184" t="s">
        <v>174</v>
      </c>
    </row>
    <row r="421" hidden="1" customHeight="1" spans="1:7">
      <c r="A421" s="182" t="s">
        <v>589</v>
      </c>
      <c r="B421" s="185"/>
      <c r="C421" s="185">
        <v>0</v>
      </c>
      <c r="D421" s="185"/>
      <c r="E421" s="185">
        <f t="shared" si="151"/>
        <v>0</v>
      </c>
      <c r="F421" s="185">
        <f t="shared" si="152"/>
        <v>0</v>
      </c>
      <c r="G421" s="184" t="s">
        <v>174</v>
      </c>
    </row>
    <row r="422" hidden="1" customHeight="1" spans="1:7">
      <c r="A422" s="182" t="s">
        <v>590</v>
      </c>
      <c r="B422" s="185"/>
      <c r="C422" s="185">
        <v>0</v>
      </c>
      <c r="D422" s="185"/>
      <c r="E422" s="185">
        <f t="shared" si="151"/>
        <v>0</v>
      </c>
      <c r="F422" s="185">
        <f t="shared" si="152"/>
        <v>0</v>
      </c>
      <c r="G422" s="184" t="s">
        <v>174</v>
      </c>
    </row>
    <row r="423" hidden="1" customHeight="1" spans="1:7">
      <c r="A423" s="182" t="s">
        <v>591</v>
      </c>
      <c r="B423" s="185"/>
      <c r="C423" s="185">
        <v>0</v>
      </c>
      <c r="D423" s="185"/>
      <c r="E423" s="185">
        <f t="shared" si="151"/>
        <v>0</v>
      </c>
      <c r="F423" s="185">
        <f t="shared" si="152"/>
        <v>0</v>
      </c>
      <c r="G423" s="184" t="s">
        <v>174</v>
      </c>
    </row>
    <row r="424" hidden="1" customHeight="1" spans="1:7">
      <c r="A424" s="182" t="s">
        <v>592</v>
      </c>
      <c r="B424" s="183">
        <f t="shared" ref="B424:F424" si="153">SUM(B425:B429)</f>
        <v>0</v>
      </c>
      <c r="C424" s="183">
        <f t="shared" si="153"/>
        <v>0</v>
      </c>
      <c r="D424" s="183">
        <f t="shared" si="153"/>
        <v>0</v>
      </c>
      <c r="E424" s="183">
        <f t="shared" si="153"/>
        <v>0</v>
      </c>
      <c r="F424" s="183">
        <f t="shared" si="153"/>
        <v>0</v>
      </c>
      <c r="G424" s="184" t="s">
        <v>172</v>
      </c>
    </row>
    <row r="425" hidden="1" customHeight="1" spans="1:7">
      <c r="A425" s="182" t="s">
        <v>593</v>
      </c>
      <c r="B425" s="185"/>
      <c r="C425" s="185">
        <v>0</v>
      </c>
      <c r="D425" s="185"/>
      <c r="E425" s="185">
        <f t="shared" ref="E425:E429" si="154">C425+D425</f>
        <v>0</v>
      </c>
      <c r="F425" s="185">
        <f t="shared" ref="F425:F429" si="155">B425+E425</f>
        <v>0</v>
      </c>
      <c r="G425" s="184" t="s">
        <v>174</v>
      </c>
    </row>
    <row r="426" hidden="1" customHeight="1" spans="1:7">
      <c r="A426" s="182" t="s">
        <v>594</v>
      </c>
      <c r="B426" s="185"/>
      <c r="C426" s="185">
        <v>0</v>
      </c>
      <c r="D426" s="185"/>
      <c r="E426" s="185">
        <f t="shared" si="154"/>
        <v>0</v>
      </c>
      <c r="F426" s="185">
        <f t="shared" si="155"/>
        <v>0</v>
      </c>
      <c r="G426" s="184" t="s">
        <v>174</v>
      </c>
    </row>
    <row r="427" hidden="1" customHeight="1" spans="1:7">
      <c r="A427" s="182" t="s">
        <v>595</v>
      </c>
      <c r="B427" s="185"/>
      <c r="C427" s="185">
        <v>0</v>
      </c>
      <c r="D427" s="185"/>
      <c r="E427" s="185">
        <f t="shared" si="154"/>
        <v>0</v>
      </c>
      <c r="F427" s="185">
        <f t="shared" si="155"/>
        <v>0</v>
      </c>
      <c r="G427" s="184" t="s">
        <v>174</v>
      </c>
    </row>
    <row r="428" hidden="1" customHeight="1" spans="1:7">
      <c r="A428" s="182" t="s">
        <v>596</v>
      </c>
      <c r="B428" s="185"/>
      <c r="C428" s="185">
        <v>0</v>
      </c>
      <c r="D428" s="185"/>
      <c r="E428" s="185">
        <f t="shared" si="154"/>
        <v>0</v>
      </c>
      <c r="F428" s="185">
        <f t="shared" si="155"/>
        <v>0</v>
      </c>
      <c r="G428" s="184" t="s">
        <v>174</v>
      </c>
    </row>
    <row r="429" hidden="1" customHeight="1" spans="1:7">
      <c r="A429" s="182" t="s">
        <v>597</v>
      </c>
      <c r="B429" s="185"/>
      <c r="C429" s="185">
        <v>0</v>
      </c>
      <c r="D429" s="185"/>
      <c r="E429" s="185">
        <f t="shared" si="154"/>
        <v>0</v>
      </c>
      <c r="F429" s="185">
        <f t="shared" si="155"/>
        <v>0</v>
      </c>
      <c r="G429" s="184" t="s">
        <v>174</v>
      </c>
    </row>
    <row r="430" hidden="1" customHeight="1" spans="1:7">
      <c r="A430" s="182" t="s">
        <v>598</v>
      </c>
      <c r="B430" s="183">
        <f t="shared" ref="B430:F430" si="156">SUM(B431:B433)</f>
        <v>0</v>
      </c>
      <c r="C430" s="183">
        <f t="shared" si="156"/>
        <v>0</v>
      </c>
      <c r="D430" s="183">
        <f t="shared" si="156"/>
        <v>0</v>
      </c>
      <c r="E430" s="183">
        <f t="shared" si="156"/>
        <v>0</v>
      </c>
      <c r="F430" s="183">
        <f t="shared" si="156"/>
        <v>0</v>
      </c>
      <c r="G430" s="184" t="s">
        <v>172</v>
      </c>
    </row>
    <row r="431" hidden="1" customHeight="1" spans="1:7">
      <c r="A431" s="182" t="s">
        <v>599</v>
      </c>
      <c r="B431" s="185"/>
      <c r="C431" s="185">
        <v>0</v>
      </c>
      <c r="D431" s="185"/>
      <c r="E431" s="185">
        <f t="shared" ref="E431:E433" si="157">C431+D431</f>
        <v>0</v>
      </c>
      <c r="F431" s="185">
        <f t="shared" ref="F431:F433" si="158">B431+E431</f>
        <v>0</v>
      </c>
      <c r="G431" s="184" t="s">
        <v>174</v>
      </c>
    </row>
    <row r="432" hidden="1" customHeight="1" spans="1:7">
      <c r="A432" s="182" t="s">
        <v>600</v>
      </c>
      <c r="B432" s="185"/>
      <c r="C432" s="185">
        <v>0</v>
      </c>
      <c r="D432" s="185"/>
      <c r="E432" s="185">
        <f t="shared" si="157"/>
        <v>0</v>
      </c>
      <c r="F432" s="185">
        <f t="shared" si="158"/>
        <v>0</v>
      </c>
      <c r="G432" s="184" t="s">
        <v>174</v>
      </c>
    </row>
    <row r="433" hidden="1" customHeight="1" spans="1:7">
      <c r="A433" s="182" t="s">
        <v>601</v>
      </c>
      <c r="B433" s="185"/>
      <c r="C433" s="185">
        <v>0</v>
      </c>
      <c r="D433" s="185"/>
      <c r="E433" s="185">
        <f t="shared" si="157"/>
        <v>0</v>
      </c>
      <c r="F433" s="185">
        <f t="shared" si="158"/>
        <v>0</v>
      </c>
      <c r="G433" s="184" t="s">
        <v>174</v>
      </c>
    </row>
    <row r="434" hidden="1" customHeight="1" spans="1:7">
      <c r="A434" s="182" t="s">
        <v>602</v>
      </c>
      <c r="B434" s="183">
        <f t="shared" ref="B434:F434" si="159">SUM(B435:B438)</f>
        <v>0</v>
      </c>
      <c r="C434" s="183">
        <f t="shared" si="159"/>
        <v>0</v>
      </c>
      <c r="D434" s="183">
        <f t="shared" si="159"/>
        <v>0</v>
      </c>
      <c r="E434" s="183">
        <f t="shared" si="159"/>
        <v>0</v>
      </c>
      <c r="F434" s="183">
        <f t="shared" si="159"/>
        <v>0</v>
      </c>
      <c r="G434" s="184" t="s">
        <v>172</v>
      </c>
    </row>
    <row r="435" hidden="1" customHeight="1" spans="1:7">
      <c r="A435" s="182" t="s">
        <v>603</v>
      </c>
      <c r="B435" s="185"/>
      <c r="C435" s="185">
        <v>0</v>
      </c>
      <c r="D435" s="185"/>
      <c r="E435" s="185">
        <f t="shared" ref="E435:E438" si="160">C435+D435</f>
        <v>0</v>
      </c>
      <c r="F435" s="185">
        <f t="shared" ref="F435:F438" si="161">B435+E435</f>
        <v>0</v>
      </c>
      <c r="G435" s="184" t="s">
        <v>174</v>
      </c>
    </row>
    <row r="436" hidden="1" customHeight="1" spans="1:7">
      <c r="A436" s="182" t="s">
        <v>604</v>
      </c>
      <c r="B436" s="185"/>
      <c r="C436" s="185">
        <v>0</v>
      </c>
      <c r="D436" s="185"/>
      <c r="E436" s="185">
        <f t="shared" si="160"/>
        <v>0</v>
      </c>
      <c r="F436" s="185">
        <f t="shared" si="161"/>
        <v>0</v>
      </c>
      <c r="G436" s="184" t="s">
        <v>174</v>
      </c>
    </row>
    <row r="437" hidden="1" customHeight="1" spans="1:7">
      <c r="A437" s="182" t="s">
        <v>605</v>
      </c>
      <c r="B437" s="185"/>
      <c r="C437" s="185">
        <v>0</v>
      </c>
      <c r="D437" s="185"/>
      <c r="E437" s="185">
        <f t="shared" si="160"/>
        <v>0</v>
      </c>
      <c r="F437" s="185">
        <f t="shared" si="161"/>
        <v>0</v>
      </c>
      <c r="G437" s="184" t="s">
        <v>174</v>
      </c>
    </row>
    <row r="438" hidden="1" customHeight="1" spans="1:7">
      <c r="A438" s="182" t="s">
        <v>606</v>
      </c>
      <c r="B438" s="185"/>
      <c r="C438" s="185">
        <v>0</v>
      </c>
      <c r="D438" s="185"/>
      <c r="E438" s="185">
        <f t="shared" si="160"/>
        <v>0</v>
      </c>
      <c r="F438" s="185">
        <f t="shared" si="161"/>
        <v>0</v>
      </c>
      <c r="G438" s="184" t="s">
        <v>174</v>
      </c>
    </row>
    <row r="439" hidden="1" customHeight="1" spans="1:7">
      <c r="A439" s="182" t="s">
        <v>607</v>
      </c>
      <c r="B439" s="183">
        <f t="shared" ref="B439:F439" si="162">SUM(B440:B443)</f>
        <v>0</v>
      </c>
      <c r="C439" s="183">
        <f t="shared" si="162"/>
        <v>0</v>
      </c>
      <c r="D439" s="183">
        <f t="shared" si="162"/>
        <v>0</v>
      </c>
      <c r="E439" s="183">
        <f t="shared" si="162"/>
        <v>0</v>
      </c>
      <c r="F439" s="183">
        <f t="shared" si="162"/>
        <v>0</v>
      </c>
      <c r="G439" s="184" t="s">
        <v>172</v>
      </c>
    </row>
    <row r="440" hidden="1" customHeight="1" spans="1:7">
      <c r="A440" s="182" t="s">
        <v>608</v>
      </c>
      <c r="B440" s="185"/>
      <c r="C440" s="185">
        <v>0</v>
      </c>
      <c r="D440" s="185"/>
      <c r="E440" s="185">
        <f t="shared" ref="E440:E443" si="163">C440+D440</f>
        <v>0</v>
      </c>
      <c r="F440" s="185">
        <f t="shared" ref="F440:F443" si="164">B440+E440</f>
        <v>0</v>
      </c>
      <c r="G440" s="184" t="s">
        <v>174</v>
      </c>
    </row>
    <row r="441" hidden="1" customHeight="1" spans="1:7">
      <c r="A441" s="182" t="s">
        <v>609</v>
      </c>
      <c r="B441" s="185"/>
      <c r="C441" s="185">
        <v>0</v>
      </c>
      <c r="D441" s="185"/>
      <c r="E441" s="185">
        <f t="shared" si="163"/>
        <v>0</v>
      </c>
      <c r="F441" s="185">
        <f t="shared" si="164"/>
        <v>0</v>
      </c>
      <c r="G441" s="184" t="s">
        <v>174</v>
      </c>
    </row>
    <row r="442" hidden="1" customHeight="1" spans="1:7">
      <c r="A442" s="182" t="s">
        <v>610</v>
      </c>
      <c r="B442" s="185"/>
      <c r="C442" s="185">
        <v>0</v>
      </c>
      <c r="D442" s="185"/>
      <c r="E442" s="185">
        <f t="shared" si="163"/>
        <v>0</v>
      </c>
      <c r="F442" s="185">
        <f t="shared" si="164"/>
        <v>0</v>
      </c>
      <c r="G442" s="184" t="s">
        <v>174</v>
      </c>
    </row>
    <row r="443" hidden="1" customHeight="1" spans="1:7">
      <c r="A443" s="182" t="s">
        <v>611</v>
      </c>
      <c r="B443" s="185"/>
      <c r="C443" s="185">
        <v>0</v>
      </c>
      <c r="D443" s="185"/>
      <c r="E443" s="185">
        <f t="shared" si="163"/>
        <v>0</v>
      </c>
      <c r="F443" s="185">
        <f t="shared" si="164"/>
        <v>0</v>
      </c>
      <c r="G443" s="184" t="s">
        <v>174</v>
      </c>
    </row>
    <row r="444" hidden="1" customHeight="1" spans="1:7">
      <c r="A444" s="182" t="s">
        <v>612</v>
      </c>
      <c r="B444" s="183">
        <f t="shared" ref="B444:F444" si="165">SUM(B445:B450)</f>
        <v>190.68</v>
      </c>
      <c r="C444" s="183">
        <f t="shared" si="165"/>
        <v>0.61</v>
      </c>
      <c r="D444" s="183">
        <f t="shared" si="165"/>
        <v>-4.6</v>
      </c>
      <c r="E444" s="183">
        <f t="shared" si="165"/>
        <v>-3.99</v>
      </c>
      <c r="F444" s="183">
        <f t="shared" si="165"/>
        <v>186.69</v>
      </c>
      <c r="G444" s="184" t="s">
        <v>172</v>
      </c>
    </row>
    <row r="445" hidden="1" customHeight="1" spans="1:7">
      <c r="A445" s="182" t="s">
        <v>613</v>
      </c>
      <c r="B445" s="183">
        <v>190.68</v>
      </c>
      <c r="C445" s="185">
        <v>0.61</v>
      </c>
      <c r="D445" s="185">
        <v>-4.6</v>
      </c>
      <c r="E445" s="185">
        <f t="shared" ref="E445:E450" si="166">C445+D445</f>
        <v>-3.99</v>
      </c>
      <c r="F445" s="185">
        <f t="shared" ref="F445:F450" si="167">B445+E445</f>
        <v>186.69</v>
      </c>
      <c r="G445" s="184" t="s">
        <v>174</v>
      </c>
    </row>
    <row r="446" hidden="1" customHeight="1" spans="1:7">
      <c r="A446" s="182" t="s">
        <v>614</v>
      </c>
      <c r="B446" s="185"/>
      <c r="C446" s="185">
        <v>0</v>
      </c>
      <c r="D446" s="185"/>
      <c r="E446" s="185">
        <f t="shared" si="166"/>
        <v>0</v>
      </c>
      <c r="F446" s="185">
        <f t="shared" si="167"/>
        <v>0</v>
      </c>
      <c r="G446" s="184" t="s">
        <v>174</v>
      </c>
    </row>
    <row r="447" hidden="1" customHeight="1" spans="1:7">
      <c r="A447" s="182" t="s">
        <v>615</v>
      </c>
      <c r="B447" s="185"/>
      <c r="C447" s="185">
        <v>0</v>
      </c>
      <c r="D447" s="185"/>
      <c r="E447" s="185">
        <f t="shared" si="166"/>
        <v>0</v>
      </c>
      <c r="F447" s="185">
        <f t="shared" si="167"/>
        <v>0</v>
      </c>
      <c r="G447" s="184" t="s">
        <v>174</v>
      </c>
    </row>
    <row r="448" hidden="1" customHeight="1" spans="1:7">
      <c r="A448" s="182" t="s">
        <v>616</v>
      </c>
      <c r="B448" s="185"/>
      <c r="C448" s="185">
        <v>0</v>
      </c>
      <c r="D448" s="185"/>
      <c r="E448" s="185">
        <f t="shared" si="166"/>
        <v>0</v>
      </c>
      <c r="F448" s="185">
        <f t="shared" si="167"/>
        <v>0</v>
      </c>
      <c r="G448" s="184" t="s">
        <v>174</v>
      </c>
    </row>
    <row r="449" hidden="1" customHeight="1" spans="1:7">
      <c r="A449" s="182" t="s">
        <v>617</v>
      </c>
      <c r="B449" s="185"/>
      <c r="C449" s="185">
        <v>0</v>
      </c>
      <c r="D449" s="185"/>
      <c r="E449" s="185">
        <f t="shared" si="166"/>
        <v>0</v>
      </c>
      <c r="F449" s="185">
        <f t="shared" si="167"/>
        <v>0</v>
      </c>
      <c r="G449" s="184" t="s">
        <v>174</v>
      </c>
    </row>
    <row r="450" hidden="1" customHeight="1" spans="1:7">
      <c r="A450" s="182" t="s">
        <v>618</v>
      </c>
      <c r="B450" s="185"/>
      <c r="C450" s="185">
        <v>0</v>
      </c>
      <c r="D450" s="185"/>
      <c r="E450" s="185">
        <f t="shared" si="166"/>
        <v>0</v>
      </c>
      <c r="F450" s="185">
        <f t="shared" si="167"/>
        <v>0</v>
      </c>
      <c r="G450" s="184" t="s">
        <v>174</v>
      </c>
    </row>
    <row r="451" hidden="1" customHeight="1" spans="1:7">
      <c r="A451" s="182" t="s">
        <v>619</v>
      </c>
      <c r="B451" s="183">
        <f t="shared" ref="B451:F451" si="168">SUM(B452:B454)</f>
        <v>0</v>
      </c>
      <c r="C451" s="183">
        <f t="shared" si="168"/>
        <v>0</v>
      </c>
      <c r="D451" s="183">
        <f t="shared" si="168"/>
        <v>0</v>
      </c>
      <c r="E451" s="183">
        <f t="shared" si="168"/>
        <v>0</v>
      </c>
      <c r="F451" s="183">
        <f t="shared" si="168"/>
        <v>0</v>
      </c>
      <c r="G451" s="184" t="s">
        <v>172</v>
      </c>
    </row>
    <row r="452" hidden="1" customHeight="1" spans="1:7">
      <c r="A452" s="182" t="s">
        <v>620</v>
      </c>
      <c r="B452" s="185"/>
      <c r="C452" s="185">
        <v>0</v>
      </c>
      <c r="D452" s="185"/>
      <c r="E452" s="185">
        <f t="shared" ref="E452:E454" si="169">C452+D452</f>
        <v>0</v>
      </c>
      <c r="F452" s="185">
        <f t="shared" ref="F452:F454" si="170">B452+E452</f>
        <v>0</v>
      </c>
      <c r="G452" s="184" t="s">
        <v>174</v>
      </c>
    </row>
    <row r="453" hidden="1" customHeight="1" spans="1:7">
      <c r="A453" s="182" t="s">
        <v>621</v>
      </c>
      <c r="B453" s="185"/>
      <c r="C453" s="185">
        <v>0</v>
      </c>
      <c r="D453" s="185"/>
      <c r="E453" s="185">
        <f t="shared" si="169"/>
        <v>0</v>
      </c>
      <c r="F453" s="185">
        <f t="shared" si="170"/>
        <v>0</v>
      </c>
      <c r="G453" s="184" t="s">
        <v>174</v>
      </c>
    </row>
    <row r="454" hidden="1" customHeight="1" spans="1:7">
      <c r="A454" s="182" t="s">
        <v>622</v>
      </c>
      <c r="B454" s="185"/>
      <c r="C454" s="185">
        <v>0</v>
      </c>
      <c r="D454" s="185"/>
      <c r="E454" s="185">
        <f t="shared" si="169"/>
        <v>0</v>
      </c>
      <c r="F454" s="185">
        <f t="shared" si="170"/>
        <v>0</v>
      </c>
      <c r="G454" s="184" t="s">
        <v>174</v>
      </c>
    </row>
    <row r="455" hidden="1" customHeight="1" spans="1:7">
      <c r="A455" s="182" t="s">
        <v>623</v>
      </c>
      <c r="B455" s="183">
        <f t="shared" ref="B455:F455" si="171">SUM(B456:B458)</f>
        <v>0</v>
      </c>
      <c r="C455" s="183">
        <f t="shared" si="171"/>
        <v>0</v>
      </c>
      <c r="D455" s="183">
        <f t="shared" si="171"/>
        <v>0</v>
      </c>
      <c r="E455" s="183">
        <f t="shared" si="171"/>
        <v>0</v>
      </c>
      <c r="F455" s="183">
        <f t="shared" si="171"/>
        <v>0</v>
      </c>
      <c r="G455" s="184" t="s">
        <v>172</v>
      </c>
    </row>
    <row r="456" hidden="1" customHeight="1" spans="1:7">
      <c r="A456" s="182" t="s">
        <v>624</v>
      </c>
      <c r="B456" s="185"/>
      <c r="C456" s="185">
        <v>0</v>
      </c>
      <c r="D456" s="185"/>
      <c r="E456" s="185">
        <f t="shared" ref="E456:E458" si="172">C456+D456</f>
        <v>0</v>
      </c>
      <c r="F456" s="185">
        <f t="shared" ref="F456:F458" si="173">B456+E456</f>
        <v>0</v>
      </c>
      <c r="G456" s="184" t="s">
        <v>174</v>
      </c>
    </row>
    <row r="457" hidden="1" customHeight="1" spans="1:7">
      <c r="A457" s="182" t="s">
        <v>625</v>
      </c>
      <c r="B457" s="185"/>
      <c r="C457" s="185">
        <v>0</v>
      </c>
      <c r="D457" s="185"/>
      <c r="E457" s="185">
        <f t="shared" si="172"/>
        <v>0</v>
      </c>
      <c r="F457" s="185">
        <f t="shared" si="173"/>
        <v>0</v>
      </c>
      <c r="G457" s="184" t="s">
        <v>174</v>
      </c>
    </row>
    <row r="458" hidden="1" customHeight="1" spans="1:7">
      <c r="A458" s="182" t="s">
        <v>626</v>
      </c>
      <c r="B458" s="185"/>
      <c r="C458" s="185">
        <v>0</v>
      </c>
      <c r="D458" s="185"/>
      <c r="E458" s="185">
        <f t="shared" si="172"/>
        <v>0</v>
      </c>
      <c r="F458" s="185">
        <f t="shared" si="173"/>
        <v>0</v>
      </c>
      <c r="G458" s="184" t="s">
        <v>174</v>
      </c>
    </row>
    <row r="459" hidden="1" customHeight="1" spans="1:7">
      <c r="A459" s="182" t="s">
        <v>627</v>
      </c>
      <c r="B459" s="183">
        <f t="shared" ref="B459:F459" si="174">SUM(B460:B463)</f>
        <v>0</v>
      </c>
      <c r="C459" s="183">
        <f t="shared" si="174"/>
        <v>0</v>
      </c>
      <c r="D459" s="183">
        <f t="shared" si="174"/>
        <v>0</v>
      </c>
      <c r="E459" s="183">
        <f t="shared" si="174"/>
        <v>0</v>
      </c>
      <c r="F459" s="183">
        <f t="shared" si="174"/>
        <v>0</v>
      </c>
      <c r="G459" s="184" t="s">
        <v>172</v>
      </c>
    </row>
    <row r="460" hidden="1" customHeight="1" spans="1:7">
      <c r="A460" s="182" t="s">
        <v>628</v>
      </c>
      <c r="B460" s="185"/>
      <c r="C460" s="185">
        <v>0</v>
      </c>
      <c r="D460" s="185"/>
      <c r="E460" s="185">
        <f t="shared" ref="E460:E463" si="175">C460+D460</f>
        <v>0</v>
      </c>
      <c r="F460" s="185">
        <f t="shared" ref="F460:F463" si="176">B460+E460</f>
        <v>0</v>
      </c>
      <c r="G460" s="184" t="s">
        <v>174</v>
      </c>
    </row>
    <row r="461" hidden="1" customHeight="1" spans="1:7">
      <c r="A461" s="182" t="s">
        <v>629</v>
      </c>
      <c r="B461" s="185"/>
      <c r="C461" s="185">
        <v>0</v>
      </c>
      <c r="D461" s="185"/>
      <c r="E461" s="185">
        <f t="shared" si="175"/>
        <v>0</v>
      </c>
      <c r="F461" s="185">
        <f t="shared" si="176"/>
        <v>0</v>
      </c>
      <c r="G461" s="184" t="s">
        <v>174</v>
      </c>
    </row>
    <row r="462" hidden="1" customHeight="1" spans="1:7">
      <c r="A462" s="182" t="s">
        <v>630</v>
      </c>
      <c r="B462" s="185"/>
      <c r="C462" s="185">
        <v>0</v>
      </c>
      <c r="D462" s="185"/>
      <c r="E462" s="185">
        <f t="shared" si="175"/>
        <v>0</v>
      </c>
      <c r="F462" s="185">
        <f t="shared" si="176"/>
        <v>0</v>
      </c>
      <c r="G462" s="184" t="s">
        <v>174</v>
      </c>
    </row>
    <row r="463" hidden="1" customHeight="1" spans="1:7">
      <c r="A463" s="182" t="s">
        <v>631</v>
      </c>
      <c r="B463" s="185"/>
      <c r="C463" s="185">
        <v>0</v>
      </c>
      <c r="D463" s="185"/>
      <c r="E463" s="185">
        <f t="shared" si="175"/>
        <v>0</v>
      </c>
      <c r="F463" s="185">
        <f t="shared" si="176"/>
        <v>0</v>
      </c>
      <c r="G463" s="184" t="s">
        <v>174</v>
      </c>
    </row>
    <row r="464" customHeight="1" spans="1:7">
      <c r="A464" s="179" t="s">
        <v>632</v>
      </c>
      <c r="B464" s="180">
        <f t="shared" ref="B464:F464" si="177">SUM(B465,B481,B489,B500,B509,B517)</f>
        <v>1498.28</v>
      </c>
      <c r="C464" s="180">
        <f t="shared" si="177"/>
        <v>0.74</v>
      </c>
      <c r="D464" s="180">
        <f t="shared" si="177"/>
        <v>-54.46</v>
      </c>
      <c r="E464" s="180">
        <f t="shared" si="177"/>
        <v>-53.72</v>
      </c>
      <c r="F464" s="180">
        <f t="shared" si="177"/>
        <v>1444.56</v>
      </c>
      <c r="G464" s="181" t="s">
        <v>170</v>
      </c>
    </row>
    <row r="465" hidden="1" customHeight="1" spans="1:7">
      <c r="A465" s="182" t="s">
        <v>633</v>
      </c>
      <c r="B465" s="183">
        <f t="shared" ref="B465:F465" si="178">SUM(B466:B480)</f>
        <v>935.78</v>
      </c>
      <c r="C465" s="183">
        <f t="shared" si="178"/>
        <v>0.74</v>
      </c>
      <c r="D465" s="183">
        <f t="shared" si="178"/>
        <v>-6.12</v>
      </c>
      <c r="E465" s="183">
        <f t="shared" si="178"/>
        <v>-5.38</v>
      </c>
      <c r="F465" s="183">
        <f t="shared" si="178"/>
        <v>930.4</v>
      </c>
      <c r="G465" s="184" t="s">
        <v>172</v>
      </c>
    </row>
    <row r="466" hidden="1" customHeight="1" spans="1:7">
      <c r="A466" s="182" t="s">
        <v>634</v>
      </c>
      <c r="B466" s="183">
        <v>930.74</v>
      </c>
      <c r="C466" s="185">
        <v>0.74</v>
      </c>
      <c r="D466" s="185">
        <v>-6.12</v>
      </c>
      <c r="E466" s="185">
        <f t="shared" ref="E466:E480" si="179">C466+D466</f>
        <v>-5.38</v>
      </c>
      <c r="F466" s="185">
        <f t="shared" ref="F466:F480" si="180">B466+E466</f>
        <v>925.36</v>
      </c>
      <c r="G466" s="184" t="s">
        <v>174</v>
      </c>
    </row>
    <row r="467" hidden="1" customHeight="1" spans="1:7">
      <c r="A467" s="182" t="s">
        <v>635</v>
      </c>
      <c r="B467" s="185"/>
      <c r="C467" s="185">
        <v>0</v>
      </c>
      <c r="D467" s="185"/>
      <c r="E467" s="185">
        <f t="shared" si="179"/>
        <v>0</v>
      </c>
      <c r="F467" s="185">
        <f t="shared" si="180"/>
        <v>0</v>
      </c>
      <c r="G467" s="184" t="s">
        <v>174</v>
      </c>
    </row>
    <row r="468" hidden="1" customHeight="1" spans="1:7">
      <c r="A468" s="182" t="s">
        <v>636</v>
      </c>
      <c r="B468" s="185"/>
      <c r="C468" s="185">
        <v>0</v>
      </c>
      <c r="D468" s="185"/>
      <c r="E468" s="185">
        <f t="shared" si="179"/>
        <v>0</v>
      </c>
      <c r="F468" s="185">
        <f t="shared" si="180"/>
        <v>0</v>
      </c>
      <c r="G468" s="184" t="s">
        <v>174</v>
      </c>
    </row>
    <row r="469" hidden="1" customHeight="1" spans="1:7">
      <c r="A469" s="182" t="s">
        <v>637</v>
      </c>
      <c r="B469" s="185"/>
      <c r="C469" s="185">
        <v>0</v>
      </c>
      <c r="D469" s="185"/>
      <c r="E469" s="185">
        <f t="shared" si="179"/>
        <v>0</v>
      </c>
      <c r="F469" s="185">
        <f t="shared" si="180"/>
        <v>0</v>
      </c>
      <c r="G469" s="184" t="s">
        <v>174</v>
      </c>
    </row>
    <row r="470" hidden="1" customHeight="1" spans="1:7">
      <c r="A470" s="182" t="s">
        <v>638</v>
      </c>
      <c r="B470" s="185"/>
      <c r="C470" s="185">
        <v>0</v>
      </c>
      <c r="D470" s="185"/>
      <c r="E470" s="185">
        <f t="shared" si="179"/>
        <v>0</v>
      </c>
      <c r="F470" s="185">
        <f t="shared" si="180"/>
        <v>0</v>
      </c>
      <c r="G470" s="184" t="s">
        <v>174</v>
      </c>
    </row>
    <row r="471" hidden="1" customHeight="1" spans="1:7">
      <c r="A471" s="182" t="s">
        <v>639</v>
      </c>
      <c r="B471" s="185"/>
      <c r="C471" s="185">
        <v>0</v>
      </c>
      <c r="D471" s="185"/>
      <c r="E471" s="185">
        <f t="shared" si="179"/>
        <v>0</v>
      </c>
      <c r="F471" s="185">
        <f t="shared" si="180"/>
        <v>0</v>
      </c>
      <c r="G471" s="184" t="s">
        <v>174</v>
      </c>
    </row>
    <row r="472" hidden="1" customHeight="1" spans="1:7">
      <c r="A472" s="182" t="s">
        <v>640</v>
      </c>
      <c r="B472" s="185"/>
      <c r="C472" s="185">
        <v>0</v>
      </c>
      <c r="D472" s="185"/>
      <c r="E472" s="185">
        <f t="shared" si="179"/>
        <v>0</v>
      </c>
      <c r="F472" s="185">
        <f t="shared" si="180"/>
        <v>0</v>
      </c>
      <c r="G472" s="184" t="s">
        <v>174</v>
      </c>
    </row>
    <row r="473" hidden="1" customHeight="1" spans="1:7">
      <c r="A473" s="182" t="s">
        <v>641</v>
      </c>
      <c r="B473" s="185"/>
      <c r="C473" s="185">
        <v>0</v>
      </c>
      <c r="D473" s="185"/>
      <c r="E473" s="185">
        <f t="shared" si="179"/>
        <v>0</v>
      </c>
      <c r="F473" s="185">
        <f t="shared" si="180"/>
        <v>0</v>
      </c>
      <c r="G473" s="184" t="s">
        <v>174</v>
      </c>
    </row>
    <row r="474" hidden="1" customHeight="1" spans="1:7">
      <c r="A474" s="182" t="s">
        <v>642</v>
      </c>
      <c r="B474" s="185"/>
      <c r="C474" s="185">
        <v>0</v>
      </c>
      <c r="D474" s="185"/>
      <c r="E474" s="185">
        <f t="shared" si="179"/>
        <v>0</v>
      </c>
      <c r="F474" s="185">
        <f t="shared" si="180"/>
        <v>0</v>
      </c>
      <c r="G474" s="184" t="s">
        <v>174</v>
      </c>
    </row>
    <row r="475" hidden="1" customHeight="1" spans="1:7">
      <c r="A475" s="182" t="s">
        <v>643</v>
      </c>
      <c r="B475" s="185"/>
      <c r="C475" s="185">
        <v>0</v>
      </c>
      <c r="D475" s="185"/>
      <c r="E475" s="185">
        <f t="shared" si="179"/>
        <v>0</v>
      </c>
      <c r="F475" s="185">
        <f t="shared" si="180"/>
        <v>0</v>
      </c>
      <c r="G475" s="184" t="s">
        <v>174</v>
      </c>
    </row>
    <row r="476" hidden="1" customHeight="1" spans="1:7">
      <c r="A476" s="182" t="s">
        <v>644</v>
      </c>
      <c r="B476" s="183">
        <v>5.04</v>
      </c>
      <c r="C476" s="185">
        <v>0</v>
      </c>
      <c r="D476" s="185"/>
      <c r="E476" s="185">
        <f t="shared" si="179"/>
        <v>0</v>
      </c>
      <c r="F476" s="185">
        <f t="shared" si="180"/>
        <v>5.04</v>
      </c>
      <c r="G476" s="184" t="s">
        <v>174</v>
      </c>
    </row>
    <row r="477" hidden="1" customHeight="1" spans="1:7">
      <c r="A477" s="182" t="s">
        <v>645</v>
      </c>
      <c r="B477" s="185"/>
      <c r="C477" s="185">
        <v>0</v>
      </c>
      <c r="D477" s="185"/>
      <c r="E477" s="185">
        <f t="shared" si="179"/>
        <v>0</v>
      </c>
      <c r="F477" s="185">
        <f t="shared" si="180"/>
        <v>0</v>
      </c>
      <c r="G477" s="184" t="s">
        <v>174</v>
      </c>
    </row>
    <row r="478" hidden="1" customHeight="1" spans="1:7">
      <c r="A478" s="182" t="s">
        <v>646</v>
      </c>
      <c r="B478" s="185"/>
      <c r="C478" s="185">
        <v>0</v>
      </c>
      <c r="D478" s="185"/>
      <c r="E478" s="185">
        <f t="shared" si="179"/>
        <v>0</v>
      </c>
      <c r="F478" s="185">
        <f t="shared" si="180"/>
        <v>0</v>
      </c>
      <c r="G478" s="184" t="s">
        <v>174</v>
      </c>
    </row>
    <row r="479" hidden="1" customHeight="1" spans="1:7">
      <c r="A479" s="182" t="s">
        <v>647</v>
      </c>
      <c r="B479" s="185"/>
      <c r="C479" s="185">
        <v>0</v>
      </c>
      <c r="D479" s="185"/>
      <c r="E479" s="185">
        <f t="shared" si="179"/>
        <v>0</v>
      </c>
      <c r="F479" s="185">
        <f t="shared" si="180"/>
        <v>0</v>
      </c>
      <c r="G479" s="184" t="s">
        <v>174</v>
      </c>
    </row>
    <row r="480" hidden="1" customHeight="1" spans="1:7">
      <c r="A480" s="182" t="s">
        <v>648</v>
      </c>
      <c r="B480" s="185"/>
      <c r="C480" s="185">
        <v>0</v>
      </c>
      <c r="D480" s="185"/>
      <c r="E480" s="185">
        <f t="shared" si="179"/>
        <v>0</v>
      </c>
      <c r="F480" s="185">
        <f t="shared" si="180"/>
        <v>0</v>
      </c>
      <c r="G480" s="184" t="s">
        <v>174</v>
      </c>
    </row>
    <row r="481" hidden="1" customHeight="1" spans="1:7">
      <c r="A481" s="182" t="s">
        <v>649</v>
      </c>
      <c r="B481" s="183">
        <f t="shared" ref="B481:F481" si="181">SUM(B482:B488)</f>
        <v>0</v>
      </c>
      <c r="C481" s="183">
        <f t="shared" si="181"/>
        <v>0</v>
      </c>
      <c r="D481" s="183">
        <f t="shared" si="181"/>
        <v>0</v>
      </c>
      <c r="E481" s="183">
        <f t="shared" si="181"/>
        <v>0</v>
      </c>
      <c r="F481" s="183">
        <f t="shared" si="181"/>
        <v>0</v>
      </c>
      <c r="G481" s="184" t="s">
        <v>172</v>
      </c>
    </row>
    <row r="482" hidden="1" customHeight="1" spans="1:7">
      <c r="A482" s="182" t="s">
        <v>650</v>
      </c>
      <c r="B482" s="185"/>
      <c r="C482" s="185">
        <v>0</v>
      </c>
      <c r="D482" s="185"/>
      <c r="E482" s="185">
        <f t="shared" ref="E482:E488" si="182">C482+D482</f>
        <v>0</v>
      </c>
      <c r="F482" s="185">
        <f t="shared" ref="F482:F488" si="183">B482+E482</f>
        <v>0</v>
      </c>
      <c r="G482" s="184" t="s">
        <v>174</v>
      </c>
    </row>
    <row r="483" hidden="1" customHeight="1" spans="1:7">
      <c r="A483" s="182" t="s">
        <v>651</v>
      </c>
      <c r="B483" s="185"/>
      <c r="C483" s="185">
        <v>0</v>
      </c>
      <c r="D483" s="185"/>
      <c r="E483" s="185">
        <f t="shared" si="182"/>
        <v>0</v>
      </c>
      <c r="F483" s="185">
        <f t="shared" si="183"/>
        <v>0</v>
      </c>
      <c r="G483" s="184" t="s">
        <v>174</v>
      </c>
    </row>
    <row r="484" hidden="1" customHeight="1" spans="1:7">
      <c r="A484" s="182" t="s">
        <v>652</v>
      </c>
      <c r="B484" s="185"/>
      <c r="C484" s="185">
        <v>0</v>
      </c>
      <c r="D484" s="185"/>
      <c r="E484" s="185">
        <f t="shared" si="182"/>
        <v>0</v>
      </c>
      <c r="F484" s="185">
        <f t="shared" si="183"/>
        <v>0</v>
      </c>
      <c r="G484" s="184" t="s">
        <v>174</v>
      </c>
    </row>
    <row r="485" hidden="1" customHeight="1" spans="1:7">
      <c r="A485" s="182" t="s">
        <v>653</v>
      </c>
      <c r="B485" s="185"/>
      <c r="C485" s="185">
        <v>0</v>
      </c>
      <c r="D485" s="185"/>
      <c r="E485" s="185">
        <f t="shared" si="182"/>
        <v>0</v>
      </c>
      <c r="F485" s="185">
        <f t="shared" si="183"/>
        <v>0</v>
      </c>
      <c r="G485" s="184" t="s">
        <v>174</v>
      </c>
    </row>
    <row r="486" hidden="1" customHeight="1" spans="1:7">
      <c r="A486" s="182" t="s">
        <v>654</v>
      </c>
      <c r="B486" s="185"/>
      <c r="C486" s="185">
        <v>0</v>
      </c>
      <c r="D486" s="185"/>
      <c r="E486" s="185">
        <f t="shared" si="182"/>
        <v>0</v>
      </c>
      <c r="F486" s="185">
        <f t="shared" si="183"/>
        <v>0</v>
      </c>
      <c r="G486" s="184" t="s">
        <v>174</v>
      </c>
    </row>
    <row r="487" hidden="1" customHeight="1" spans="1:7">
      <c r="A487" s="182" t="s">
        <v>655</v>
      </c>
      <c r="B487" s="185"/>
      <c r="C487" s="185">
        <v>0</v>
      </c>
      <c r="D487" s="185"/>
      <c r="E487" s="185">
        <f t="shared" si="182"/>
        <v>0</v>
      </c>
      <c r="F487" s="185">
        <f t="shared" si="183"/>
        <v>0</v>
      </c>
      <c r="G487" s="184" t="s">
        <v>174</v>
      </c>
    </row>
    <row r="488" hidden="1" customHeight="1" spans="1:7">
      <c r="A488" s="182" t="s">
        <v>656</v>
      </c>
      <c r="B488" s="185"/>
      <c r="C488" s="185">
        <v>0</v>
      </c>
      <c r="D488" s="185"/>
      <c r="E488" s="185">
        <f t="shared" si="182"/>
        <v>0</v>
      </c>
      <c r="F488" s="185">
        <f t="shared" si="183"/>
        <v>0</v>
      </c>
      <c r="G488" s="184" t="s">
        <v>174</v>
      </c>
    </row>
    <row r="489" hidden="1" customHeight="1" spans="1:7">
      <c r="A489" s="182" t="s">
        <v>657</v>
      </c>
      <c r="B489" s="183">
        <f t="shared" ref="B489:F489" si="184">SUM(B490:B499)</f>
        <v>0</v>
      </c>
      <c r="C489" s="183">
        <f t="shared" si="184"/>
        <v>0</v>
      </c>
      <c r="D489" s="183">
        <f t="shared" si="184"/>
        <v>0</v>
      </c>
      <c r="E489" s="183">
        <f t="shared" si="184"/>
        <v>0</v>
      </c>
      <c r="F489" s="183">
        <f t="shared" si="184"/>
        <v>0</v>
      </c>
      <c r="G489" s="184" t="s">
        <v>172</v>
      </c>
    </row>
    <row r="490" hidden="1" customHeight="1" spans="1:7">
      <c r="A490" s="182" t="s">
        <v>658</v>
      </c>
      <c r="B490" s="185"/>
      <c r="C490" s="185">
        <v>0</v>
      </c>
      <c r="D490" s="185"/>
      <c r="E490" s="185">
        <f t="shared" ref="E490:E499" si="185">C490+D490</f>
        <v>0</v>
      </c>
      <c r="F490" s="185">
        <f t="shared" ref="F490:F499" si="186">B490+E490</f>
        <v>0</v>
      </c>
      <c r="G490" s="184" t="s">
        <v>174</v>
      </c>
    </row>
    <row r="491" hidden="1" customHeight="1" spans="1:7">
      <c r="A491" s="182" t="s">
        <v>659</v>
      </c>
      <c r="B491" s="185"/>
      <c r="C491" s="185">
        <v>0</v>
      </c>
      <c r="D491" s="185"/>
      <c r="E491" s="185">
        <f t="shared" si="185"/>
        <v>0</v>
      </c>
      <c r="F491" s="185">
        <f t="shared" si="186"/>
        <v>0</v>
      </c>
      <c r="G491" s="184" t="s">
        <v>174</v>
      </c>
    </row>
    <row r="492" hidden="1" customHeight="1" spans="1:7">
      <c r="A492" s="182" t="s">
        <v>660</v>
      </c>
      <c r="B492" s="185"/>
      <c r="C492" s="185">
        <v>0</v>
      </c>
      <c r="D492" s="185"/>
      <c r="E492" s="185">
        <f t="shared" si="185"/>
        <v>0</v>
      </c>
      <c r="F492" s="185">
        <f t="shared" si="186"/>
        <v>0</v>
      </c>
      <c r="G492" s="184" t="s">
        <v>174</v>
      </c>
    </row>
    <row r="493" hidden="1" customHeight="1" spans="1:7">
      <c r="A493" s="182" t="s">
        <v>661</v>
      </c>
      <c r="B493" s="185"/>
      <c r="C493" s="185">
        <v>0</v>
      </c>
      <c r="D493" s="185"/>
      <c r="E493" s="185">
        <f t="shared" si="185"/>
        <v>0</v>
      </c>
      <c r="F493" s="185">
        <f t="shared" si="186"/>
        <v>0</v>
      </c>
      <c r="G493" s="184" t="s">
        <v>174</v>
      </c>
    </row>
    <row r="494" hidden="1" customHeight="1" spans="1:7">
      <c r="A494" s="182" t="s">
        <v>662</v>
      </c>
      <c r="B494" s="185"/>
      <c r="C494" s="185">
        <v>0</v>
      </c>
      <c r="D494" s="185"/>
      <c r="E494" s="185">
        <f t="shared" si="185"/>
        <v>0</v>
      </c>
      <c r="F494" s="185">
        <f t="shared" si="186"/>
        <v>0</v>
      </c>
      <c r="G494" s="184" t="s">
        <v>174</v>
      </c>
    </row>
    <row r="495" hidden="1" customHeight="1" spans="1:7">
      <c r="A495" s="182" t="s">
        <v>663</v>
      </c>
      <c r="B495" s="185"/>
      <c r="C495" s="185">
        <v>0</v>
      </c>
      <c r="D495" s="185"/>
      <c r="E495" s="185">
        <f t="shared" si="185"/>
        <v>0</v>
      </c>
      <c r="F495" s="185">
        <f t="shared" si="186"/>
        <v>0</v>
      </c>
      <c r="G495" s="184" t="s">
        <v>174</v>
      </c>
    </row>
    <row r="496" hidden="1" customHeight="1" spans="1:7">
      <c r="A496" s="182" t="s">
        <v>664</v>
      </c>
      <c r="B496" s="185"/>
      <c r="C496" s="185">
        <v>0</v>
      </c>
      <c r="D496" s="185"/>
      <c r="E496" s="185">
        <f t="shared" si="185"/>
        <v>0</v>
      </c>
      <c r="F496" s="185">
        <f t="shared" si="186"/>
        <v>0</v>
      </c>
      <c r="G496" s="184" t="s">
        <v>174</v>
      </c>
    </row>
    <row r="497" hidden="1" customHeight="1" spans="1:7">
      <c r="A497" s="182" t="s">
        <v>665</v>
      </c>
      <c r="B497" s="185"/>
      <c r="C497" s="185">
        <v>0</v>
      </c>
      <c r="D497" s="185"/>
      <c r="E497" s="185">
        <f t="shared" si="185"/>
        <v>0</v>
      </c>
      <c r="F497" s="185">
        <f t="shared" si="186"/>
        <v>0</v>
      </c>
      <c r="G497" s="184" t="s">
        <v>174</v>
      </c>
    </row>
    <row r="498" hidden="1" customHeight="1" spans="1:7">
      <c r="A498" s="182" t="s">
        <v>666</v>
      </c>
      <c r="B498" s="185"/>
      <c r="C498" s="185">
        <v>0</v>
      </c>
      <c r="D498" s="185"/>
      <c r="E498" s="185">
        <f t="shared" si="185"/>
        <v>0</v>
      </c>
      <c r="F498" s="185">
        <f t="shared" si="186"/>
        <v>0</v>
      </c>
      <c r="G498" s="184" t="s">
        <v>174</v>
      </c>
    </row>
    <row r="499" hidden="1" customHeight="1" spans="1:7">
      <c r="A499" s="182" t="s">
        <v>667</v>
      </c>
      <c r="B499" s="185"/>
      <c r="C499" s="185">
        <v>0</v>
      </c>
      <c r="D499" s="185"/>
      <c r="E499" s="185">
        <f t="shared" si="185"/>
        <v>0</v>
      </c>
      <c r="F499" s="185">
        <f t="shared" si="186"/>
        <v>0</v>
      </c>
      <c r="G499" s="184" t="s">
        <v>174</v>
      </c>
    </row>
    <row r="500" hidden="1" customHeight="1" spans="1:7">
      <c r="A500" s="182" t="s">
        <v>668</v>
      </c>
      <c r="B500" s="183">
        <f t="shared" ref="B500:F500" si="187">SUM(B501:B508)</f>
        <v>0</v>
      </c>
      <c r="C500" s="183">
        <f t="shared" si="187"/>
        <v>0</v>
      </c>
      <c r="D500" s="183">
        <f t="shared" si="187"/>
        <v>0</v>
      </c>
      <c r="E500" s="183">
        <f t="shared" si="187"/>
        <v>0</v>
      </c>
      <c r="F500" s="183">
        <f t="shared" si="187"/>
        <v>0</v>
      </c>
      <c r="G500" s="184" t="s">
        <v>172</v>
      </c>
    </row>
    <row r="501" hidden="1" customHeight="1" spans="1:7">
      <c r="A501" s="182" t="s">
        <v>669</v>
      </c>
      <c r="B501" s="185"/>
      <c r="C501" s="185">
        <v>0</v>
      </c>
      <c r="D501" s="185"/>
      <c r="E501" s="185">
        <f t="shared" ref="E501:E508" si="188">C501+D501</f>
        <v>0</v>
      </c>
      <c r="F501" s="185">
        <f t="shared" ref="F501:F508" si="189">B501+E501</f>
        <v>0</v>
      </c>
      <c r="G501" s="184" t="s">
        <v>174</v>
      </c>
    </row>
    <row r="502" hidden="1" customHeight="1" spans="1:7">
      <c r="A502" s="182" t="s">
        <v>670</v>
      </c>
      <c r="B502" s="185"/>
      <c r="C502" s="185">
        <v>0</v>
      </c>
      <c r="D502" s="185"/>
      <c r="E502" s="185">
        <f t="shared" si="188"/>
        <v>0</v>
      </c>
      <c r="F502" s="185">
        <f t="shared" si="189"/>
        <v>0</v>
      </c>
      <c r="G502" s="184" t="s">
        <v>174</v>
      </c>
    </row>
    <row r="503" hidden="1" customHeight="1" spans="1:7">
      <c r="A503" s="182" t="s">
        <v>671</v>
      </c>
      <c r="B503" s="185"/>
      <c r="C503" s="185">
        <v>0</v>
      </c>
      <c r="D503" s="185"/>
      <c r="E503" s="185">
        <f t="shared" si="188"/>
        <v>0</v>
      </c>
      <c r="F503" s="185">
        <f t="shared" si="189"/>
        <v>0</v>
      </c>
      <c r="G503" s="184" t="s">
        <v>174</v>
      </c>
    </row>
    <row r="504" hidden="1" customHeight="1" spans="1:7">
      <c r="A504" s="182" t="s">
        <v>672</v>
      </c>
      <c r="B504" s="185"/>
      <c r="C504" s="185">
        <v>0</v>
      </c>
      <c r="D504" s="185"/>
      <c r="E504" s="185">
        <f t="shared" si="188"/>
        <v>0</v>
      </c>
      <c r="F504" s="185">
        <f t="shared" si="189"/>
        <v>0</v>
      </c>
      <c r="G504" s="184" t="s">
        <v>174</v>
      </c>
    </row>
    <row r="505" hidden="1" customHeight="1" spans="1:7">
      <c r="A505" s="182" t="s">
        <v>673</v>
      </c>
      <c r="B505" s="185"/>
      <c r="C505" s="185">
        <v>0</v>
      </c>
      <c r="D505" s="185"/>
      <c r="E505" s="185">
        <f t="shared" si="188"/>
        <v>0</v>
      </c>
      <c r="F505" s="185">
        <f t="shared" si="189"/>
        <v>0</v>
      </c>
      <c r="G505" s="184" t="s">
        <v>174</v>
      </c>
    </row>
    <row r="506" hidden="1" customHeight="1" spans="1:7">
      <c r="A506" s="182" t="s">
        <v>674</v>
      </c>
      <c r="B506" s="185"/>
      <c r="C506" s="185">
        <v>0</v>
      </c>
      <c r="D506" s="185"/>
      <c r="E506" s="185">
        <f t="shared" si="188"/>
        <v>0</v>
      </c>
      <c r="F506" s="185">
        <f t="shared" si="189"/>
        <v>0</v>
      </c>
      <c r="G506" s="184" t="s">
        <v>174</v>
      </c>
    </row>
    <row r="507" hidden="1" customHeight="1" spans="1:7">
      <c r="A507" s="182" t="s">
        <v>675</v>
      </c>
      <c r="B507" s="185"/>
      <c r="C507" s="185">
        <v>0</v>
      </c>
      <c r="D507" s="185"/>
      <c r="E507" s="185">
        <f t="shared" si="188"/>
        <v>0</v>
      </c>
      <c r="F507" s="185">
        <f t="shared" si="189"/>
        <v>0</v>
      </c>
      <c r="G507" s="184" t="s">
        <v>174</v>
      </c>
    </row>
    <row r="508" hidden="1" customHeight="1" spans="1:7">
      <c r="A508" s="182" t="s">
        <v>676</v>
      </c>
      <c r="B508" s="185"/>
      <c r="C508" s="185">
        <v>0</v>
      </c>
      <c r="D508" s="185"/>
      <c r="E508" s="185">
        <f t="shared" si="188"/>
        <v>0</v>
      </c>
      <c r="F508" s="185">
        <f t="shared" si="189"/>
        <v>0</v>
      </c>
      <c r="G508" s="184" t="s">
        <v>174</v>
      </c>
    </row>
    <row r="509" hidden="1" customHeight="1" spans="1:7">
      <c r="A509" s="182" t="s">
        <v>677</v>
      </c>
      <c r="B509" s="183">
        <f t="shared" ref="B509:F509" si="190">SUM(B510:B516)</f>
        <v>562.5</v>
      </c>
      <c r="C509" s="183">
        <f t="shared" si="190"/>
        <v>0</v>
      </c>
      <c r="D509" s="183">
        <f t="shared" si="190"/>
        <v>-48.34</v>
      </c>
      <c r="E509" s="183">
        <f t="shared" si="190"/>
        <v>-48.34</v>
      </c>
      <c r="F509" s="183">
        <f t="shared" si="190"/>
        <v>514.16</v>
      </c>
      <c r="G509" s="184" t="s">
        <v>172</v>
      </c>
    </row>
    <row r="510" hidden="1" customHeight="1" spans="1:7">
      <c r="A510" s="182" t="s">
        <v>678</v>
      </c>
      <c r="B510" s="183">
        <v>562.5</v>
      </c>
      <c r="C510" s="185">
        <v>0</v>
      </c>
      <c r="D510" s="185">
        <v>-48.34</v>
      </c>
      <c r="E510" s="185">
        <f t="shared" ref="E510:E516" si="191">C510+D510</f>
        <v>-48.34</v>
      </c>
      <c r="F510" s="185">
        <f t="shared" ref="F510:F516" si="192">B510+E510</f>
        <v>514.16</v>
      </c>
      <c r="G510" s="184" t="s">
        <v>174</v>
      </c>
    </row>
    <row r="511" hidden="1" customHeight="1" spans="1:7">
      <c r="A511" s="182" t="s">
        <v>679</v>
      </c>
      <c r="B511" s="185"/>
      <c r="C511" s="185">
        <v>0</v>
      </c>
      <c r="D511" s="185"/>
      <c r="E511" s="185">
        <f t="shared" si="191"/>
        <v>0</v>
      </c>
      <c r="F511" s="185">
        <f t="shared" si="192"/>
        <v>0</v>
      </c>
      <c r="G511" s="184" t="s">
        <v>174</v>
      </c>
    </row>
    <row r="512" hidden="1" customHeight="1" spans="1:7">
      <c r="A512" s="182" t="s">
        <v>680</v>
      </c>
      <c r="B512" s="185"/>
      <c r="C512" s="185">
        <v>0</v>
      </c>
      <c r="D512" s="185"/>
      <c r="E512" s="185">
        <f t="shared" si="191"/>
        <v>0</v>
      </c>
      <c r="F512" s="185">
        <f t="shared" si="192"/>
        <v>0</v>
      </c>
      <c r="G512" s="184" t="s">
        <v>174</v>
      </c>
    </row>
    <row r="513" hidden="1" customHeight="1" spans="1:7">
      <c r="A513" s="182" t="s">
        <v>681</v>
      </c>
      <c r="B513" s="185"/>
      <c r="C513" s="185">
        <v>0</v>
      </c>
      <c r="D513" s="185"/>
      <c r="E513" s="185">
        <f t="shared" si="191"/>
        <v>0</v>
      </c>
      <c r="F513" s="185">
        <f t="shared" si="192"/>
        <v>0</v>
      </c>
      <c r="G513" s="184" t="s">
        <v>174</v>
      </c>
    </row>
    <row r="514" hidden="1" customHeight="1" spans="1:7">
      <c r="A514" s="182" t="s">
        <v>682</v>
      </c>
      <c r="B514" s="185"/>
      <c r="C514" s="185">
        <v>0</v>
      </c>
      <c r="D514" s="185"/>
      <c r="E514" s="185">
        <f t="shared" si="191"/>
        <v>0</v>
      </c>
      <c r="F514" s="185">
        <f t="shared" si="192"/>
        <v>0</v>
      </c>
      <c r="G514" s="184" t="s">
        <v>174</v>
      </c>
    </row>
    <row r="515" hidden="1" customHeight="1" spans="1:7">
      <c r="A515" s="182" t="s">
        <v>683</v>
      </c>
      <c r="B515" s="185"/>
      <c r="C515" s="185">
        <v>0</v>
      </c>
      <c r="D515" s="185"/>
      <c r="E515" s="185">
        <f t="shared" si="191"/>
        <v>0</v>
      </c>
      <c r="F515" s="185">
        <f t="shared" si="192"/>
        <v>0</v>
      </c>
      <c r="G515" s="184" t="s">
        <v>174</v>
      </c>
    </row>
    <row r="516" hidden="1" customHeight="1" spans="1:7">
      <c r="A516" s="182" t="s">
        <v>684</v>
      </c>
      <c r="B516" s="185"/>
      <c r="C516" s="185">
        <v>0</v>
      </c>
      <c r="D516" s="185"/>
      <c r="E516" s="185">
        <f t="shared" si="191"/>
        <v>0</v>
      </c>
      <c r="F516" s="185">
        <f t="shared" si="192"/>
        <v>0</v>
      </c>
      <c r="G516" s="184" t="s">
        <v>174</v>
      </c>
    </row>
    <row r="517" hidden="1" customHeight="1" spans="1:7">
      <c r="A517" s="182" t="s">
        <v>685</v>
      </c>
      <c r="B517" s="183">
        <f t="shared" ref="B517:F517" si="193">SUM(B518:B520)</f>
        <v>0</v>
      </c>
      <c r="C517" s="183">
        <f t="shared" si="193"/>
        <v>0</v>
      </c>
      <c r="D517" s="183">
        <f t="shared" si="193"/>
        <v>0</v>
      </c>
      <c r="E517" s="183">
        <f t="shared" si="193"/>
        <v>0</v>
      </c>
      <c r="F517" s="183">
        <f t="shared" si="193"/>
        <v>0</v>
      </c>
      <c r="G517" s="184" t="s">
        <v>172</v>
      </c>
    </row>
    <row r="518" hidden="1" customHeight="1" spans="1:7">
      <c r="A518" s="182" t="s">
        <v>686</v>
      </c>
      <c r="B518" s="185"/>
      <c r="C518" s="185">
        <v>0</v>
      </c>
      <c r="D518" s="185"/>
      <c r="E518" s="185">
        <f t="shared" ref="E518:E520" si="194">C518+D518</f>
        <v>0</v>
      </c>
      <c r="F518" s="185">
        <f t="shared" ref="F518:F520" si="195">B518+E518</f>
        <v>0</v>
      </c>
      <c r="G518" s="184" t="s">
        <v>174</v>
      </c>
    </row>
    <row r="519" hidden="1" customHeight="1" spans="1:7">
      <c r="A519" s="182" t="s">
        <v>687</v>
      </c>
      <c r="B519" s="185"/>
      <c r="C519" s="185">
        <v>0</v>
      </c>
      <c r="D519" s="185"/>
      <c r="E519" s="185">
        <f t="shared" si="194"/>
        <v>0</v>
      </c>
      <c r="F519" s="185">
        <f t="shared" si="195"/>
        <v>0</v>
      </c>
      <c r="G519" s="184" t="s">
        <v>174</v>
      </c>
    </row>
    <row r="520" hidden="1" customHeight="1" spans="1:7">
      <c r="A520" s="182" t="s">
        <v>688</v>
      </c>
      <c r="B520" s="185"/>
      <c r="C520" s="185">
        <v>0</v>
      </c>
      <c r="D520" s="185"/>
      <c r="E520" s="185">
        <f t="shared" si="194"/>
        <v>0</v>
      </c>
      <c r="F520" s="185">
        <f t="shared" si="195"/>
        <v>0</v>
      </c>
      <c r="G520" s="184" t="s">
        <v>174</v>
      </c>
    </row>
    <row r="521" customHeight="1" spans="1:7">
      <c r="A521" s="179" t="s">
        <v>689</v>
      </c>
      <c r="B521" s="180">
        <f t="shared" ref="B521:F521" si="196">SUM(B522,B536,B544,B546,B554,B558,B568,B576,B583,B591,B600,B605,B608,B611,B614,B617,B620,B624,B629,B637,B640)</f>
        <v>22346.98</v>
      </c>
      <c r="C521" s="180">
        <f t="shared" si="196"/>
        <v>6155.33</v>
      </c>
      <c r="D521" s="180">
        <f t="shared" si="196"/>
        <v>-2828.5</v>
      </c>
      <c r="E521" s="180">
        <f t="shared" si="196"/>
        <v>3326.83</v>
      </c>
      <c r="F521" s="180">
        <f t="shared" si="196"/>
        <v>25673.81</v>
      </c>
      <c r="G521" s="181" t="s">
        <v>170</v>
      </c>
    </row>
    <row r="522" hidden="1" customHeight="1" spans="1:7">
      <c r="A522" s="182" t="s">
        <v>690</v>
      </c>
      <c r="B522" s="183">
        <f t="shared" ref="B522:F522" si="197">SUM(B523:B535)</f>
        <v>2165.13</v>
      </c>
      <c r="C522" s="183">
        <f t="shared" si="197"/>
        <v>36.8</v>
      </c>
      <c r="D522" s="183">
        <f t="shared" si="197"/>
        <v>-31.61</v>
      </c>
      <c r="E522" s="183">
        <f t="shared" si="197"/>
        <v>5.19</v>
      </c>
      <c r="F522" s="183">
        <f t="shared" si="197"/>
        <v>2170.32</v>
      </c>
      <c r="G522" s="184" t="s">
        <v>172</v>
      </c>
    </row>
    <row r="523" hidden="1" customHeight="1" spans="1:7">
      <c r="A523" s="182" t="s">
        <v>691</v>
      </c>
      <c r="B523" s="183">
        <v>1666.96</v>
      </c>
      <c r="C523" s="185">
        <v>36.8</v>
      </c>
      <c r="D523" s="185"/>
      <c r="E523" s="185">
        <f t="shared" ref="E523:E535" si="198">C523+D523</f>
        <v>36.8</v>
      </c>
      <c r="F523" s="185">
        <f t="shared" ref="F523:F535" si="199">B523+E523</f>
        <v>1703.76</v>
      </c>
      <c r="G523" s="184" t="s">
        <v>174</v>
      </c>
    </row>
    <row r="524" hidden="1" customHeight="1" spans="1:7">
      <c r="A524" s="182" t="s">
        <v>692</v>
      </c>
      <c r="B524" s="185"/>
      <c r="C524" s="185">
        <v>0</v>
      </c>
      <c r="D524" s="185"/>
      <c r="E524" s="185">
        <f t="shared" si="198"/>
        <v>0</v>
      </c>
      <c r="F524" s="185">
        <f t="shared" si="199"/>
        <v>0</v>
      </c>
      <c r="G524" s="184" t="s">
        <v>174</v>
      </c>
    </row>
    <row r="525" hidden="1" customHeight="1" spans="1:7">
      <c r="A525" s="182" t="s">
        <v>693</v>
      </c>
      <c r="B525" s="185"/>
      <c r="C525" s="185">
        <v>0</v>
      </c>
      <c r="D525" s="185"/>
      <c r="E525" s="185">
        <f t="shared" si="198"/>
        <v>0</v>
      </c>
      <c r="F525" s="185">
        <f t="shared" si="199"/>
        <v>0</v>
      </c>
      <c r="G525" s="184" t="s">
        <v>174</v>
      </c>
    </row>
    <row r="526" hidden="1" customHeight="1" spans="1:7">
      <c r="A526" s="182" t="s">
        <v>694</v>
      </c>
      <c r="B526" s="185"/>
      <c r="C526" s="185">
        <v>0</v>
      </c>
      <c r="D526" s="185"/>
      <c r="E526" s="185">
        <f t="shared" si="198"/>
        <v>0</v>
      </c>
      <c r="F526" s="185">
        <f t="shared" si="199"/>
        <v>0</v>
      </c>
      <c r="G526" s="184" t="s">
        <v>174</v>
      </c>
    </row>
    <row r="527" hidden="1" customHeight="1" spans="1:7">
      <c r="A527" s="182" t="s">
        <v>695</v>
      </c>
      <c r="B527" s="185"/>
      <c r="C527" s="185">
        <v>0</v>
      </c>
      <c r="D527" s="185"/>
      <c r="E527" s="185">
        <f t="shared" si="198"/>
        <v>0</v>
      </c>
      <c r="F527" s="185">
        <f t="shared" si="199"/>
        <v>0</v>
      </c>
      <c r="G527" s="184" t="s">
        <v>174</v>
      </c>
    </row>
    <row r="528" hidden="1" customHeight="1" spans="1:7">
      <c r="A528" s="182" t="s">
        <v>696</v>
      </c>
      <c r="B528" s="185"/>
      <c r="C528" s="185">
        <v>0</v>
      </c>
      <c r="D528" s="185"/>
      <c r="E528" s="185">
        <f t="shared" si="198"/>
        <v>0</v>
      </c>
      <c r="F528" s="185">
        <f t="shared" si="199"/>
        <v>0</v>
      </c>
      <c r="G528" s="184" t="s">
        <v>174</v>
      </c>
    </row>
    <row r="529" hidden="1" customHeight="1" spans="1:7">
      <c r="A529" s="182" t="s">
        <v>697</v>
      </c>
      <c r="B529" s="185"/>
      <c r="C529" s="185">
        <v>0</v>
      </c>
      <c r="D529" s="185"/>
      <c r="E529" s="185">
        <f t="shared" si="198"/>
        <v>0</v>
      </c>
      <c r="F529" s="185">
        <f t="shared" si="199"/>
        <v>0</v>
      </c>
      <c r="G529" s="184" t="s">
        <v>174</v>
      </c>
    </row>
    <row r="530" hidden="1" customHeight="1" spans="1:7">
      <c r="A530" s="182" t="s">
        <v>698</v>
      </c>
      <c r="B530" s="185"/>
      <c r="C530" s="185">
        <v>0</v>
      </c>
      <c r="D530" s="185"/>
      <c r="E530" s="185">
        <f t="shared" si="198"/>
        <v>0</v>
      </c>
      <c r="F530" s="185">
        <f t="shared" si="199"/>
        <v>0</v>
      </c>
      <c r="G530" s="184" t="s">
        <v>174</v>
      </c>
    </row>
    <row r="531" hidden="1" customHeight="1" spans="1:7">
      <c r="A531" s="182" t="s">
        <v>699</v>
      </c>
      <c r="B531" s="185"/>
      <c r="C531" s="185">
        <v>0</v>
      </c>
      <c r="D531" s="185"/>
      <c r="E531" s="185">
        <f t="shared" si="198"/>
        <v>0</v>
      </c>
      <c r="F531" s="185">
        <f t="shared" si="199"/>
        <v>0</v>
      </c>
      <c r="G531" s="184" t="s">
        <v>174</v>
      </c>
    </row>
    <row r="532" hidden="1" customHeight="1" spans="1:7">
      <c r="A532" s="182" t="s">
        <v>700</v>
      </c>
      <c r="B532" s="185"/>
      <c r="C532" s="185">
        <v>0</v>
      </c>
      <c r="D532" s="185"/>
      <c r="E532" s="185">
        <f t="shared" si="198"/>
        <v>0</v>
      </c>
      <c r="F532" s="185">
        <f t="shared" si="199"/>
        <v>0</v>
      </c>
      <c r="G532" s="184" t="s">
        <v>174</v>
      </c>
    </row>
    <row r="533" hidden="1" customHeight="1" spans="1:7">
      <c r="A533" s="182" t="s">
        <v>701</v>
      </c>
      <c r="B533" s="185"/>
      <c r="C533" s="185">
        <v>0</v>
      </c>
      <c r="D533" s="185"/>
      <c r="E533" s="185">
        <f t="shared" si="198"/>
        <v>0</v>
      </c>
      <c r="F533" s="185">
        <f t="shared" si="199"/>
        <v>0</v>
      </c>
      <c r="G533" s="184" t="s">
        <v>174</v>
      </c>
    </row>
    <row r="534" hidden="1" customHeight="1" spans="1:7">
      <c r="A534" s="182" t="s">
        <v>702</v>
      </c>
      <c r="B534" s="185"/>
      <c r="C534" s="185">
        <v>0</v>
      </c>
      <c r="D534" s="185"/>
      <c r="E534" s="185">
        <f t="shared" si="198"/>
        <v>0</v>
      </c>
      <c r="F534" s="185">
        <f t="shared" si="199"/>
        <v>0</v>
      </c>
      <c r="G534" s="184" t="s">
        <v>174</v>
      </c>
    </row>
    <row r="535" hidden="1" customHeight="1" spans="1:7">
      <c r="A535" s="182" t="s">
        <v>703</v>
      </c>
      <c r="B535" s="183">
        <v>498.17</v>
      </c>
      <c r="C535" s="185">
        <v>0</v>
      </c>
      <c r="D535" s="185">
        <v>-31.61</v>
      </c>
      <c r="E535" s="185">
        <f t="shared" si="198"/>
        <v>-31.61</v>
      </c>
      <c r="F535" s="185">
        <f t="shared" si="199"/>
        <v>466.56</v>
      </c>
      <c r="G535" s="184" t="s">
        <v>174</v>
      </c>
    </row>
    <row r="536" hidden="1" customHeight="1" spans="1:7">
      <c r="A536" s="182" t="s">
        <v>704</v>
      </c>
      <c r="B536" s="183">
        <f t="shared" ref="B536:F536" si="200">SUM(B537:B543)</f>
        <v>678.23</v>
      </c>
      <c r="C536" s="183">
        <f t="shared" si="200"/>
        <v>91.57</v>
      </c>
      <c r="D536" s="183">
        <f t="shared" si="200"/>
        <v>-105.18</v>
      </c>
      <c r="E536" s="183">
        <f t="shared" si="200"/>
        <v>-13.61</v>
      </c>
      <c r="F536" s="183">
        <f t="shared" si="200"/>
        <v>664.62</v>
      </c>
      <c r="G536" s="184" t="s">
        <v>172</v>
      </c>
    </row>
    <row r="537" hidden="1" customHeight="1" spans="1:7">
      <c r="A537" s="182" t="s">
        <v>705</v>
      </c>
      <c r="B537" s="183">
        <v>427.15</v>
      </c>
      <c r="C537" s="185">
        <v>91.57</v>
      </c>
      <c r="D537" s="185">
        <v>-103.54</v>
      </c>
      <c r="E537" s="185">
        <f t="shared" ref="E537:E543" si="201">C537+D537</f>
        <v>-11.97</v>
      </c>
      <c r="F537" s="185">
        <f t="shared" ref="F537:F543" si="202">B537+E537</f>
        <v>415.18</v>
      </c>
      <c r="G537" s="184" t="s">
        <v>174</v>
      </c>
    </row>
    <row r="538" hidden="1" customHeight="1" spans="1:7">
      <c r="A538" s="182" t="s">
        <v>706</v>
      </c>
      <c r="B538" s="185"/>
      <c r="C538" s="185">
        <v>0</v>
      </c>
      <c r="D538" s="185"/>
      <c r="E538" s="185">
        <f t="shared" si="201"/>
        <v>0</v>
      </c>
      <c r="F538" s="185">
        <f t="shared" si="202"/>
        <v>0</v>
      </c>
      <c r="G538" s="184" t="s">
        <v>174</v>
      </c>
    </row>
    <row r="539" hidden="1" customHeight="1" spans="1:7">
      <c r="A539" s="182" t="s">
        <v>707</v>
      </c>
      <c r="B539" s="185"/>
      <c r="C539" s="185">
        <v>0</v>
      </c>
      <c r="D539" s="185"/>
      <c r="E539" s="185">
        <f t="shared" si="201"/>
        <v>0</v>
      </c>
      <c r="F539" s="185">
        <f t="shared" si="202"/>
        <v>0</v>
      </c>
      <c r="G539" s="184" t="s">
        <v>174</v>
      </c>
    </row>
    <row r="540" hidden="1" customHeight="1" spans="1:7">
      <c r="A540" s="182" t="s">
        <v>708</v>
      </c>
      <c r="B540" s="185"/>
      <c r="C540" s="185">
        <v>0</v>
      </c>
      <c r="D540" s="185"/>
      <c r="E540" s="185">
        <f t="shared" si="201"/>
        <v>0</v>
      </c>
      <c r="F540" s="185">
        <f t="shared" si="202"/>
        <v>0</v>
      </c>
      <c r="G540" s="184" t="s">
        <v>174</v>
      </c>
    </row>
    <row r="541" hidden="1" customHeight="1" spans="1:7">
      <c r="A541" s="182" t="s">
        <v>709</v>
      </c>
      <c r="B541" s="185"/>
      <c r="C541" s="185">
        <v>0</v>
      </c>
      <c r="D541" s="185"/>
      <c r="E541" s="185">
        <f t="shared" si="201"/>
        <v>0</v>
      </c>
      <c r="F541" s="185">
        <f t="shared" si="202"/>
        <v>0</v>
      </c>
      <c r="G541" s="184" t="s">
        <v>174</v>
      </c>
    </row>
    <row r="542" hidden="1" customHeight="1" spans="1:7">
      <c r="A542" s="182" t="s">
        <v>710</v>
      </c>
      <c r="B542" s="185"/>
      <c r="C542" s="185">
        <v>0</v>
      </c>
      <c r="D542" s="185"/>
      <c r="E542" s="185">
        <f t="shared" si="201"/>
        <v>0</v>
      </c>
      <c r="F542" s="185">
        <f t="shared" si="202"/>
        <v>0</v>
      </c>
      <c r="G542" s="184" t="s">
        <v>174</v>
      </c>
    </row>
    <row r="543" hidden="1" customHeight="1" spans="1:7">
      <c r="A543" s="182" t="s">
        <v>711</v>
      </c>
      <c r="B543" s="183">
        <f>250.72+0.36</f>
        <v>251.08</v>
      </c>
      <c r="C543" s="185">
        <v>0</v>
      </c>
      <c r="D543" s="185">
        <v>-1.64</v>
      </c>
      <c r="E543" s="185">
        <f t="shared" si="201"/>
        <v>-1.64</v>
      </c>
      <c r="F543" s="185">
        <f t="shared" si="202"/>
        <v>249.44</v>
      </c>
      <c r="G543" s="184" t="s">
        <v>174</v>
      </c>
    </row>
    <row r="544" hidden="1" customHeight="1" spans="1:7">
      <c r="A544" s="182" t="s">
        <v>712</v>
      </c>
      <c r="B544" s="183">
        <f t="shared" ref="B544:F544" si="203">SUM(B545:B545)</f>
        <v>0</v>
      </c>
      <c r="C544" s="183">
        <f t="shared" si="203"/>
        <v>0</v>
      </c>
      <c r="D544" s="183">
        <f t="shared" si="203"/>
        <v>0</v>
      </c>
      <c r="E544" s="183">
        <f t="shared" si="203"/>
        <v>0</v>
      </c>
      <c r="F544" s="183">
        <f t="shared" si="203"/>
        <v>0</v>
      </c>
      <c r="G544" s="184" t="s">
        <v>172</v>
      </c>
    </row>
    <row r="545" hidden="1" customHeight="1" spans="1:7">
      <c r="A545" s="182" t="s">
        <v>713</v>
      </c>
      <c r="B545" s="185"/>
      <c r="C545" s="185">
        <v>0</v>
      </c>
      <c r="D545" s="185"/>
      <c r="E545" s="185">
        <f t="shared" ref="E545:E553" si="204">C545+D545</f>
        <v>0</v>
      </c>
      <c r="F545" s="185">
        <f t="shared" ref="F545:F553" si="205">B545+E545</f>
        <v>0</v>
      </c>
      <c r="G545" s="184" t="s">
        <v>174</v>
      </c>
    </row>
    <row r="546" hidden="1" customHeight="1" spans="1:7">
      <c r="A546" s="182" t="s">
        <v>714</v>
      </c>
      <c r="B546" s="183">
        <f t="shared" ref="B546:F546" si="206">SUM(B547:B553)</f>
        <v>18269.78</v>
      </c>
      <c r="C546" s="183">
        <f t="shared" si="206"/>
        <v>652.29</v>
      </c>
      <c r="D546" s="183">
        <f t="shared" si="206"/>
        <v>-2620.12</v>
      </c>
      <c r="E546" s="183">
        <f t="shared" si="206"/>
        <v>-1967.83</v>
      </c>
      <c r="F546" s="183">
        <f t="shared" si="206"/>
        <v>16301.95</v>
      </c>
      <c r="G546" s="184" t="s">
        <v>172</v>
      </c>
    </row>
    <row r="547" hidden="1" customHeight="1" spans="1:7">
      <c r="A547" s="182" t="s">
        <v>715</v>
      </c>
      <c r="B547" s="183">
        <v>2528</v>
      </c>
      <c r="C547" s="185">
        <v>133.64</v>
      </c>
      <c r="D547" s="185"/>
      <c r="E547" s="185">
        <f t="shared" si="204"/>
        <v>133.64</v>
      </c>
      <c r="F547" s="185">
        <f t="shared" si="205"/>
        <v>2661.64</v>
      </c>
      <c r="G547" s="184" t="s">
        <v>174</v>
      </c>
    </row>
    <row r="548" hidden="1" customHeight="1" spans="1:7">
      <c r="A548" s="182" t="s">
        <v>716</v>
      </c>
      <c r="B548" s="183">
        <v>3432.24</v>
      </c>
      <c r="C548" s="185">
        <v>0</v>
      </c>
      <c r="D548" s="185">
        <v>-68.88</v>
      </c>
      <c r="E548" s="185">
        <f t="shared" si="204"/>
        <v>-68.88</v>
      </c>
      <c r="F548" s="185">
        <f t="shared" si="205"/>
        <v>3363.36</v>
      </c>
      <c r="G548" s="184" t="s">
        <v>174</v>
      </c>
    </row>
    <row r="549" hidden="1" customHeight="1" spans="1:7">
      <c r="A549" s="182" t="s">
        <v>717</v>
      </c>
      <c r="B549" s="185"/>
      <c r="C549" s="185">
        <v>0</v>
      </c>
      <c r="D549" s="185"/>
      <c r="E549" s="185">
        <f t="shared" si="204"/>
        <v>0</v>
      </c>
      <c r="F549" s="185">
        <f t="shared" si="205"/>
        <v>0</v>
      </c>
      <c r="G549" s="184" t="s">
        <v>174</v>
      </c>
    </row>
    <row r="550" hidden="1" customHeight="1" spans="1:7">
      <c r="A550" s="182" t="s">
        <v>718</v>
      </c>
      <c r="B550" s="183">
        <v>11699.4</v>
      </c>
      <c r="C550" s="185">
        <v>28.6</v>
      </c>
      <c r="D550" s="185">
        <v>-2551.24</v>
      </c>
      <c r="E550" s="185">
        <f t="shared" si="204"/>
        <v>-2522.64</v>
      </c>
      <c r="F550" s="185">
        <f t="shared" si="205"/>
        <v>9176.76</v>
      </c>
      <c r="G550" s="184" t="s">
        <v>174</v>
      </c>
    </row>
    <row r="551" hidden="1" customHeight="1" spans="1:7">
      <c r="A551" s="182" t="s">
        <v>719</v>
      </c>
      <c r="B551" s="183">
        <v>605.01</v>
      </c>
      <c r="C551" s="185">
        <v>476.5</v>
      </c>
      <c r="D551" s="185"/>
      <c r="E551" s="185">
        <f t="shared" si="204"/>
        <v>476.5</v>
      </c>
      <c r="F551" s="185">
        <f t="shared" si="205"/>
        <v>1081.51</v>
      </c>
      <c r="G551" s="184" t="s">
        <v>174</v>
      </c>
    </row>
    <row r="552" hidden="1" customHeight="1" spans="1:7">
      <c r="A552" s="182" t="s">
        <v>720</v>
      </c>
      <c r="B552" s="185"/>
      <c r="C552" s="185">
        <v>0</v>
      </c>
      <c r="D552" s="185"/>
      <c r="E552" s="185">
        <f t="shared" si="204"/>
        <v>0</v>
      </c>
      <c r="F552" s="185">
        <f t="shared" si="205"/>
        <v>0</v>
      </c>
      <c r="G552" s="184" t="s">
        <v>174</v>
      </c>
    </row>
    <row r="553" hidden="1" customHeight="1" spans="1:7">
      <c r="A553" s="182" t="s">
        <v>721</v>
      </c>
      <c r="B553" s="183">
        <v>5.13</v>
      </c>
      <c r="C553" s="185">
        <v>13.55</v>
      </c>
      <c r="D553" s="185"/>
      <c r="E553" s="185">
        <f t="shared" si="204"/>
        <v>13.55</v>
      </c>
      <c r="F553" s="185">
        <f t="shared" si="205"/>
        <v>18.68</v>
      </c>
      <c r="G553" s="184" t="s">
        <v>174</v>
      </c>
    </row>
    <row r="554" hidden="1" customHeight="1" spans="1:7">
      <c r="A554" s="182" t="s">
        <v>722</v>
      </c>
      <c r="B554" s="183">
        <f t="shared" ref="B554:F554" si="207">SUM(B555:B557)</f>
        <v>0</v>
      </c>
      <c r="C554" s="183">
        <f t="shared" si="207"/>
        <v>0</v>
      </c>
      <c r="D554" s="183">
        <f t="shared" si="207"/>
        <v>0</v>
      </c>
      <c r="E554" s="183">
        <f t="shared" si="207"/>
        <v>0</v>
      </c>
      <c r="F554" s="183">
        <f t="shared" si="207"/>
        <v>0</v>
      </c>
      <c r="G554" s="184" t="s">
        <v>172</v>
      </c>
    </row>
    <row r="555" hidden="1" customHeight="1" spans="1:7">
      <c r="A555" s="182" t="s">
        <v>723</v>
      </c>
      <c r="B555" s="185"/>
      <c r="C555" s="185">
        <v>0</v>
      </c>
      <c r="D555" s="185"/>
      <c r="E555" s="185">
        <f t="shared" ref="E555:E557" si="208">C555+D555</f>
        <v>0</v>
      </c>
      <c r="F555" s="185">
        <f t="shared" ref="F555:F557" si="209">B555+E555</f>
        <v>0</v>
      </c>
      <c r="G555" s="184" t="s">
        <v>174</v>
      </c>
    </row>
    <row r="556" hidden="1" customHeight="1" spans="1:7">
      <c r="A556" s="182" t="s">
        <v>724</v>
      </c>
      <c r="B556" s="185"/>
      <c r="C556" s="185">
        <v>0</v>
      </c>
      <c r="D556" s="185"/>
      <c r="E556" s="185">
        <f t="shared" si="208"/>
        <v>0</v>
      </c>
      <c r="F556" s="185">
        <f t="shared" si="209"/>
        <v>0</v>
      </c>
      <c r="G556" s="184" t="s">
        <v>174</v>
      </c>
    </row>
    <row r="557" hidden="1" customHeight="1" spans="1:7">
      <c r="A557" s="182" t="s">
        <v>725</v>
      </c>
      <c r="B557" s="185"/>
      <c r="C557" s="185">
        <v>0</v>
      </c>
      <c r="D557" s="185"/>
      <c r="E557" s="185">
        <f t="shared" si="208"/>
        <v>0</v>
      </c>
      <c r="F557" s="185">
        <f t="shared" si="209"/>
        <v>0</v>
      </c>
      <c r="G557" s="184" t="s">
        <v>174</v>
      </c>
    </row>
    <row r="558" hidden="1" customHeight="1" spans="1:7">
      <c r="A558" s="182" t="s">
        <v>726</v>
      </c>
      <c r="B558" s="183">
        <f t="shared" ref="B558:F558" si="210">SUM(B559:B567)</f>
        <v>0</v>
      </c>
      <c r="C558" s="183">
        <f t="shared" si="210"/>
        <v>0</v>
      </c>
      <c r="D558" s="183">
        <f t="shared" si="210"/>
        <v>0</v>
      </c>
      <c r="E558" s="183">
        <f t="shared" si="210"/>
        <v>0</v>
      </c>
      <c r="F558" s="183">
        <f t="shared" si="210"/>
        <v>0</v>
      </c>
      <c r="G558" s="184" t="s">
        <v>172</v>
      </c>
    </row>
    <row r="559" hidden="1" customHeight="1" spans="1:7">
      <c r="A559" s="182" t="s">
        <v>727</v>
      </c>
      <c r="B559" s="185"/>
      <c r="C559" s="185">
        <v>0</v>
      </c>
      <c r="D559" s="185"/>
      <c r="E559" s="185">
        <f t="shared" ref="E559:E567" si="211">C559+D559</f>
        <v>0</v>
      </c>
      <c r="F559" s="185">
        <f t="shared" ref="F559:F567" si="212">B559+E559</f>
        <v>0</v>
      </c>
      <c r="G559" s="184" t="s">
        <v>174</v>
      </c>
    </row>
    <row r="560" hidden="1" customHeight="1" spans="1:7">
      <c r="A560" s="182" t="s">
        <v>728</v>
      </c>
      <c r="B560" s="185"/>
      <c r="C560" s="185">
        <v>0</v>
      </c>
      <c r="D560" s="185"/>
      <c r="E560" s="185">
        <f t="shared" si="211"/>
        <v>0</v>
      </c>
      <c r="F560" s="185">
        <f t="shared" si="212"/>
        <v>0</v>
      </c>
      <c r="G560" s="184" t="s">
        <v>174</v>
      </c>
    </row>
    <row r="561" hidden="1" customHeight="1" spans="1:7">
      <c r="A561" s="182" t="s">
        <v>729</v>
      </c>
      <c r="B561" s="185"/>
      <c r="C561" s="185">
        <v>0</v>
      </c>
      <c r="D561" s="185"/>
      <c r="E561" s="185">
        <f t="shared" si="211"/>
        <v>0</v>
      </c>
      <c r="F561" s="185">
        <f t="shared" si="212"/>
        <v>0</v>
      </c>
      <c r="G561" s="184" t="s">
        <v>174</v>
      </c>
    </row>
    <row r="562" hidden="1" customHeight="1" spans="1:7">
      <c r="A562" s="182" t="s">
        <v>730</v>
      </c>
      <c r="B562" s="185"/>
      <c r="C562" s="185">
        <v>0</v>
      </c>
      <c r="D562" s="185"/>
      <c r="E562" s="185">
        <f t="shared" si="211"/>
        <v>0</v>
      </c>
      <c r="F562" s="185">
        <f t="shared" si="212"/>
        <v>0</v>
      </c>
      <c r="G562" s="184" t="s">
        <v>174</v>
      </c>
    </row>
    <row r="563" hidden="1" customHeight="1" spans="1:7">
      <c r="A563" s="182" t="s">
        <v>731</v>
      </c>
      <c r="B563" s="185"/>
      <c r="C563" s="185">
        <v>0</v>
      </c>
      <c r="D563" s="185"/>
      <c r="E563" s="185">
        <f t="shared" si="211"/>
        <v>0</v>
      </c>
      <c r="F563" s="185">
        <f t="shared" si="212"/>
        <v>0</v>
      </c>
      <c r="G563" s="184" t="s">
        <v>174</v>
      </c>
    </row>
    <row r="564" hidden="1" customHeight="1" spans="1:7">
      <c r="A564" s="182" t="s">
        <v>732</v>
      </c>
      <c r="B564" s="185"/>
      <c r="C564" s="185">
        <v>0</v>
      </c>
      <c r="D564" s="185"/>
      <c r="E564" s="185">
        <f t="shared" si="211"/>
        <v>0</v>
      </c>
      <c r="F564" s="185">
        <f t="shared" si="212"/>
        <v>0</v>
      </c>
      <c r="G564" s="184" t="s">
        <v>174</v>
      </c>
    </row>
    <row r="565" hidden="1" customHeight="1" spans="1:7">
      <c r="A565" s="182" t="s">
        <v>733</v>
      </c>
      <c r="B565" s="185"/>
      <c r="C565" s="185">
        <v>0</v>
      </c>
      <c r="D565" s="185"/>
      <c r="E565" s="185">
        <f t="shared" si="211"/>
        <v>0</v>
      </c>
      <c r="F565" s="185">
        <f t="shared" si="212"/>
        <v>0</v>
      </c>
      <c r="G565" s="184" t="s">
        <v>174</v>
      </c>
    </row>
    <row r="566" hidden="1" customHeight="1" spans="1:7">
      <c r="A566" s="182" t="s">
        <v>734</v>
      </c>
      <c r="B566" s="185"/>
      <c r="C566" s="185">
        <v>0</v>
      </c>
      <c r="D566" s="185"/>
      <c r="E566" s="185">
        <f t="shared" si="211"/>
        <v>0</v>
      </c>
      <c r="F566" s="185">
        <f t="shared" si="212"/>
        <v>0</v>
      </c>
      <c r="G566" s="184" t="s">
        <v>174</v>
      </c>
    </row>
    <row r="567" hidden="1" customHeight="1" spans="1:7">
      <c r="A567" s="182" t="s">
        <v>735</v>
      </c>
      <c r="B567" s="185"/>
      <c r="C567" s="185">
        <v>0</v>
      </c>
      <c r="D567" s="185"/>
      <c r="E567" s="185">
        <f t="shared" si="211"/>
        <v>0</v>
      </c>
      <c r="F567" s="185">
        <f t="shared" si="212"/>
        <v>0</v>
      </c>
      <c r="G567" s="184" t="s">
        <v>174</v>
      </c>
    </row>
    <row r="568" hidden="1" customHeight="1" spans="1:7">
      <c r="A568" s="182" t="s">
        <v>736</v>
      </c>
      <c r="B568" s="183">
        <f t="shared" ref="B568:F568" si="213">SUM(B569:B575)</f>
        <v>160.21</v>
      </c>
      <c r="C568" s="183">
        <f t="shared" si="213"/>
        <v>75.06</v>
      </c>
      <c r="D568" s="183">
        <f t="shared" si="213"/>
        <v>0</v>
      </c>
      <c r="E568" s="183">
        <f t="shared" si="213"/>
        <v>75.06</v>
      </c>
      <c r="F568" s="183">
        <f t="shared" si="213"/>
        <v>235.27</v>
      </c>
      <c r="G568" s="184" t="s">
        <v>172</v>
      </c>
    </row>
    <row r="569" s="159" customFormat="1" hidden="1" customHeight="1" spans="1:7">
      <c r="A569" s="182" t="s">
        <v>737</v>
      </c>
      <c r="B569" s="183">
        <v>160.21</v>
      </c>
      <c r="C569" s="185">
        <v>75.06</v>
      </c>
      <c r="D569" s="185"/>
      <c r="E569" s="185">
        <f t="shared" ref="E569:E575" si="214">C569+D569</f>
        <v>75.06</v>
      </c>
      <c r="F569" s="185">
        <f t="shared" ref="F569:F575" si="215">B569+E569</f>
        <v>235.27</v>
      </c>
      <c r="G569" s="184" t="s">
        <v>174</v>
      </c>
    </row>
    <row r="570" hidden="1" customHeight="1" spans="1:7">
      <c r="A570" s="182" t="s">
        <v>738</v>
      </c>
      <c r="B570" s="185"/>
      <c r="C570" s="185">
        <v>0</v>
      </c>
      <c r="D570" s="185"/>
      <c r="E570" s="185">
        <f t="shared" si="214"/>
        <v>0</v>
      </c>
      <c r="F570" s="185">
        <f t="shared" si="215"/>
        <v>0</v>
      </c>
      <c r="G570" s="184" t="s">
        <v>174</v>
      </c>
    </row>
    <row r="571" hidden="1" customHeight="1" spans="1:7">
      <c r="A571" s="182" t="s">
        <v>739</v>
      </c>
      <c r="B571" s="185"/>
      <c r="C571" s="185">
        <v>0</v>
      </c>
      <c r="D571" s="185"/>
      <c r="E571" s="185">
        <f t="shared" si="214"/>
        <v>0</v>
      </c>
      <c r="F571" s="185">
        <f t="shared" si="215"/>
        <v>0</v>
      </c>
      <c r="G571" s="184" t="s">
        <v>174</v>
      </c>
    </row>
    <row r="572" hidden="1" customHeight="1" spans="1:7">
      <c r="A572" s="182" t="s">
        <v>740</v>
      </c>
      <c r="B572" s="185"/>
      <c r="C572" s="185">
        <v>0</v>
      </c>
      <c r="D572" s="185"/>
      <c r="E572" s="185">
        <f t="shared" si="214"/>
        <v>0</v>
      </c>
      <c r="F572" s="185">
        <f t="shared" si="215"/>
        <v>0</v>
      </c>
      <c r="G572" s="184" t="s">
        <v>174</v>
      </c>
    </row>
    <row r="573" hidden="1" customHeight="1" spans="1:7">
      <c r="A573" s="182" t="s">
        <v>741</v>
      </c>
      <c r="B573" s="185"/>
      <c r="C573" s="185">
        <v>0</v>
      </c>
      <c r="D573" s="185"/>
      <c r="E573" s="185">
        <f t="shared" si="214"/>
        <v>0</v>
      </c>
      <c r="F573" s="185">
        <f t="shared" si="215"/>
        <v>0</v>
      </c>
      <c r="G573" s="184" t="s">
        <v>174</v>
      </c>
    </row>
    <row r="574" s="159" customFormat="1" hidden="1" customHeight="1" spans="1:7">
      <c r="A574" s="182" t="s">
        <v>742</v>
      </c>
      <c r="B574" s="185"/>
      <c r="C574" s="185">
        <v>0</v>
      </c>
      <c r="D574" s="185"/>
      <c r="E574" s="185">
        <f t="shared" si="214"/>
        <v>0</v>
      </c>
      <c r="F574" s="185">
        <f t="shared" si="215"/>
        <v>0</v>
      </c>
      <c r="G574" s="184" t="s">
        <v>174</v>
      </c>
    </row>
    <row r="575" hidden="1" customHeight="1" spans="1:7">
      <c r="A575" s="182" t="s">
        <v>743</v>
      </c>
      <c r="B575" s="185"/>
      <c r="C575" s="185">
        <v>0</v>
      </c>
      <c r="D575" s="185"/>
      <c r="E575" s="185">
        <f t="shared" si="214"/>
        <v>0</v>
      </c>
      <c r="F575" s="185">
        <f t="shared" si="215"/>
        <v>0</v>
      </c>
      <c r="G575" s="184" t="s">
        <v>174</v>
      </c>
    </row>
    <row r="576" hidden="1" customHeight="1" spans="1:7">
      <c r="A576" s="182" t="s">
        <v>744</v>
      </c>
      <c r="B576" s="183">
        <f t="shared" ref="B576:F576" si="216">SUM(B577:B582)</f>
        <v>0</v>
      </c>
      <c r="C576" s="183">
        <f t="shared" si="216"/>
        <v>0</v>
      </c>
      <c r="D576" s="183">
        <f t="shared" si="216"/>
        <v>0</v>
      </c>
      <c r="E576" s="183">
        <f t="shared" si="216"/>
        <v>0</v>
      </c>
      <c r="F576" s="183">
        <f t="shared" si="216"/>
        <v>0</v>
      </c>
      <c r="G576" s="184" t="s">
        <v>172</v>
      </c>
    </row>
    <row r="577" hidden="1" customHeight="1" spans="1:7">
      <c r="A577" s="182" t="s">
        <v>745</v>
      </c>
      <c r="B577" s="185"/>
      <c r="C577" s="185">
        <v>0</v>
      </c>
      <c r="D577" s="185"/>
      <c r="E577" s="185">
        <f t="shared" ref="E577:E582" si="217">C577+D577</f>
        <v>0</v>
      </c>
      <c r="F577" s="185">
        <f t="shared" ref="F577:F582" si="218">B577+E577</f>
        <v>0</v>
      </c>
      <c r="G577" s="184" t="s">
        <v>174</v>
      </c>
    </row>
    <row r="578" hidden="1" customHeight="1" spans="1:7">
      <c r="A578" s="182" t="s">
        <v>746</v>
      </c>
      <c r="B578" s="185"/>
      <c r="C578" s="185">
        <v>0</v>
      </c>
      <c r="D578" s="185"/>
      <c r="E578" s="185">
        <f t="shared" si="217"/>
        <v>0</v>
      </c>
      <c r="F578" s="185">
        <f t="shared" si="218"/>
        <v>0</v>
      </c>
      <c r="G578" s="184" t="s">
        <v>174</v>
      </c>
    </row>
    <row r="579" hidden="1" customHeight="1" spans="1:7">
      <c r="A579" s="182" t="s">
        <v>747</v>
      </c>
      <c r="B579" s="185"/>
      <c r="C579" s="185">
        <v>0</v>
      </c>
      <c r="D579" s="185"/>
      <c r="E579" s="185">
        <f t="shared" si="217"/>
        <v>0</v>
      </c>
      <c r="F579" s="185">
        <f t="shared" si="218"/>
        <v>0</v>
      </c>
      <c r="G579" s="184" t="s">
        <v>174</v>
      </c>
    </row>
    <row r="580" hidden="1" customHeight="1" spans="1:7">
      <c r="A580" s="182" t="s">
        <v>748</v>
      </c>
      <c r="B580" s="185"/>
      <c r="C580" s="185">
        <v>0</v>
      </c>
      <c r="D580" s="185"/>
      <c r="E580" s="185">
        <f t="shared" si="217"/>
        <v>0</v>
      </c>
      <c r="F580" s="185">
        <f t="shared" si="218"/>
        <v>0</v>
      </c>
      <c r="G580" s="184" t="s">
        <v>174</v>
      </c>
    </row>
    <row r="581" hidden="1" customHeight="1" spans="1:7">
      <c r="A581" s="182" t="s">
        <v>749</v>
      </c>
      <c r="B581" s="185"/>
      <c r="C581" s="185">
        <v>0</v>
      </c>
      <c r="D581" s="185"/>
      <c r="E581" s="185">
        <f t="shared" si="217"/>
        <v>0</v>
      </c>
      <c r="F581" s="185">
        <f t="shared" si="218"/>
        <v>0</v>
      </c>
      <c r="G581" s="184" t="s">
        <v>174</v>
      </c>
    </row>
    <row r="582" hidden="1" customHeight="1" spans="1:7">
      <c r="A582" s="182" t="s">
        <v>750</v>
      </c>
      <c r="B582" s="185"/>
      <c r="C582" s="185">
        <v>0</v>
      </c>
      <c r="D582" s="185"/>
      <c r="E582" s="185">
        <f t="shared" si="217"/>
        <v>0</v>
      </c>
      <c r="F582" s="185">
        <f t="shared" si="218"/>
        <v>0</v>
      </c>
      <c r="G582" s="184" t="s">
        <v>174</v>
      </c>
    </row>
    <row r="583" hidden="1" customHeight="1" spans="1:7">
      <c r="A583" s="182" t="s">
        <v>751</v>
      </c>
      <c r="B583" s="183">
        <f t="shared" ref="B583:F583" si="219">SUM(B584:B590)</f>
        <v>0</v>
      </c>
      <c r="C583" s="183">
        <f t="shared" si="219"/>
        <v>351.9</v>
      </c>
      <c r="D583" s="183">
        <f t="shared" si="219"/>
        <v>0</v>
      </c>
      <c r="E583" s="183">
        <f t="shared" si="219"/>
        <v>351.9</v>
      </c>
      <c r="F583" s="183">
        <f t="shared" si="219"/>
        <v>351.9</v>
      </c>
      <c r="G583" s="184" t="s">
        <v>172</v>
      </c>
    </row>
    <row r="584" hidden="1" customHeight="1" spans="1:7">
      <c r="A584" s="182" t="s">
        <v>752</v>
      </c>
      <c r="B584" s="185"/>
      <c r="C584" s="185">
        <v>308.9</v>
      </c>
      <c r="D584" s="185"/>
      <c r="E584" s="185">
        <f t="shared" ref="E584:E590" si="220">C584+D584</f>
        <v>308.9</v>
      </c>
      <c r="F584" s="185">
        <f t="shared" ref="F584:F590" si="221">B584+E584</f>
        <v>308.9</v>
      </c>
      <c r="G584" s="184" t="s">
        <v>174</v>
      </c>
    </row>
    <row r="585" hidden="1" customHeight="1" spans="1:7">
      <c r="A585" s="182" t="s">
        <v>753</v>
      </c>
      <c r="B585" s="185"/>
      <c r="C585" s="185">
        <v>43</v>
      </c>
      <c r="D585" s="185"/>
      <c r="E585" s="185">
        <f t="shared" si="220"/>
        <v>43</v>
      </c>
      <c r="F585" s="185">
        <f t="shared" si="221"/>
        <v>43</v>
      </c>
      <c r="G585" s="184" t="s">
        <v>174</v>
      </c>
    </row>
    <row r="586" hidden="1" customHeight="1" spans="1:7">
      <c r="A586" s="182" t="s">
        <v>754</v>
      </c>
      <c r="B586" s="185"/>
      <c r="C586" s="185">
        <v>0</v>
      </c>
      <c r="D586" s="185"/>
      <c r="E586" s="185">
        <f t="shared" si="220"/>
        <v>0</v>
      </c>
      <c r="F586" s="185">
        <f t="shared" si="221"/>
        <v>0</v>
      </c>
      <c r="G586" s="184" t="s">
        <v>174</v>
      </c>
    </row>
    <row r="587" hidden="1" customHeight="1" spans="1:7">
      <c r="A587" s="182" t="s">
        <v>755</v>
      </c>
      <c r="B587" s="185"/>
      <c r="C587" s="185">
        <v>0</v>
      </c>
      <c r="D587" s="185"/>
      <c r="E587" s="185">
        <f t="shared" si="220"/>
        <v>0</v>
      </c>
      <c r="F587" s="185">
        <f t="shared" si="221"/>
        <v>0</v>
      </c>
      <c r="G587" s="184" t="s">
        <v>174</v>
      </c>
    </row>
    <row r="588" hidden="1" customHeight="1" spans="1:7">
      <c r="A588" s="182" t="s">
        <v>756</v>
      </c>
      <c r="B588" s="185"/>
      <c r="C588" s="185">
        <v>0</v>
      </c>
      <c r="D588" s="185"/>
      <c r="E588" s="185">
        <f t="shared" si="220"/>
        <v>0</v>
      </c>
      <c r="F588" s="185">
        <f t="shared" si="221"/>
        <v>0</v>
      </c>
      <c r="G588" s="184" t="s">
        <v>174</v>
      </c>
    </row>
    <row r="589" hidden="1" customHeight="1" spans="1:7">
      <c r="A589" s="182" t="s">
        <v>757</v>
      </c>
      <c r="B589" s="185"/>
      <c r="C589" s="185">
        <v>0</v>
      </c>
      <c r="D589" s="185"/>
      <c r="E589" s="185">
        <f t="shared" si="220"/>
        <v>0</v>
      </c>
      <c r="F589" s="185">
        <f t="shared" si="221"/>
        <v>0</v>
      </c>
      <c r="G589" s="184" t="s">
        <v>174</v>
      </c>
    </row>
    <row r="590" hidden="1" customHeight="1" spans="1:7">
      <c r="A590" s="182" t="s">
        <v>758</v>
      </c>
      <c r="B590" s="185"/>
      <c r="C590" s="185">
        <v>0</v>
      </c>
      <c r="D590" s="185"/>
      <c r="E590" s="185">
        <f t="shared" si="220"/>
        <v>0</v>
      </c>
      <c r="F590" s="185">
        <f t="shared" si="221"/>
        <v>0</v>
      </c>
      <c r="G590" s="184" t="s">
        <v>174</v>
      </c>
    </row>
    <row r="591" hidden="1" customHeight="1" spans="1:7">
      <c r="A591" s="182" t="s">
        <v>759</v>
      </c>
      <c r="B591" s="183">
        <f t="shared" ref="B591:F591" si="222">SUM(B592:B599)</f>
        <v>176.4</v>
      </c>
      <c r="C591" s="183">
        <f t="shared" si="222"/>
        <v>3.61</v>
      </c>
      <c r="D591" s="183">
        <f t="shared" si="222"/>
        <v>0</v>
      </c>
      <c r="E591" s="183">
        <f t="shared" si="222"/>
        <v>3.61</v>
      </c>
      <c r="F591" s="183">
        <f t="shared" si="222"/>
        <v>180.01</v>
      </c>
      <c r="G591" s="184" t="s">
        <v>172</v>
      </c>
    </row>
    <row r="592" hidden="1" customHeight="1" spans="1:7">
      <c r="A592" s="182" t="s">
        <v>760</v>
      </c>
      <c r="B592" s="183">
        <v>176.4</v>
      </c>
      <c r="C592" s="185">
        <v>3.61</v>
      </c>
      <c r="D592" s="185"/>
      <c r="E592" s="185">
        <f t="shared" ref="E592:E599" si="223">C592+D592</f>
        <v>3.61</v>
      </c>
      <c r="F592" s="185">
        <f t="shared" ref="F592:F599" si="224">B592+E592</f>
        <v>180.01</v>
      </c>
      <c r="G592" s="184" t="s">
        <v>174</v>
      </c>
    </row>
    <row r="593" hidden="1" customHeight="1" spans="1:7">
      <c r="A593" s="182" t="s">
        <v>761</v>
      </c>
      <c r="B593" s="185"/>
      <c r="C593" s="185">
        <v>0</v>
      </c>
      <c r="D593" s="185"/>
      <c r="E593" s="185">
        <f t="shared" si="223"/>
        <v>0</v>
      </c>
      <c r="F593" s="185">
        <f t="shared" si="224"/>
        <v>0</v>
      </c>
      <c r="G593" s="184" t="s">
        <v>174</v>
      </c>
    </row>
    <row r="594" hidden="1" customHeight="1" spans="1:7">
      <c r="A594" s="182" t="s">
        <v>762</v>
      </c>
      <c r="B594" s="185"/>
      <c r="C594" s="185">
        <v>0</v>
      </c>
      <c r="D594" s="185"/>
      <c r="E594" s="185">
        <f t="shared" si="223"/>
        <v>0</v>
      </c>
      <c r="F594" s="185">
        <f t="shared" si="224"/>
        <v>0</v>
      </c>
      <c r="G594" s="184" t="s">
        <v>174</v>
      </c>
    </row>
    <row r="595" hidden="1" customHeight="1" spans="1:7">
      <c r="A595" s="182" t="s">
        <v>763</v>
      </c>
      <c r="B595" s="185"/>
      <c r="C595" s="185">
        <v>0</v>
      </c>
      <c r="D595" s="185"/>
      <c r="E595" s="185">
        <f t="shared" si="223"/>
        <v>0</v>
      </c>
      <c r="F595" s="185">
        <f t="shared" si="224"/>
        <v>0</v>
      </c>
      <c r="G595" s="184" t="s">
        <v>174</v>
      </c>
    </row>
    <row r="596" hidden="1" customHeight="1" spans="1:7">
      <c r="A596" s="182" t="s">
        <v>764</v>
      </c>
      <c r="B596" s="185"/>
      <c r="C596" s="185">
        <v>0</v>
      </c>
      <c r="D596" s="185"/>
      <c r="E596" s="185">
        <f t="shared" si="223"/>
        <v>0</v>
      </c>
      <c r="F596" s="185">
        <f t="shared" si="224"/>
        <v>0</v>
      </c>
      <c r="G596" s="184" t="s">
        <v>174</v>
      </c>
    </row>
    <row r="597" hidden="1" customHeight="1" spans="1:7">
      <c r="A597" s="182" t="s">
        <v>765</v>
      </c>
      <c r="B597" s="185"/>
      <c r="C597" s="185">
        <v>0</v>
      </c>
      <c r="D597" s="185"/>
      <c r="E597" s="185">
        <f t="shared" si="223"/>
        <v>0</v>
      </c>
      <c r="F597" s="185">
        <f t="shared" si="224"/>
        <v>0</v>
      </c>
      <c r="G597" s="184" t="s">
        <v>174</v>
      </c>
    </row>
    <row r="598" hidden="1" customHeight="1" spans="1:7">
      <c r="A598" s="182" t="s">
        <v>766</v>
      </c>
      <c r="B598" s="185"/>
      <c r="C598" s="185">
        <v>0</v>
      </c>
      <c r="D598" s="185"/>
      <c r="E598" s="185">
        <f t="shared" si="223"/>
        <v>0</v>
      </c>
      <c r="F598" s="185">
        <f t="shared" si="224"/>
        <v>0</v>
      </c>
      <c r="G598" s="184" t="s">
        <v>174</v>
      </c>
    </row>
    <row r="599" hidden="1" customHeight="1" spans="1:7">
      <c r="A599" s="182" t="s">
        <v>767</v>
      </c>
      <c r="B599" s="185"/>
      <c r="C599" s="185">
        <v>0</v>
      </c>
      <c r="D599" s="185"/>
      <c r="E599" s="185">
        <f t="shared" si="223"/>
        <v>0</v>
      </c>
      <c r="F599" s="185">
        <f t="shared" si="224"/>
        <v>0</v>
      </c>
      <c r="G599" s="184" t="s">
        <v>174</v>
      </c>
    </row>
    <row r="600" hidden="1" customHeight="1" spans="1:7">
      <c r="A600" s="182" t="s">
        <v>768</v>
      </c>
      <c r="B600" s="183">
        <f t="shared" ref="B600:F600" si="225">SUM(B601:B604)</f>
        <v>67.1</v>
      </c>
      <c r="C600" s="183">
        <f t="shared" si="225"/>
        <v>0</v>
      </c>
      <c r="D600" s="183">
        <f t="shared" si="225"/>
        <v>-7.76</v>
      </c>
      <c r="E600" s="183">
        <f t="shared" si="225"/>
        <v>-7.76</v>
      </c>
      <c r="F600" s="183">
        <f t="shared" si="225"/>
        <v>59.34</v>
      </c>
      <c r="G600" s="184" t="s">
        <v>172</v>
      </c>
    </row>
    <row r="601" hidden="1" customHeight="1" spans="1:7">
      <c r="A601" s="182" t="s">
        <v>769</v>
      </c>
      <c r="B601" s="183">
        <v>67.1</v>
      </c>
      <c r="C601" s="185">
        <v>0</v>
      </c>
      <c r="D601" s="185">
        <v>-7.76</v>
      </c>
      <c r="E601" s="185">
        <f t="shared" ref="E601:E604" si="226">C601+D601</f>
        <v>-7.76</v>
      </c>
      <c r="F601" s="185">
        <f t="shared" ref="F601:F604" si="227">B601+E601</f>
        <v>59.34</v>
      </c>
      <c r="G601" s="184" t="s">
        <v>174</v>
      </c>
    </row>
    <row r="602" hidden="1" customHeight="1" spans="1:7">
      <c r="A602" s="182" t="s">
        <v>770</v>
      </c>
      <c r="B602" s="185"/>
      <c r="C602" s="185">
        <v>0</v>
      </c>
      <c r="D602" s="185"/>
      <c r="E602" s="185">
        <f t="shared" si="226"/>
        <v>0</v>
      </c>
      <c r="F602" s="185">
        <f t="shared" si="227"/>
        <v>0</v>
      </c>
      <c r="G602" s="184" t="s">
        <v>174</v>
      </c>
    </row>
    <row r="603" hidden="1" customHeight="1" spans="1:7">
      <c r="A603" s="182" t="s">
        <v>771</v>
      </c>
      <c r="B603" s="185"/>
      <c r="C603" s="185">
        <v>0</v>
      </c>
      <c r="D603" s="185"/>
      <c r="E603" s="185">
        <f t="shared" si="226"/>
        <v>0</v>
      </c>
      <c r="F603" s="185">
        <f t="shared" si="227"/>
        <v>0</v>
      </c>
      <c r="G603" s="184" t="s">
        <v>174</v>
      </c>
    </row>
    <row r="604" hidden="1" customHeight="1" spans="1:7">
      <c r="A604" s="182" t="s">
        <v>772</v>
      </c>
      <c r="B604" s="185"/>
      <c r="C604" s="185">
        <v>0</v>
      </c>
      <c r="D604" s="185"/>
      <c r="E604" s="185">
        <f t="shared" si="226"/>
        <v>0</v>
      </c>
      <c r="F604" s="185">
        <f t="shared" si="227"/>
        <v>0</v>
      </c>
      <c r="G604" s="184" t="s">
        <v>174</v>
      </c>
    </row>
    <row r="605" hidden="1" customHeight="1" spans="1:7">
      <c r="A605" s="182" t="s">
        <v>773</v>
      </c>
      <c r="B605" s="183">
        <f t="shared" ref="B605:F605" si="228">SUM(B606:B607)</f>
        <v>0</v>
      </c>
      <c r="C605" s="183">
        <f t="shared" si="228"/>
        <v>3891.67</v>
      </c>
      <c r="D605" s="183">
        <f t="shared" si="228"/>
        <v>0</v>
      </c>
      <c r="E605" s="183">
        <f t="shared" si="228"/>
        <v>3891.67</v>
      </c>
      <c r="F605" s="183">
        <f t="shared" si="228"/>
        <v>3891.67</v>
      </c>
      <c r="G605" s="184" t="s">
        <v>172</v>
      </c>
    </row>
    <row r="606" hidden="1" customHeight="1" spans="1:7">
      <c r="A606" s="182" t="s">
        <v>774</v>
      </c>
      <c r="B606" s="185"/>
      <c r="C606" s="185">
        <v>960.87</v>
      </c>
      <c r="D606" s="185"/>
      <c r="E606" s="185">
        <f t="shared" ref="E606:E610" si="229">C606+D606</f>
        <v>960.87</v>
      </c>
      <c r="F606" s="185">
        <f t="shared" ref="F606:F610" si="230">B606+E606</f>
        <v>960.87</v>
      </c>
      <c r="G606" s="184" t="s">
        <v>174</v>
      </c>
    </row>
    <row r="607" hidden="1" customHeight="1" spans="1:7">
      <c r="A607" s="182" t="s">
        <v>775</v>
      </c>
      <c r="B607" s="185"/>
      <c r="C607" s="185">
        <v>2930.8</v>
      </c>
      <c r="D607" s="185"/>
      <c r="E607" s="185">
        <f t="shared" si="229"/>
        <v>2930.8</v>
      </c>
      <c r="F607" s="185">
        <f t="shared" si="230"/>
        <v>2930.8</v>
      </c>
      <c r="G607" s="184" t="s">
        <v>174</v>
      </c>
    </row>
    <row r="608" hidden="1" customHeight="1" spans="1:7">
      <c r="A608" s="182" t="s">
        <v>776</v>
      </c>
      <c r="B608" s="183">
        <f t="shared" ref="B608:F608" si="231">SUM(B609:B610)</f>
        <v>0</v>
      </c>
      <c r="C608" s="183">
        <f t="shared" si="231"/>
        <v>454.84</v>
      </c>
      <c r="D608" s="183">
        <f t="shared" si="231"/>
        <v>0</v>
      </c>
      <c r="E608" s="183">
        <f t="shared" si="231"/>
        <v>454.84</v>
      </c>
      <c r="F608" s="183">
        <f t="shared" si="231"/>
        <v>454.84</v>
      </c>
      <c r="G608" s="184" t="s">
        <v>172</v>
      </c>
    </row>
    <row r="609" hidden="1" customHeight="1" spans="1:7">
      <c r="A609" s="182" t="s">
        <v>777</v>
      </c>
      <c r="B609" s="185"/>
      <c r="C609" s="185">
        <v>374.84</v>
      </c>
      <c r="D609" s="185"/>
      <c r="E609" s="185">
        <f t="shared" si="229"/>
        <v>374.84</v>
      </c>
      <c r="F609" s="185">
        <f t="shared" si="230"/>
        <v>374.84</v>
      </c>
      <c r="G609" s="184" t="s">
        <v>174</v>
      </c>
    </row>
    <row r="610" hidden="1" customHeight="1" spans="1:7">
      <c r="A610" s="182" t="s">
        <v>778</v>
      </c>
      <c r="B610" s="185"/>
      <c r="C610" s="185">
        <v>80</v>
      </c>
      <c r="D610" s="185"/>
      <c r="E610" s="185">
        <f t="shared" si="229"/>
        <v>80</v>
      </c>
      <c r="F610" s="185">
        <f t="shared" si="230"/>
        <v>80</v>
      </c>
      <c r="G610" s="184" t="s">
        <v>174</v>
      </c>
    </row>
    <row r="611" hidden="1" customHeight="1" spans="1:7">
      <c r="A611" s="182" t="s">
        <v>779</v>
      </c>
      <c r="B611" s="183">
        <f t="shared" ref="B611:F611" si="232">SUM(B612:B613)</f>
        <v>1.55</v>
      </c>
      <c r="C611" s="183">
        <f t="shared" si="232"/>
        <v>583.86</v>
      </c>
      <c r="D611" s="183">
        <f t="shared" si="232"/>
        <v>0</v>
      </c>
      <c r="E611" s="183">
        <f t="shared" si="232"/>
        <v>583.86</v>
      </c>
      <c r="F611" s="183">
        <f t="shared" si="232"/>
        <v>585.41</v>
      </c>
      <c r="G611" s="184" t="s">
        <v>172</v>
      </c>
    </row>
    <row r="612" hidden="1" customHeight="1" spans="1:7">
      <c r="A612" s="182" t="s">
        <v>780</v>
      </c>
      <c r="B612" s="183">
        <v>1.17</v>
      </c>
      <c r="C612" s="185">
        <v>0</v>
      </c>
      <c r="D612" s="185"/>
      <c r="E612" s="185">
        <f t="shared" ref="E612:E616" si="233">C612+D612</f>
        <v>0</v>
      </c>
      <c r="F612" s="185">
        <f t="shared" ref="F612:F616" si="234">B612+E612</f>
        <v>1.17</v>
      </c>
      <c r="G612" s="184" t="s">
        <v>174</v>
      </c>
    </row>
    <row r="613" hidden="1" customHeight="1" spans="1:7">
      <c r="A613" s="182" t="s">
        <v>781</v>
      </c>
      <c r="B613" s="183">
        <v>0.38</v>
      </c>
      <c r="C613" s="185">
        <v>583.86</v>
      </c>
      <c r="D613" s="185"/>
      <c r="E613" s="185">
        <f t="shared" si="233"/>
        <v>583.86</v>
      </c>
      <c r="F613" s="185">
        <f t="shared" si="234"/>
        <v>584.24</v>
      </c>
      <c r="G613" s="184" t="s">
        <v>174</v>
      </c>
    </row>
    <row r="614" hidden="1" customHeight="1" spans="1:7">
      <c r="A614" s="182" t="s">
        <v>782</v>
      </c>
      <c r="B614" s="183">
        <f t="shared" ref="B614:F614" si="235">SUM(B615:B616)</f>
        <v>0</v>
      </c>
      <c r="C614" s="183">
        <f t="shared" si="235"/>
        <v>0</v>
      </c>
      <c r="D614" s="183">
        <f t="shared" si="235"/>
        <v>0</v>
      </c>
      <c r="E614" s="183">
        <f t="shared" si="235"/>
        <v>0</v>
      </c>
      <c r="F614" s="183">
        <f t="shared" si="235"/>
        <v>0</v>
      </c>
      <c r="G614" s="184" t="s">
        <v>172</v>
      </c>
    </row>
    <row r="615" hidden="1" customHeight="1" spans="1:7">
      <c r="A615" s="182" t="s">
        <v>783</v>
      </c>
      <c r="B615" s="185"/>
      <c r="C615" s="185">
        <v>0</v>
      </c>
      <c r="D615" s="185"/>
      <c r="E615" s="185">
        <f t="shared" si="233"/>
        <v>0</v>
      </c>
      <c r="F615" s="185">
        <f t="shared" si="234"/>
        <v>0</v>
      </c>
      <c r="G615" s="184" t="s">
        <v>174</v>
      </c>
    </row>
    <row r="616" hidden="1" customHeight="1" spans="1:7">
      <c r="A616" s="182" t="s">
        <v>784</v>
      </c>
      <c r="B616" s="185"/>
      <c r="C616" s="185">
        <v>0</v>
      </c>
      <c r="D616" s="185"/>
      <c r="E616" s="185">
        <f t="shared" si="233"/>
        <v>0</v>
      </c>
      <c r="F616" s="185">
        <f t="shared" si="234"/>
        <v>0</v>
      </c>
      <c r="G616" s="184" t="s">
        <v>174</v>
      </c>
    </row>
    <row r="617" hidden="1" customHeight="1" spans="1:7">
      <c r="A617" s="182" t="s">
        <v>785</v>
      </c>
      <c r="B617" s="183">
        <f t="shared" ref="B617:F617" si="236">SUM(B618:B619)</f>
        <v>9.82</v>
      </c>
      <c r="C617" s="183">
        <f t="shared" si="236"/>
        <v>0</v>
      </c>
      <c r="D617" s="183">
        <f t="shared" si="236"/>
        <v>0</v>
      </c>
      <c r="E617" s="183">
        <f t="shared" si="236"/>
        <v>0</v>
      </c>
      <c r="F617" s="183">
        <f t="shared" si="236"/>
        <v>9.82</v>
      </c>
      <c r="G617" s="184" t="s">
        <v>172</v>
      </c>
    </row>
    <row r="618" hidden="1" customHeight="1" spans="1:7">
      <c r="A618" s="182" t="s">
        <v>786</v>
      </c>
      <c r="B618" s="183">
        <v>8.32</v>
      </c>
      <c r="C618" s="185">
        <v>0</v>
      </c>
      <c r="D618" s="185"/>
      <c r="E618" s="185">
        <f t="shared" ref="E618:E623" si="237">C618+D618</f>
        <v>0</v>
      </c>
      <c r="F618" s="185">
        <f t="shared" ref="F618:F623" si="238">B618+E618</f>
        <v>8.32</v>
      </c>
      <c r="G618" s="184" t="s">
        <v>174</v>
      </c>
    </row>
    <row r="619" hidden="1" customHeight="1" spans="1:7">
      <c r="A619" s="182" t="s">
        <v>787</v>
      </c>
      <c r="B619" s="183">
        <v>1.5</v>
      </c>
      <c r="C619" s="185">
        <v>0</v>
      </c>
      <c r="D619" s="185"/>
      <c r="E619" s="185">
        <f t="shared" si="237"/>
        <v>0</v>
      </c>
      <c r="F619" s="185">
        <f t="shared" si="238"/>
        <v>1.5</v>
      </c>
      <c r="G619" s="184" t="s">
        <v>174</v>
      </c>
    </row>
    <row r="620" hidden="1" customHeight="1" spans="1:7">
      <c r="A620" s="182" t="s">
        <v>788</v>
      </c>
      <c r="B620" s="183">
        <f t="shared" ref="B620:F620" si="239">SUM(B621:B623)</f>
        <v>0</v>
      </c>
      <c r="C620" s="183">
        <f t="shared" si="239"/>
        <v>0</v>
      </c>
      <c r="D620" s="183">
        <f t="shared" si="239"/>
        <v>0</v>
      </c>
      <c r="E620" s="183">
        <f t="shared" si="239"/>
        <v>0</v>
      </c>
      <c r="F620" s="183">
        <f t="shared" si="239"/>
        <v>0</v>
      </c>
      <c r="G620" s="184" t="s">
        <v>172</v>
      </c>
    </row>
    <row r="621" hidden="1" customHeight="1" spans="1:7">
      <c r="A621" s="182" t="s">
        <v>789</v>
      </c>
      <c r="B621" s="185"/>
      <c r="C621" s="185">
        <v>0</v>
      </c>
      <c r="D621" s="185"/>
      <c r="E621" s="185">
        <f t="shared" si="237"/>
        <v>0</v>
      </c>
      <c r="F621" s="185">
        <f t="shared" si="238"/>
        <v>0</v>
      </c>
      <c r="G621" s="184" t="s">
        <v>174</v>
      </c>
    </row>
    <row r="622" hidden="1" customHeight="1" spans="1:7">
      <c r="A622" s="182" t="s">
        <v>790</v>
      </c>
      <c r="B622" s="185"/>
      <c r="C622" s="185">
        <v>0</v>
      </c>
      <c r="D622" s="185"/>
      <c r="E622" s="185">
        <f t="shared" si="237"/>
        <v>0</v>
      </c>
      <c r="F622" s="185">
        <f t="shared" si="238"/>
        <v>0</v>
      </c>
      <c r="G622" s="184" t="s">
        <v>174</v>
      </c>
    </row>
    <row r="623" hidden="1" customHeight="1" spans="1:7">
      <c r="A623" s="182" t="s">
        <v>791</v>
      </c>
      <c r="B623" s="185"/>
      <c r="C623" s="185">
        <v>0</v>
      </c>
      <c r="D623" s="185"/>
      <c r="E623" s="185">
        <f t="shared" si="237"/>
        <v>0</v>
      </c>
      <c r="F623" s="185">
        <f t="shared" si="238"/>
        <v>0</v>
      </c>
      <c r="G623" s="184" t="s">
        <v>174</v>
      </c>
    </row>
    <row r="624" hidden="1" customHeight="1" spans="1:7">
      <c r="A624" s="182" t="s">
        <v>792</v>
      </c>
      <c r="B624" s="183">
        <f t="shared" ref="B624:F624" si="240">SUM(B625:B628)</f>
        <v>0</v>
      </c>
      <c r="C624" s="183">
        <f t="shared" si="240"/>
        <v>0</v>
      </c>
      <c r="D624" s="183">
        <f t="shared" si="240"/>
        <v>0</v>
      </c>
      <c r="E624" s="183">
        <f t="shared" si="240"/>
        <v>0</v>
      </c>
      <c r="F624" s="183">
        <f t="shared" si="240"/>
        <v>0</v>
      </c>
      <c r="G624" s="184" t="s">
        <v>172</v>
      </c>
    </row>
    <row r="625" hidden="1" customHeight="1" spans="1:7">
      <c r="A625" s="182" t="s">
        <v>793</v>
      </c>
      <c r="B625" s="185"/>
      <c r="C625" s="185">
        <v>0</v>
      </c>
      <c r="D625" s="185"/>
      <c r="E625" s="185">
        <f t="shared" ref="E625:E628" si="241">C625+D625</f>
        <v>0</v>
      </c>
      <c r="F625" s="185">
        <f t="shared" ref="F625:F628" si="242">B625+E625</f>
        <v>0</v>
      </c>
      <c r="G625" s="184" t="s">
        <v>174</v>
      </c>
    </row>
    <row r="626" hidden="1" customHeight="1" spans="1:7">
      <c r="A626" s="182" t="s">
        <v>794</v>
      </c>
      <c r="B626" s="185"/>
      <c r="C626" s="185">
        <v>0</v>
      </c>
      <c r="D626" s="185"/>
      <c r="E626" s="185">
        <f t="shared" si="241"/>
        <v>0</v>
      </c>
      <c r="F626" s="185">
        <f t="shared" si="242"/>
        <v>0</v>
      </c>
      <c r="G626" s="184" t="s">
        <v>174</v>
      </c>
    </row>
    <row r="627" hidden="1" customHeight="1" spans="1:7">
      <c r="A627" s="182" t="s">
        <v>795</v>
      </c>
      <c r="B627" s="185"/>
      <c r="C627" s="185">
        <v>0</v>
      </c>
      <c r="D627" s="185"/>
      <c r="E627" s="185">
        <f t="shared" si="241"/>
        <v>0</v>
      </c>
      <c r="F627" s="185">
        <f t="shared" si="242"/>
        <v>0</v>
      </c>
      <c r="G627" s="184" t="s">
        <v>174</v>
      </c>
    </row>
    <row r="628" hidden="1" customHeight="1" spans="1:7">
      <c r="A628" s="182" t="s">
        <v>796</v>
      </c>
      <c r="B628" s="185"/>
      <c r="C628" s="185">
        <v>0</v>
      </c>
      <c r="D628" s="185"/>
      <c r="E628" s="185">
        <f t="shared" si="241"/>
        <v>0</v>
      </c>
      <c r="F628" s="185">
        <f t="shared" si="242"/>
        <v>0</v>
      </c>
      <c r="G628" s="184" t="s">
        <v>174</v>
      </c>
    </row>
    <row r="629" hidden="1" customHeight="1" spans="1:7">
      <c r="A629" s="182" t="s">
        <v>797</v>
      </c>
      <c r="B629" s="183">
        <f t="shared" ref="B629:F629" si="243">SUM(B630:B636)</f>
        <v>273.54</v>
      </c>
      <c r="C629" s="183">
        <f t="shared" si="243"/>
        <v>10.57</v>
      </c>
      <c r="D629" s="183">
        <f t="shared" si="243"/>
        <v>0</v>
      </c>
      <c r="E629" s="183">
        <f t="shared" si="243"/>
        <v>10.57</v>
      </c>
      <c r="F629" s="183">
        <f t="shared" si="243"/>
        <v>284.11</v>
      </c>
      <c r="G629" s="184" t="s">
        <v>172</v>
      </c>
    </row>
    <row r="630" hidden="1" customHeight="1" spans="1:7">
      <c r="A630" s="182" t="s">
        <v>798</v>
      </c>
      <c r="B630" s="183">
        <v>273.54</v>
      </c>
      <c r="C630" s="185">
        <v>10.57</v>
      </c>
      <c r="D630" s="185"/>
      <c r="E630" s="185">
        <f t="shared" ref="E630:E636" si="244">C630+D630</f>
        <v>10.57</v>
      </c>
      <c r="F630" s="185">
        <f t="shared" ref="F630:F636" si="245">B630+E630</f>
        <v>284.11</v>
      </c>
      <c r="G630" s="184" t="s">
        <v>174</v>
      </c>
    </row>
    <row r="631" hidden="1" customHeight="1" spans="1:7">
      <c r="A631" s="182" t="s">
        <v>799</v>
      </c>
      <c r="B631" s="185"/>
      <c r="C631" s="185">
        <v>0</v>
      </c>
      <c r="D631" s="185"/>
      <c r="E631" s="185">
        <f t="shared" si="244"/>
        <v>0</v>
      </c>
      <c r="F631" s="185">
        <f t="shared" si="245"/>
        <v>0</v>
      </c>
      <c r="G631" s="184" t="s">
        <v>174</v>
      </c>
    </row>
    <row r="632" hidden="1" customHeight="1" spans="1:7">
      <c r="A632" s="182" t="s">
        <v>800</v>
      </c>
      <c r="B632" s="185"/>
      <c r="C632" s="185">
        <v>0</v>
      </c>
      <c r="D632" s="185"/>
      <c r="E632" s="185">
        <f t="shared" si="244"/>
        <v>0</v>
      </c>
      <c r="F632" s="185">
        <f t="shared" si="245"/>
        <v>0</v>
      </c>
      <c r="G632" s="184" t="s">
        <v>174</v>
      </c>
    </row>
    <row r="633" hidden="1" customHeight="1" spans="1:7">
      <c r="A633" s="182" t="s">
        <v>801</v>
      </c>
      <c r="B633" s="185"/>
      <c r="C633" s="185">
        <v>0</v>
      </c>
      <c r="D633" s="185"/>
      <c r="E633" s="185">
        <f t="shared" si="244"/>
        <v>0</v>
      </c>
      <c r="F633" s="185">
        <f t="shared" si="245"/>
        <v>0</v>
      </c>
      <c r="G633" s="184" t="s">
        <v>174</v>
      </c>
    </row>
    <row r="634" hidden="1" customHeight="1" spans="1:7">
      <c r="A634" s="182" t="s">
        <v>802</v>
      </c>
      <c r="B634" s="185"/>
      <c r="C634" s="185">
        <v>0</v>
      </c>
      <c r="D634" s="185"/>
      <c r="E634" s="185">
        <f t="shared" si="244"/>
        <v>0</v>
      </c>
      <c r="F634" s="185">
        <f t="shared" si="245"/>
        <v>0</v>
      </c>
      <c r="G634" s="184" t="s">
        <v>174</v>
      </c>
    </row>
    <row r="635" hidden="1" customHeight="1" spans="1:7">
      <c r="A635" s="182" t="s">
        <v>803</v>
      </c>
      <c r="B635" s="185"/>
      <c r="C635" s="185">
        <v>0</v>
      </c>
      <c r="D635" s="185"/>
      <c r="E635" s="185">
        <f t="shared" si="244"/>
        <v>0</v>
      </c>
      <c r="F635" s="185">
        <f t="shared" si="245"/>
        <v>0</v>
      </c>
      <c r="G635" s="184" t="s">
        <v>174</v>
      </c>
    </row>
    <row r="636" hidden="1" customHeight="1" spans="1:7">
      <c r="A636" s="182" t="s">
        <v>804</v>
      </c>
      <c r="B636" s="185"/>
      <c r="C636" s="185">
        <v>0</v>
      </c>
      <c r="D636" s="185"/>
      <c r="E636" s="185">
        <f t="shared" si="244"/>
        <v>0</v>
      </c>
      <c r="F636" s="185">
        <f t="shared" si="245"/>
        <v>0</v>
      </c>
      <c r="G636" s="184" t="s">
        <v>174</v>
      </c>
    </row>
    <row r="637" hidden="1" customHeight="1" spans="1:7">
      <c r="A637" s="182" t="s">
        <v>805</v>
      </c>
      <c r="B637" s="183">
        <f t="shared" ref="B637:F637" si="246">SUM(B638:B639)</f>
        <v>0</v>
      </c>
      <c r="C637" s="183">
        <f t="shared" si="246"/>
        <v>0</v>
      </c>
      <c r="D637" s="183">
        <f t="shared" si="246"/>
        <v>0</v>
      </c>
      <c r="E637" s="183">
        <f t="shared" si="246"/>
        <v>0</v>
      </c>
      <c r="F637" s="183">
        <f t="shared" si="246"/>
        <v>0</v>
      </c>
      <c r="G637" s="184" t="s">
        <v>172</v>
      </c>
    </row>
    <row r="638" hidden="1" customHeight="1" spans="1:7">
      <c r="A638" s="182" t="s">
        <v>806</v>
      </c>
      <c r="B638" s="185"/>
      <c r="C638" s="185">
        <v>0</v>
      </c>
      <c r="D638" s="185"/>
      <c r="E638" s="185">
        <f t="shared" ref="E638:E641" si="247">C638+D638</f>
        <v>0</v>
      </c>
      <c r="F638" s="185">
        <f t="shared" ref="F638:F641" si="248">B638+E638</f>
        <v>0</v>
      </c>
      <c r="G638" s="184" t="s">
        <v>174</v>
      </c>
    </row>
    <row r="639" hidden="1" customHeight="1" spans="1:7">
      <c r="A639" s="182" t="s">
        <v>807</v>
      </c>
      <c r="B639" s="185"/>
      <c r="C639" s="185">
        <v>0</v>
      </c>
      <c r="D639" s="185"/>
      <c r="E639" s="185">
        <f t="shared" si="247"/>
        <v>0</v>
      </c>
      <c r="F639" s="185">
        <f t="shared" si="248"/>
        <v>0</v>
      </c>
      <c r="G639" s="184" t="s">
        <v>174</v>
      </c>
    </row>
    <row r="640" hidden="1" customHeight="1" spans="1:7">
      <c r="A640" s="182" t="s">
        <v>808</v>
      </c>
      <c r="B640" s="183">
        <f t="shared" ref="B640:F640" si="249">B641</f>
        <v>545.22</v>
      </c>
      <c r="C640" s="183">
        <f t="shared" si="249"/>
        <v>3.16</v>
      </c>
      <c r="D640" s="183">
        <f t="shared" si="249"/>
        <v>-63.83</v>
      </c>
      <c r="E640" s="183">
        <f t="shared" si="249"/>
        <v>-60.67</v>
      </c>
      <c r="F640" s="183">
        <f t="shared" si="249"/>
        <v>484.55</v>
      </c>
      <c r="G640" s="184" t="s">
        <v>172</v>
      </c>
    </row>
    <row r="641" hidden="1" customHeight="1" spans="1:7">
      <c r="A641" s="182" t="s">
        <v>809</v>
      </c>
      <c r="B641" s="183">
        <v>545.22</v>
      </c>
      <c r="C641" s="185">
        <v>3.16</v>
      </c>
      <c r="D641" s="185">
        <v>-63.83</v>
      </c>
      <c r="E641" s="185">
        <f t="shared" si="247"/>
        <v>-60.67</v>
      </c>
      <c r="F641" s="185">
        <f t="shared" si="248"/>
        <v>484.55</v>
      </c>
      <c r="G641" s="184" t="s">
        <v>174</v>
      </c>
    </row>
    <row r="642" customHeight="1" spans="1:7">
      <c r="A642" s="179" t="s">
        <v>810</v>
      </c>
      <c r="B642" s="180">
        <f t="shared" ref="B642:F642" si="250">SUM(B643,B648,B662,B666,B678,B681,B685,B690,B694,B698,B701,B710,B712)</f>
        <v>16850.3</v>
      </c>
      <c r="C642" s="180">
        <f t="shared" si="250"/>
        <v>844.1</v>
      </c>
      <c r="D642" s="180">
        <f t="shared" si="250"/>
        <v>-367.96</v>
      </c>
      <c r="E642" s="180">
        <f t="shared" si="250"/>
        <v>476.14</v>
      </c>
      <c r="F642" s="180">
        <f t="shared" si="250"/>
        <v>17326.44</v>
      </c>
      <c r="G642" s="181" t="s">
        <v>170</v>
      </c>
    </row>
    <row r="643" hidden="1" customHeight="1" spans="1:7">
      <c r="A643" s="182" t="s">
        <v>811</v>
      </c>
      <c r="B643" s="183">
        <f t="shared" ref="B643:F643" si="251">SUM(B644:B647)</f>
        <v>503.41</v>
      </c>
      <c r="C643" s="183">
        <f t="shared" si="251"/>
        <v>1.3</v>
      </c>
      <c r="D643" s="183">
        <f t="shared" si="251"/>
        <v>-2.62</v>
      </c>
      <c r="E643" s="183">
        <f t="shared" si="251"/>
        <v>-1.32</v>
      </c>
      <c r="F643" s="183">
        <f t="shared" si="251"/>
        <v>502.09</v>
      </c>
      <c r="G643" s="184" t="s">
        <v>172</v>
      </c>
    </row>
    <row r="644" hidden="1" customHeight="1" spans="1:7">
      <c r="A644" s="182" t="s">
        <v>812</v>
      </c>
      <c r="B644" s="183">
        <v>503.41</v>
      </c>
      <c r="C644" s="185">
        <v>1.3</v>
      </c>
      <c r="D644" s="185">
        <v>-2.62</v>
      </c>
      <c r="E644" s="185">
        <f t="shared" ref="E644:E647" si="252">C644+D644</f>
        <v>-1.32</v>
      </c>
      <c r="F644" s="185">
        <f t="shared" ref="F644:F647" si="253">B644+E644</f>
        <v>502.09</v>
      </c>
      <c r="G644" s="184" t="s">
        <v>174</v>
      </c>
    </row>
    <row r="645" hidden="1" customHeight="1" spans="1:7">
      <c r="A645" s="182" t="s">
        <v>813</v>
      </c>
      <c r="B645" s="185"/>
      <c r="C645" s="185">
        <v>0</v>
      </c>
      <c r="D645" s="185"/>
      <c r="E645" s="185">
        <f t="shared" si="252"/>
        <v>0</v>
      </c>
      <c r="F645" s="185">
        <f t="shared" si="253"/>
        <v>0</v>
      </c>
      <c r="G645" s="184" t="s">
        <v>174</v>
      </c>
    </row>
    <row r="646" hidden="1" customHeight="1" spans="1:7">
      <c r="A646" s="182" t="s">
        <v>814</v>
      </c>
      <c r="B646" s="185"/>
      <c r="C646" s="185">
        <v>0</v>
      </c>
      <c r="D646" s="185"/>
      <c r="E646" s="185">
        <f t="shared" si="252"/>
        <v>0</v>
      </c>
      <c r="F646" s="185">
        <f t="shared" si="253"/>
        <v>0</v>
      </c>
      <c r="G646" s="184" t="s">
        <v>174</v>
      </c>
    </row>
    <row r="647" hidden="1" customHeight="1" spans="1:7">
      <c r="A647" s="182" t="s">
        <v>815</v>
      </c>
      <c r="B647" s="185"/>
      <c r="C647" s="185">
        <v>0</v>
      </c>
      <c r="D647" s="185"/>
      <c r="E647" s="185">
        <f t="shared" si="252"/>
        <v>0</v>
      </c>
      <c r="F647" s="185">
        <f t="shared" si="253"/>
        <v>0</v>
      </c>
      <c r="G647" s="184" t="s">
        <v>174</v>
      </c>
    </row>
    <row r="648" hidden="1" customHeight="1" spans="1:7">
      <c r="A648" s="182" t="s">
        <v>816</v>
      </c>
      <c r="B648" s="183">
        <f t="shared" ref="B648:F648" si="254">SUM(B649:B661)</f>
        <v>2450.07</v>
      </c>
      <c r="C648" s="183">
        <f t="shared" si="254"/>
        <v>0</v>
      </c>
      <c r="D648" s="183">
        <f t="shared" si="254"/>
        <v>-68.95</v>
      </c>
      <c r="E648" s="183">
        <f t="shared" si="254"/>
        <v>-68.95</v>
      </c>
      <c r="F648" s="183">
        <f t="shared" si="254"/>
        <v>2381.12</v>
      </c>
      <c r="G648" s="184" t="s">
        <v>172</v>
      </c>
    </row>
    <row r="649" hidden="1" customHeight="1" spans="1:7">
      <c r="A649" s="182" t="s">
        <v>817</v>
      </c>
      <c r="B649" s="183">
        <v>2038.8</v>
      </c>
      <c r="C649" s="185">
        <v>0</v>
      </c>
      <c r="D649" s="185">
        <v>-48.46</v>
      </c>
      <c r="E649" s="185">
        <f t="shared" ref="E649:E661" si="255">C649+D649</f>
        <v>-48.46</v>
      </c>
      <c r="F649" s="185">
        <f t="shared" ref="F649:F661" si="256">B649+E649</f>
        <v>1990.34</v>
      </c>
      <c r="G649" s="184" t="s">
        <v>174</v>
      </c>
    </row>
    <row r="650" hidden="1" customHeight="1" spans="1:7">
      <c r="A650" s="182" t="s">
        <v>818</v>
      </c>
      <c r="B650" s="183">
        <v>411.27</v>
      </c>
      <c r="C650" s="185">
        <v>0</v>
      </c>
      <c r="D650" s="185">
        <v>-20.49</v>
      </c>
      <c r="E650" s="185">
        <f t="shared" si="255"/>
        <v>-20.49</v>
      </c>
      <c r="F650" s="185">
        <f t="shared" si="256"/>
        <v>390.78</v>
      </c>
      <c r="G650" s="184" t="s">
        <v>174</v>
      </c>
    </row>
    <row r="651" hidden="1" customHeight="1" spans="1:7">
      <c r="A651" s="182" t="s">
        <v>819</v>
      </c>
      <c r="B651" s="185"/>
      <c r="C651" s="185">
        <v>0</v>
      </c>
      <c r="D651" s="185"/>
      <c r="E651" s="185">
        <f t="shared" si="255"/>
        <v>0</v>
      </c>
      <c r="F651" s="185">
        <f t="shared" si="256"/>
        <v>0</v>
      </c>
      <c r="G651" s="184" t="s">
        <v>174</v>
      </c>
    </row>
    <row r="652" hidden="1" customHeight="1" spans="1:7">
      <c r="A652" s="182" t="s">
        <v>820</v>
      </c>
      <c r="B652" s="185"/>
      <c r="C652" s="185">
        <v>0</v>
      </c>
      <c r="D652" s="185"/>
      <c r="E652" s="185">
        <f t="shared" si="255"/>
        <v>0</v>
      </c>
      <c r="F652" s="185">
        <f t="shared" si="256"/>
        <v>0</v>
      </c>
      <c r="G652" s="184" t="s">
        <v>174</v>
      </c>
    </row>
    <row r="653" hidden="1" customHeight="1" spans="1:7">
      <c r="A653" s="182" t="s">
        <v>821</v>
      </c>
      <c r="B653" s="185"/>
      <c r="C653" s="185">
        <v>0</v>
      </c>
      <c r="D653" s="185"/>
      <c r="E653" s="185">
        <f t="shared" si="255"/>
        <v>0</v>
      </c>
      <c r="F653" s="185">
        <f t="shared" si="256"/>
        <v>0</v>
      </c>
      <c r="G653" s="184" t="s">
        <v>174</v>
      </c>
    </row>
    <row r="654" hidden="1" customHeight="1" spans="1:7">
      <c r="A654" s="182" t="s">
        <v>822</v>
      </c>
      <c r="B654" s="185"/>
      <c r="C654" s="185">
        <v>0</v>
      </c>
      <c r="D654" s="185"/>
      <c r="E654" s="185">
        <f t="shared" si="255"/>
        <v>0</v>
      </c>
      <c r="F654" s="185">
        <f t="shared" si="256"/>
        <v>0</v>
      </c>
      <c r="G654" s="184" t="s">
        <v>174</v>
      </c>
    </row>
    <row r="655" hidden="1" customHeight="1" spans="1:7">
      <c r="A655" s="182" t="s">
        <v>823</v>
      </c>
      <c r="B655" s="185"/>
      <c r="C655" s="185">
        <v>0</v>
      </c>
      <c r="D655" s="185"/>
      <c r="E655" s="185">
        <f t="shared" si="255"/>
        <v>0</v>
      </c>
      <c r="F655" s="185">
        <f t="shared" si="256"/>
        <v>0</v>
      </c>
      <c r="G655" s="184" t="s">
        <v>174</v>
      </c>
    </row>
    <row r="656" hidden="1" customHeight="1" spans="1:7">
      <c r="A656" s="182" t="s">
        <v>824</v>
      </c>
      <c r="B656" s="185"/>
      <c r="C656" s="185">
        <v>0</v>
      </c>
      <c r="D656" s="185"/>
      <c r="E656" s="185">
        <f t="shared" si="255"/>
        <v>0</v>
      </c>
      <c r="F656" s="185">
        <f t="shared" si="256"/>
        <v>0</v>
      </c>
      <c r="G656" s="184" t="s">
        <v>174</v>
      </c>
    </row>
    <row r="657" hidden="1" customHeight="1" spans="1:7">
      <c r="A657" s="182" t="s">
        <v>825</v>
      </c>
      <c r="B657" s="185"/>
      <c r="C657" s="185">
        <v>0</v>
      </c>
      <c r="D657" s="185"/>
      <c r="E657" s="185">
        <f t="shared" si="255"/>
        <v>0</v>
      </c>
      <c r="F657" s="185">
        <f t="shared" si="256"/>
        <v>0</v>
      </c>
      <c r="G657" s="184" t="s">
        <v>174</v>
      </c>
    </row>
    <row r="658" hidden="1" customHeight="1" spans="1:7">
      <c r="A658" s="182" t="s">
        <v>826</v>
      </c>
      <c r="B658" s="185"/>
      <c r="C658" s="185">
        <v>0</v>
      </c>
      <c r="D658" s="185"/>
      <c r="E658" s="185">
        <f t="shared" si="255"/>
        <v>0</v>
      </c>
      <c r="F658" s="185">
        <f t="shared" si="256"/>
        <v>0</v>
      </c>
      <c r="G658" s="184" t="s">
        <v>174</v>
      </c>
    </row>
    <row r="659" hidden="1" customHeight="1" spans="1:7">
      <c r="A659" s="182" t="s">
        <v>827</v>
      </c>
      <c r="B659" s="185"/>
      <c r="C659" s="185">
        <v>0</v>
      </c>
      <c r="D659" s="185"/>
      <c r="E659" s="185">
        <f t="shared" si="255"/>
        <v>0</v>
      </c>
      <c r="F659" s="185">
        <f t="shared" si="256"/>
        <v>0</v>
      </c>
      <c r="G659" s="184" t="s">
        <v>174</v>
      </c>
    </row>
    <row r="660" hidden="1" customHeight="1" spans="1:7">
      <c r="A660" s="182" t="s">
        <v>828</v>
      </c>
      <c r="B660" s="185"/>
      <c r="C660" s="185">
        <v>0</v>
      </c>
      <c r="D660" s="185"/>
      <c r="E660" s="185">
        <f t="shared" si="255"/>
        <v>0</v>
      </c>
      <c r="F660" s="185">
        <f t="shared" si="256"/>
        <v>0</v>
      </c>
      <c r="G660" s="184" t="s">
        <v>174</v>
      </c>
    </row>
    <row r="661" hidden="1" customHeight="1" spans="1:7">
      <c r="A661" s="182" t="s">
        <v>829</v>
      </c>
      <c r="B661" s="185"/>
      <c r="C661" s="185">
        <v>0</v>
      </c>
      <c r="D661" s="185"/>
      <c r="E661" s="185">
        <f t="shared" si="255"/>
        <v>0</v>
      </c>
      <c r="F661" s="185">
        <f t="shared" si="256"/>
        <v>0</v>
      </c>
      <c r="G661" s="184" t="s">
        <v>174</v>
      </c>
    </row>
    <row r="662" hidden="1" customHeight="1" spans="1:7">
      <c r="A662" s="182" t="s">
        <v>830</v>
      </c>
      <c r="B662" s="183">
        <f t="shared" ref="B662:F662" si="257">SUM(B663:B665)</f>
        <v>2774.35</v>
      </c>
      <c r="C662" s="183">
        <f t="shared" si="257"/>
        <v>430.28</v>
      </c>
      <c r="D662" s="183">
        <f t="shared" si="257"/>
        <v>0</v>
      </c>
      <c r="E662" s="183">
        <f t="shared" si="257"/>
        <v>430.28</v>
      </c>
      <c r="F662" s="183">
        <f t="shared" si="257"/>
        <v>3204.63</v>
      </c>
      <c r="G662" s="184" t="s">
        <v>172</v>
      </c>
    </row>
    <row r="663" hidden="1" customHeight="1" spans="1:7">
      <c r="A663" s="182" t="s">
        <v>831</v>
      </c>
      <c r="B663" s="185"/>
      <c r="C663" s="185">
        <v>0</v>
      </c>
      <c r="D663" s="185"/>
      <c r="E663" s="185">
        <f t="shared" ref="E663:E665" si="258">C663+D663</f>
        <v>0</v>
      </c>
      <c r="F663" s="185">
        <f t="shared" ref="F663:F665" si="259">B663+E663</f>
        <v>0</v>
      </c>
      <c r="G663" s="184" t="s">
        <v>174</v>
      </c>
    </row>
    <row r="664" hidden="1" customHeight="1" spans="1:7">
      <c r="A664" s="182" t="s">
        <v>832</v>
      </c>
      <c r="B664" s="183">
        <v>2774.35</v>
      </c>
      <c r="C664" s="185">
        <v>198.68</v>
      </c>
      <c r="D664" s="185"/>
      <c r="E664" s="185">
        <f t="shared" si="258"/>
        <v>198.68</v>
      </c>
      <c r="F664" s="185">
        <f t="shared" si="259"/>
        <v>2973.03</v>
      </c>
      <c r="G664" s="184" t="s">
        <v>174</v>
      </c>
    </row>
    <row r="665" hidden="1" customHeight="1" spans="1:7">
      <c r="A665" s="182" t="s">
        <v>833</v>
      </c>
      <c r="B665" s="185"/>
      <c r="C665" s="185">
        <v>231.6</v>
      </c>
      <c r="D665" s="185"/>
      <c r="E665" s="185">
        <f t="shared" si="258"/>
        <v>231.6</v>
      </c>
      <c r="F665" s="185">
        <f t="shared" si="259"/>
        <v>231.6</v>
      </c>
      <c r="G665" s="184" t="s">
        <v>174</v>
      </c>
    </row>
    <row r="666" hidden="1" customHeight="1" spans="1:7">
      <c r="A666" s="182" t="s">
        <v>834</v>
      </c>
      <c r="B666" s="183">
        <f t="shared" ref="B666:F666" si="260">SUM(B667:B677)</f>
        <v>1534.78</v>
      </c>
      <c r="C666" s="183">
        <f t="shared" si="260"/>
        <v>0</v>
      </c>
      <c r="D666" s="183">
        <f t="shared" si="260"/>
        <v>-7.55</v>
      </c>
      <c r="E666" s="183">
        <f t="shared" si="260"/>
        <v>-7.55</v>
      </c>
      <c r="F666" s="183">
        <f t="shared" si="260"/>
        <v>1527.23</v>
      </c>
      <c r="G666" s="184" t="s">
        <v>172</v>
      </c>
    </row>
    <row r="667" hidden="1" customHeight="1" spans="1:7">
      <c r="A667" s="182" t="s">
        <v>835</v>
      </c>
      <c r="B667" s="183">
        <v>727.52</v>
      </c>
      <c r="C667" s="185">
        <v>0</v>
      </c>
      <c r="D667" s="185">
        <v>-6.26</v>
      </c>
      <c r="E667" s="185">
        <f t="shared" ref="E667:E677" si="261">C667+D667</f>
        <v>-6.26</v>
      </c>
      <c r="F667" s="185">
        <f t="shared" ref="F667:F677" si="262">B667+E667</f>
        <v>721.26</v>
      </c>
      <c r="G667" s="184" t="s">
        <v>174</v>
      </c>
    </row>
    <row r="668" hidden="1" customHeight="1" spans="1:7">
      <c r="A668" s="182" t="s">
        <v>836</v>
      </c>
      <c r="B668" s="185"/>
      <c r="C668" s="185">
        <v>0</v>
      </c>
      <c r="D668" s="185"/>
      <c r="E668" s="185">
        <f t="shared" si="261"/>
        <v>0</v>
      </c>
      <c r="F668" s="185">
        <f t="shared" si="262"/>
        <v>0</v>
      </c>
      <c r="G668" s="184" t="s">
        <v>174</v>
      </c>
    </row>
    <row r="669" hidden="1" customHeight="1" spans="1:7">
      <c r="A669" s="182" t="s">
        <v>837</v>
      </c>
      <c r="B669" s="183">
        <v>807.26</v>
      </c>
      <c r="C669" s="185">
        <v>0</v>
      </c>
      <c r="D669" s="185">
        <v>-1.29</v>
      </c>
      <c r="E669" s="185">
        <f t="shared" si="261"/>
        <v>-1.29</v>
      </c>
      <c r="F669" s="185">
        <f t="shared" si="262"/>
        <v>805.97</v>
      </c>
      <c r="G669" s="184" t="s">
        <v>174</v>
      </c>
    </row>
    <row r="670" hidden="1" customHeight="1" spans="1:7">
      <c r="A670" s="182" t="s">
        <v>838</v>
      </c>
      <c r="B670" s="185"/>
      <c r="C670" s="185">
        <v>0</v>
      </c>
      <c r="D670" s="185"/>
      <c r="E670" s="185">
        <f t="shared" si="261"/>
        <v>0</v>
      </c>
      <c r="F670" s="185">
        <f t="shared" si="262"/>
        <v>0</v>
      </c>
      <c r="G670" s="184" t="s">
        <v>174</v>
      </c>
    </row>
    <row r="671" hidden="1" customHeight="1" spans="1:7">
      <c r="A671" s="182" t="s">
        <v>839</v>
      </c>
      <c r="B671" s="185"/>
      <c r="C671" s="185">
        <v>0</v>
      </c>
      <c r="D671" s="185"/>
      <c r="E671" s="185">
        <f t="shared" si="261"/>
        <v>0</v>
      </c>
      <c r="F671" s="185">
        <f t="shared" si="262"/>
        <v>0</v>
      </c>
      <c r="G671" s="184" t="s">
        <v>174</v>
      </c>
    </row>
    <row r="672" hidden="1" customHeight="1" spans="1:7">
      <c r="A672" s="182" t="s">
        <v>840</v>
      </c>
      <c r="B672" s="185"/>
      <c r="C672" s="185">
        <v>0</v>
      </c>
      <c r="D672" s="185"/>
      <c r="E672" s="185">
        <f t="shared" si="261"/>
        <v>0</v>
      </c>
      <c r="F672" s="185">
        <f t="shared" si="262"/>
        <v>0</v>
      </c>
      <c r="G672" s="184" t="s">
        <v>174</v>
      </c>
    </row>
    <row r="673" hidden="1" customHeight="1" spans="1:7">
      <c r="A673" s="182" t="s">
        <v>841</v>
      </c>
      <c r="B673" s="185"/>
      <c r="C673" s="185">
        <v>0</v>
      </c>
      <c r="D673" s="185"/>
      <c r="E673" s="185">
        <f t="shared" si="261"/>
        <v>0</v>
      </c>
      <c r="F673" s="185">
        <f t="shared" si="262"/>
        <v>0</v>
      </c>
      <c r="G673" s="184" t="s">
        <v>174</v>
      </c>
    </row>
    <row r="674" hidden="1" customHeight="1" spans="1:7">
      <c r="A674" s="182" t="s">
        <v>842</v>
      </c>
      <c r="B674" s="185"/>
      <c r="C674" s="185">
        <v>0</v>
      </c>
      <c r="D674" s="185"/>
      <c r="E674" s="185">
        <f t="shared" si="261"/>
        <v>0</v>
      </c>
      <c r="F674" s="185">
        <f t="shared" si="262"/>
        <v>0</v>
      </c>
      <c r="G674" s="184" t="s">
        <v>174</v>
      </c>
    </row>
    <row r="675" hidden="1" customHeight="1" spans="1:7">
      <c r="A675" s="182" t="s">
        <v>843</v>
      </c>
      <c r="B675" s="185"/>
      <c r="C675" s="185">
        <v>0</v>
      </c>
      <c r="D675" s="185"/>
      <c r="E675" s="185">
        <f t="shared" si="261"/>
        <v>0</v>
      </c>
      <c r="F675" s="185">
        <f t="shared" si="262"/>
        <v>0</v>
      </c>
      <c r="G675" s="184" t="s">
        <v>174</v>
      </c>
    </row>
    <row r="676" hidden="1" customHeight="1" spans="1:7">
      <c r="A676" s="182" t="s">
        <v>844</v>
      </c>
      <c r="B676" s="185"/>
      <c r="C676" s="185">
        <v>0</v>
      </c>
      <c r="D676" s="185"/>
      <c r="E676" s="185">
        <f t="shared" si="261"/>
        <v>0</v>
      </c>
      <c r="F676" s="185">
        <f t="shared" si="262"/>
        <v>0</v>
      </c>
      <c r="G676" s="184" t="s">
        <v>174</v>
      </c>
    </row>
    <row r="677" hidden="1" customHeight="1" spans="1:7">
      <c r="A677" s="182" t="s">
        <v>845</v>
      </c>
      <c r="B677" s="185"/>
      <c r="C677" s="185">
        <v>0</v>
      </c>
      <c r="D677" s="185"/>
      <c r="E677" s="185">
        <f t="shared" si="261"/>
        <v>0</v>
      </c>
      <c r="F677" s="185">
        <f t="shared" si="262"/>
        <v>0</v>
      </c>
      <c r="G677" s="184" t="s">
        <v>174</v>
      </c>
    </row>
    <row r="678" hidden="1" customHeight="1" spans="1:7">
      <c r="A678" s="182" t="s">
        <v>846</v>
      </c>
      <c r="B678" s="183">
        <f t="shared" ref="B678:F678" si="263">SUM(B679:B680)</f>
        <v>0</v>
      </c>
      <c r="C678" s="183">
        <f t="shared" si="263"/>
        <v>0</v>
      </c>
      <c r="D678" s="183">
        <f t="shared" si="263"/>
        <v>0</v>
      </c>
      <c r="E678" s="183">
        <f t="shared" si="263"/>
        <v>0</v>
      </c>
      <c r="F678" s="183">
        <f t="shared" si="263"/>
        <v>0</v>
      </c>
      <c r="G678" s="184" t="s">
        <v>172</v>
      </c>
    </row>
    <row r="679" hidden="1" customHeight="1" spans="1:7">
      <c r="A679" s="182" t="s">
        <v>847</v>
      </c>
      <c r="B679" s="185"/>
      <c r="C679" s="185">
        <v>0</v>
      </c>
      <c r="D679" s="185"/>
      <c r="E679" s="185">
        <f t="shared" ref="E679:E684" si="264">C679+D679</f>
        <v>0</v>
      </c>
      <c r="F679" s="185">
        <f t="shared" ref="F679:F684" si="265">B679+E679</f>
        <v>0</v>
      </c>
      <c r="G679" s="184" t="s">
        <v>174</v>
      </c>
    </row>
    <row r="680" hidden="1" customHeight="1" spans="1:7">
      <c r="A680" s="182" t="s">
        <v>848</v>
      </c>
      <c r="B680" s="185"/>
      <c r="C680" s="185">
        <v>0</v>
      </c>
      <c r="D680" s="185"/>
      <c r="E680" s="185">
        <f t="shared" si="264"/>
        <v>0</v>
      </c>
      <c r="F680" s="185">
        <f t="shared" si="265"/>
        <v>0</v>
      </c>
      <c r="G680" s="184" t="s">
        <v>174</v>
      </c>
    </row>
    <row r="681" hidden="1" customHeight="1" spans="1:7">
      <c r="A681" s="182" t="s">
        <v>849</v>
      </c>
      <c r="B681" s="183">
        <f t="shared" ref="B681:F681" si="266">SUM(B682:B684)</f>
        <v>0</v>
      </c>
      <c r="C681" s="183">
        <f t="shared" si="266"/>
        <v>0</v>
      </c>
      <c r="D681" s="183">
        <f t="shared" si="266"/>
        <v>0</v>
      </c>
      <c r="E681" s="183">
        <f t="shared" si="266"/>
        <v>0</v>
      </c>
      <c r="F681" s="183">
        <f t="shared" si="266"/>
        <v>0</v>
      </c>
      <c r="G681" s="184" t="s">
        <v>172</v>
      </c>
    </row>
    <row r="682" hidden="1" customHeight="1" spans="1:7">
      <c r="A682" s="182" t="s">
        <v>850</v>
      </c>
      <c r="B682" s="185"/>
      <c r="C682" s="185">
        <v>0</v>
      </c>
      <c r="D682" s="185"/>
      <c r="E682" s="185">
        <f t="shared" si="264"/>
        <v>0</v>
      </c>
      <c r="F682" s="185">
        <f t="shared" si="265"/>
        <v>0</v>
      </c>
      <c r="G682" s="184" t="s">
        <v>174</v>
      </c>
    </row>
    <row r="683" hidden="1" customHeight="1" spans="1:7">
      <c r="A683" s="182" t="s">
        <v>851</v>
      </c>
      <c r="B683" s="185"/>
      <c r="C683" s="185">
        <v>0</v>
      </c>
      <c r="D683" s="185"/>
      <c r="E683" s="185">
        <f t="shared" si="264"/>
        <v>0</v>
      </c>
      <c r="F683" s="185">
        <f t="shared" si="265"/>
        <v>0</v>
      </c>
      <c r="G683" s="184" t="s">
        <v>174</v>
      </c>
    </row>
    <row r="684" hidden="1" customHeight="1" spans="1:7">
      <c r="A684" s="182" t="s">
        <v>852</v>
      </c>
      <c r="B684" s="185"/>
      <c r="C684" s="185">
        <v>0</v>
      </c>
      <c r="D684" s="185"/>
      <c r="E684" s="185">
        <f t="shared" si="264"/>
        <v>0</v>
      </c>
      <c r="F684" s="185">
        <f t="shared" si="265"/>
        <v>0</v>
      </c>
      <c r="G684" s="184" t="s">
        <v>174</v>
      </c>
    </row>
    <row r="685" s="191" customFormat="1" hidden="1" customHeight="1" spans="1:16359">
      <c r="A685" s="195" t="s">
        <v>853</v>
      </c>
      <c r="B685" s="196">
        <f t="shared" ref="B685:F685" si="267">SUM(B686:B689)</f>
        <v>8800.67</v>
      </c>
      <c r="C685" s="196">
        <f t="shared" si="267"/>
        <v>397.79</v>
      </c>
      <c r="D685" s="196">
        <f t="shared" si="267"/>
        <v>-288.84</v>
      </c>
      <c r="E685" s="196">
        <f t="shared" si="267"/>
        <v>108.95</v>
      </c>
      <c r="F685" s="196">
        <f t="shared" si="267"/>
        <v>8909.62</v>
      </c>
      <c r="G685" s="197" t="s">
        <v>172</v>
      </c>
      <c r="H685" s="198"/>
      <c r="I685" s="198"/>
      <c r="J685" s="198"/>
      <c r="K685" s="198"/>
      <c r="L685" s="198"/>
      <c r="M685" s="198"/>
      <c r="N685" s="198"/>
      <c r="O685" s="198"/>
      <c r="P685" s="198"/>
      <c r="Q685" s="198"/>
      <c r="R685" s="198"/>
      <c r="S685" s="198"/>
      <c r="T685" s="198"/>
      <c r="U685" s="198"/>
      <c r="V685" s="198"/>
      <c r="W685" s="198"/>
      <c r="X685" s="198"/>
      <c r="Y685" s="198"/>
      <c r="Z685" s="198"/>
      <c r="AA685" s="198"/>
      <c r="AB685" s="198"/>
      <c r="AC685" s="198"/>
      <c r="AD685" s="198"/>
      <c r="AE685" s="198"/>
      <c r="AF685" s="198"/>
      <c r="AG685" s="198"/>
      <c r="AH685" s="198"/>
      <c r="AI685" s="198"/>
      <c r="AJ685" s="198"/>
      <c r="AK685" s="198"/>
      <c r="AL685" s="198"/>
      <c r="AM685" s="198"/>
      <c r="AN685" s="198"/>
      <c r="AO685" s="198"/>
      <c r="AP685" s="198"/>
      <c r="AQ685" s="198"/>
      <c r="AR685" s="198"/>
      <c r="AS685" s="198"/>
      <c r="AT685" s="198"/>
      <c r="AU685" s="198"/>
      <c r="AV685" s="198"/>
      <c r="AW685" s="198"/>
      <c r="AX685" s="198"/>
      <c r="AY685" s="198"/>
      <c r="AZ685" s="198"/>
      <c r="BA685" s="198"/>
      <c r="BB685" s="198"/>
      <c r="BC685" s="198"/>
      <c r="BD685" s="198"/>
      <c r="BE685" s="198"/>
      <c r="BF685" s="198"/>
      <c r="BG685" s="198"/>
      <c r="BH685" s="198"/>
      <c r="BI685" s="198"/>
      <c r="BJ685" s="198"/>
      <c r="BK685" s="198"/>
      <c r="BL685" s="198"/>
      <c r="BM685" s="198"/>
      <c r="BN685" s="198"/>
      <c r="BO685" s="198"/>
      <c r="BP685" s="198"/>
      <c r="BQ685" s="198"/>
      <c r="BR685" s="198"/>
      <c r="BS685" s="198"/>
      <c r="BT685" s="198"/>
      <c r="BU685" s="198"/>
      <c r="BV685" s="198"/>
      <c r="BW685" s="198"/>
      <c r="BX685" s="198"/>
      <c r="BY685" s="198"/>
      <c r="BZ685" s="198"/>
      <c r="CA685" s="198"/>
      <c r="CB685" s="198"/>
      <c r="CC685" s="198"/>
      <c r="CD685" s="198"/>
      <c r="CE685" s="198"/>
      <c r="CF685" s="198"/>
      <c r="CG685" s="198"/>
      <c r="CH685" s="198"/>
      <c r="CI685" s="198"/>
      <c r="CJ685" s="198"/>
      <c r="CK685" s="198"/>
      <c r="CL685" s="198"/>
      <c r="CM685" s="198"/>
      <c r="CN685" s="198"/>
      <c r="CO685" s="198"/>
      <c r="CP685" s="198"/>
      <c r="CQ685" s="198"/>
      <c r="CR685" s="198"/>
      <c r="CS685" s="198"/>
      <c r="CT685" s="198"/>
      <c r="CU685" s="198"/>
      <c r="CV685" s="198"/>
      <c r="CW685" s="198"/>
      <c r="CX685" s="198"/>
      <c r="CY685" s="198"/>
      <c r="CZ685" s="198"/>
      <c r="DA685" s="198"/>
      <c r="DB685" s="198"/>
      <c r="DC685" s="198"/>
      <c r="DD685" s="198"/>
      <c r="DE685" s="198"/>
      <c r="DF685" s="198"/>
      <c r="DG685" s="198"/>
      <c r="DH685" s="198"/>
      <c r="DI685" s="198"/>
      <c r="DJ685" s="198"/>
      <c r="DK685" s="198"/>
      <c r="DL685" s="198"/>
      <c r="DM685" s="198"/>
      <c r="DN685" s="198"/>
      <c r="DO685" s="198"/>
      <c r="DP685" s="198"/>
      <c r="DQ685" s="198"/>
      <c r="DR685" s="198"/>
      <c r="DS685" s="198"/>
      <c r="DT685" s="198"/>
      <c r="DU685" s="198"/>
      <c r="DV685" s="198"/>
      <c r="DW685" s="198"/>
      <c r="DX685" s="198"/>
      <c r="DY685" s="198"/>
      <c r="DZ685" s="198"/>
      <c r="EA685" s="198"/>
      <c r="EB685" s="198"/>
      <c r="EC685" s="198"/>
      <c r="ED685" s="198"/>
      <c r="EE685" s="198"/>
      <c r="EF685" s="198"/>
      <c r="EG685" s="198"/>
      <c r="EH685" s="198"/>
      <c r="EI685" s="198"/>
      <c r="EJ685" s="198"/>
      <c r="EK685" s="198"/>
      <c r="EL685" s="198"/>
      <c r="EM685" s="198"/>
      <c r="EN685" s="198"/>
      <c r="EO685" s="198"/>
      <c r="EP685" s="198"/>
      <c r="EQ685" s="198"/>
      <c r="ER685" s="198"/>
      <c r="ES685" s="198"/>
      <c r="ET685" s="198"/>
      <c r="EU685" s="198"/>
      <c r="EV685" s="198"/>
      <c r="EW685" s="198"/>
      <c r="EX685" s="198"/>
      <c r="EY685" s="198"/>
      <c r="EZ685" s="198"/>
      <c r="FA685" s="198"/>
      <c r="FB685" s="198"/>
      <c r="FC685" s="198"/>
      <c r="FD685" s="198"/>
      <c r="FE685" s="198"/>
      <c r="FF685" s="198"/>
      <c r="FG685" s="198"/>
      <c r="FH685" s="198"/>
      <c r="FI685" s="198"/>
      <c r="FJ685" s="198"/>
      <c r="FK685" s="198"/>
      <c r="FL685" s="198"/>
      <c r="FM685" s="198"/>
      <c r="FN685" s="198"/>
      <c r="FO685" s="198"/>
      <c r="FP685" s="198"/>
      <c r="FQ685" s="198"/>
      <c r="FR685" s="198"/>
      <c r="FS685" s="198"/>
      <c r="FT685" s="198"/>
      <c r="FU685" s="198"/>
      <c r="FV685" s="198"/>
      <c r="FW685" s="198"/>
      <c r="FX685" s="198"/>
      <c r="FY685" s="198"/>
      <c r="FZ685" s="198"/>
      <c r="GA685" s="198"/>
      <c r="GB685" s="198"/>
      <c r="GC685" s="198"/>
      <c r="GD685" s="198"/>
      <c r="GE685" s="198"/>
      <c r="GF685" s="198"/>
      <c r="GG685" s="198"/>
      <c r="GH685" s="198"/>
      <c r="GI685" s="198"/>
      <c r="GJ685" s="198"/>
      <c r="GK685" s="198"/>
      <c r="GL685" s="198"/>
      <c r="GM685" s="198"/>
      <c r="GN685" s="198"/>
      <c r="GO685" s="198"/>
      <c r="GP685" s="198"/>
      <c r="GQ685" s="198"/>
      <c r="GR685" s="198"/>
      <c r="GS685" s="198"/>
      <c r="GT685" s="198"/>
      <c r="GU685" s="198"/>
      <c r="GV685" s="198"/>
      <c r="GW685" s="198"/>
      <c r="GX685" s="198"/>
      <c r="GY685" s="198"/>
      <c r="GZ685" s="198"/>
      <c r="HA685" s="198"/>
      <c r="HB685" s="198"/>
      <c r="HC685" s="198"/>
      <c r="HD685" s="198"/>
      <c r="HE685" s="198"/>
      <c r="HF685" s="198"/>
      <c r="HG685" s="198"/>
      <c r="HH685" s="198"/>
      <c r="HI685" s="198"/>
      <c r="HJ685" s="198"/>
      <c r="HK685" s="198"/>
      <c r="HL685" s="198"/>
      <c r="HM685" s="198"/>
      <c r="HN685" s="198"/>
      <c r="HO685" s="198"/>
      <c r="HP685" s="198"/>
      <c r="HQ685" s="198"/>
      <c r="HR685" s="198"/>
      <c r="HS685" s="198"/>
      <c r="HT685" s="198"/>
      <c r="HU685" s="198"/>
      <c r="HV685" s="198"/>
      <c r="HW685" s="198"/>
      <c r="HX685" s="198"/>
      <c r="HY685" s="198"/>
      <c r="HZ685" s="198"/>
      <c r="IA685" s="198"/>
      <c r="IB685" s="198"/>
      <c r="IC685" s="198"/>
      <c r="ID685" s="198"/>
      <c r="IE685" s="198"/>
      <c r="IF685" s="198"/>
      <c r="IG685" s="198"/>
      <c r="IH685" s="198"/>
      <c r="II685" s="198"/>
      <c r="IJ685" s="198"/>
      <c r="IK685" s="198"/>
      <c r="IL685" s="198"/>
      <c r="IM685" s="198"/>
      <c r="IN685" s="198"/>
      <c r="IO685" s="198"/>
      <c r="IP685" s="198"/>
      <c r="IQ685" s="198"/>
      <c r="IR685" s="198"/>
      <c r="IS685" s="198"/>
      <c r="IT685" s="198"/>
      <c r="IU685" s="198"/>
      <c r="IV685" s="198"/>
      <c r="IW685" s="198"/>
      <c r="IX685" s="198"/>
      <c r="IY685" s="198"/>
      <c r="IZ685" s="198"/>
      <c r="JA685" s="198"/>
      <c r="JB685" s="198"/>
      <c r="JC685" s="198"/>
      <c r="JD685" s="198"/>
      <c r="JE685" s="198"/>
      <c r="JF685" s="198"/>
      <c r="JG685" s="198"/>
      <c r="JH685" s="198"/>
      <c r="JI685" s="198"/>
      <c r="JJ685" s="198"/>
      <c r="JK685" s="198"/>
      <c r="JL685" s="198"/>
      <c r="JM685" s="198"/>
      <c r="JN685" s="198"/>
      <c r="JO685" s="198"/>
      <c r="JP685" s="198"/>
      <c r="JQ685" s="198"/>
      <c r="JR685" s="198"/>
      <c r="JS685" s="198"/>
      <c r="JT685" s="198"/>
      <c r="JU685" s="198"/>
      <c r="JV685" s="198"/>
      <c r="JW685" s="198"/>
      <c r="JX685" s="198"/>
      <c r="JY685" s="198"/>
      <c r="JZ685" s="198"/>
      <c r="KA685" s="198"/>
      <c r="KB685" s="198"/>
      <c r="KC685" s="198"/>
      <c r="KD685" s="198"/>
      <c r="KE685" s="198"/>
      <c r="KF685" s="198"/>
      <c r="KG685" s="198"/>
      <c r="KH685" s="198"/>
      <c r="KI685" s="198"/>
      <c r="KJ685" s="198"/>
      <c r="KK685" s="198"/>
      <c r="KL685" s="198"/>
      <c r="KM685" s="198"/>
      <c r="KN685" s="198"/>
      <c r="KO685" s="198"/>
      <c r="KP685" s="198"/>
      <c r="KQ685" s="198"/>
      <c r="KR685" s="198"/>
      <c r="KS685" s="198"/>
      <c r="KT685" s="198"/>
      <c r="KU685" s="198"/>
      <c r="KV685" s="198"/>
      <c r="KW685" s="198"/>
      <c r="KX685" s="198"/>
      <c r="KY685" s="198"/>
      <c r="KZ685" s="198"/>
      <c r="LA685" s="198"/>
      <c r="LB685" s="198"/>
      <c r="LC685" s="198"/>
      <c r="LD685" s="198"/>
      <c r="LE685" s="198"/>
      <c r="LF685" s="198"/>
      <c r="LG685" s="198"/>
      <c r="LH685" s="198"/>
      <c r="LI685" s="198"/>
      <c r="LJ685" s="198"/>
      <c r="LK685" s="198"/>
      <c r="LL685" s="198"/>
      <c r="LM685" s="198"/>
      <c r="LN685" s="198"/>
      <c r="LO685" s="198"/>
      <c r="LP685" s="198"/>
      <c r="LQ685" s="198"/>
      <c r="LR685" s="198"/>
      <c r="LS685" s="198"/>
      <c r="LT685" s="198"/>
      <c r="LU685" s="198"/>
      <c r="LV685" s="198"/>
      <c r="LW685" s="198"/>
      <c r="LX685" s="198"/>
      <c r="LY685" s="198"/>
      <c r="LZ685" s="198"/>
      <c r="MA685" s="198"/>
      <c r="MB685" s="198"/>
      <c r="MC685" s="198"/>
      <c r="MD685" s="198"/>
      <c r="ME685" s="198"/>
      <c r="MF685" s="198"/>
      <c r="MG685" s="198"/>
      <c r="MH685" s="198"/>
      <c r="MI685" s="198"/>
      <c r="MJ685" s="198"/>
      <c r="MK685" s="198"/>
      <c r="ML685" s="198"/>
      <c r="MM685" s="198"/>
      <c r="MN685" s="198"/>
      <c r="MO685" s="198"/>
      <c r="MP685" s="198"/>
      <c r="MQ685" s="198"/>
      <c r="MR685" s="198"/>
      <c r="MS685" s="198"/>
      <c r="MT685" s="198"/>
      <c r="MU685" s="198"/>
      <c r="MV685" s="198"/>
      <c r="MW685" s="198"/>
      <c r="MX685" s="198"/>
      <c r="MY685" s="198"/>
      <c r="MZ685" s="198"/>
      <c r="NA685" s="198"/>
      <c r="NB685" s="198"/>
      <c r="NC685" s="198"/>
      <c r="ND685" s="198"/>
      <c r="NE685" s="198"/>
      <c r="NF685" s="198"/>
      <c r="NG685" s="198"/>
      <c r="NH685" s="198"/>
      <c r="NI685" s="198"/>
      <c r="NJ685" s="198"/>
      <c r="NK685" s="198"/>
      <c r="NL685" s="198"/>
      <c r="NM685" s="198"/>
      <c r="NN685" s="198"/>
      <c r="NO685" s="198"/>
      <c r="NP685" s="198"/>
      <c r="NQ685" s="198"/>
      <c r="NR685" s="198"/>
      <c r="NS685" s="198"/>
      <c r="NT685" s="198"/>
      <c r="NU685" s="198"/>
      <c r="NV685" s="198"/>
      <c r="NW685" s="198"/>
      <c r="NX685" s="198"/>
      <c r="NY685" s="198"/>
      <c r="NZ685" s="198"/>
      <c r="OA685" s="198"/>
      <c r="OB685" s="198"/>
      <c r="OC685" s="198"/>
      <c r="OD685" s="198"/>
      <c r="OE685" s="198"/>
      <c r="OF685" s="198"/>
      <c r="OG685" s="198"/>
      <c r="OH685" s="198"/>
      <c r="OI685" s="198"/>
      <c r="OJ685" s="198"/>
      <c r="OK685" s="198"/>
      <c r="OL685" s="198"/>
      <c r="OM685" s="198"/>
      <c r="ON685" s="198"/>
      <c r="OO685" s="198"/>
      <c r="OP685" s="198"/>
      <c r="OQ685" s="198"/>
      <c r="OR685" s="198"/>
      <c r="OS685" s="198"/>
      <c r="OT685" s="198"/>
      <c r="OU685" s="198"/>
      <c r="OV685" s="198"/>
      <c r="OW685" s="198"/>
      <c r="OX685" s="198"/>
      <c r="OY685" s="198"/>
      <c r="OZ685" s="198"/>
      <c r="PA685" s="198"/>
      <c r="PB685" s="198"/>
      <c r="PC685" s="198"/>
      <c r="PD685" s="198"/>
      <c r="PE685" s="198"/>
      <c r="PF685" s="198"/>
      <c r="PG685" s="198"/>
      <c r="PH685" s="198"/>
      <c r="PI685" s="198"/>
      <c r="PJ685" s="198"/>
      <c r="PK685" s="198"/>
      <c r="PL685" s="198"/>
      <c r="PM685" s="198"/>
      <c r="PN685" s="198"/>
      <c r="PO685" s="198"/>
      <c r="PP685" s="198"/>
      <c r="PQ685" s="198"/>
      <c r="PR685" s="198"/>
      <c r="PS685" s="198"/>
      <c r="PT685" s="198"/>
      <c r="PU685" s="198"/>
      <c r="PV685" s="198"/>
      <c r="PW685" s="198"/>
      <c r="PX685" s="198"/>
      <c r="PY685" s="198"/>
      <c r="PZ685" s="198"/>
      <c r="QA685" s="198"/>
      <c r="QB685" s="198"/>
      <c r="QC685" s="198"/>
      <c r="QD685" s="198"/>
      <c r="QE685" s="198"/>
      <c r="QF685" s="198"/>
      <c r="QG685" s="198"/>
      <c r="QH685" s="198"/>
      <c r="QI685" s="198"/>
      <c r="QJ685" s="198"/>
      <c r="QK685" s="198"/>
      <c r="QL685" s="198"/>
      <c r="QM685" s="198"/>
      <c r="QN685" s="198"/>
      <c r="QO685" s="198"/>
      <c r="QP685" s="198"/>
      <c r="QQ685" s="198"/>
      <c r="QR685" s="198"/>
      <c r="QS685" s="198"/>
      <c r="QT685" s="198"/>
      <c r="QU685" s="198"/>
      <c r="QV685" s="198"/>
      <c r="QW685" s="198"/>
      <c r="QX685" s="198"/>
      <c r="QY685" s="198"/>
      <c r="QZ685" s="198"/>
      <c r="RA685" s="198"/>
      <c r="RB685" s="198"/>
      <c r="RC685" s="198"/>
      <c r="RD685" s="198"/>
      <c r="RE685" s="198"/>
      <c r="RF685" s="198"/>
      <c r="RG685" s="198"/>
      <c r="RH685" s="198"/>
      <c r="RI685" s="198"/>
      <c r="RJ685" s="198"/>
      <c r="RK685" s="198"/>
      <c r="RL685" s="198"/>
      <c r="RM685" s="198"/>
      <c r="RN685" s="198"/>
      <c r="RO685" s="198"/>
      <c r="RP685" s="198"/>
      <c r="RQ685" s="198"/>
      <c r="RR685" s="198"/>
      <c r="RS685" s="198"/>
      <c r="RT685" s="198"/>
      <c r="RU685" s="198"/>
      <c r="RV685" s="198"/>
      <c r="RW685" s="198"/>
      <c r="RX685" s="198"/>
      <c r="RY685" s="198"/>
      <c r="RZ685" s="198"/>
      <c r="SA685" s="198"/>
      <c r="SB685" s="198"/>
      <c r="SC685" s="198"/>
      <c r="SD685" s="198"/>
      <c r="SE685" s="198"/>
      <c r="SF685" s="198"/>
      <c r="SG685" s="198"/>
      <c r="SH685" s="198"/>
      <c r="SI685" s="198"/>
      <c r="SJ685" s="198"/>
      <c r="SK685" s="198"/>
      <c r="SL685" s="198"/>
      <c r="SM685" s="198"/>
      <c r="SN685" s="198"/>
      <c r="SO685" s="198"/>
      <c r="SP685" s="198"/>
      <c r="SQ685" s="198"/>
      <c r="SR685" s="198"/>
      <c r="SS685" s="198"/>
      <c r="ST685" s="198"/>
      <c r="SU685" s="198"/>
      <c r="SV685" s="198"/>
      <c r="SW685" s="198"/>
      <c r="SX685" s="198"/>
      <c r="SY685" s="198"/>
      <c r="SZ685" s="198"/>
      <c r="TA685" s="198"/>
      <c r="TB685" s="198"/>
      <c r="TC685" s="198"/>
      <c r="TD685" s="198"/>
      <c r="TE685" s="198"/>
      <c r="TF685" s="198"/>
      <c r="TG685" s="198"/>
      <c r="TH685" s="198"/>
      <c r="TI685" s="198"/>
      <c r="TJ685" s="198"/>
      <c r="TK685" s="198"/>
      <c r="TL685" s="198"/>
      <c r="TM685" s="198"/>
      <c r="TN685" s="198"/>
      <c r="TO685" s="198"/>
      <c r="TP685" s="198"/>
      <c r="TQ685" s="198"/>
      <c r="TR685" s="198"/>
      <c r="TS685" s="198"/>
      <c r="TT685" s="198"/>
      <c r="TU685" s="198"/>
      <c r="TV685" s="198"/>
      <c r="TW685" s="198"/>
      <c r="TX685" s="198"/>
      <c r="TY685" s="198"/>
      <c r="TZ685" s="198"/>
      <c r="UA685" s="198"/>
      <c r="UB685" s="198"/>
      <c r="UC685" s="198"/>
      <c r="UD685" s="198"/>
      <c r="UE685" s="198"/>
      <c r="UF685" s="198"/>
      <c r="UG685" s="198"/>
      <c r="UH685" s="198"/>
      <c r="UI685" s="198"/>
      <c r="UJ685" s="198"/>
      <c r="UK685" s="198"/>
      <c r="UL685" s="198"/>
      <c r="UM685" s="198"/>
      <c r="UN685" s="198"/>
      <c r="UO685" s="198"/>
      <c r="UP685" s="198"/>
      <c r="UQ685" s="198"/>
      <c r="UR685" s="198"/>
      <c r="US685" s="198"/>
      <c r="UT685" s="198"/>
      <c r="UU685" s="198"/>
      <c r="UV685" s="198"/>
      <c r="UW685" s="198"/>
      <c r="UX685" s="198"/>
      <c r="UY685" s="198"/>
      <c r="UZ685" s="198"/>
      <c r="VA685" s="198"/>
      <c r="VB685" s="198"/>
      <c r="VC685" s="198"/>
      <c r="VD685" s="198"/>
      <c r="VE685" s="198"/>
      <c r="VF685" s="198"/>
      <c r="VG685" s="198"/>
      <c r="VH685" s="198"/>
      <c r="VI685" s="198"/>
      <c r="VJ685" s="198"/>
      <c r="VK685" s="198"/>
      <c r="VL685" s="198"/>
      <c r="VM685" s="198"/>
      <c r="VN685" s="198"/>
      <c r="VO685" s="198"/>
      <c r="VP685" s="198"/>
      <c r="VQ685" s="198"/>
      <c r="VR685" s="198"/>
      <c r="VS685" s="198"/>
      <c r="VT685" s="198"/>
      <c r="VU685" s="198"/>
      <c r="VV685" s="198"/>
      <c r="VW685" s="198"/>
      <c r="VX685" s="198"/>
      <c r="VY685" s="198"/>
      <c r="VZ685" s="198"/>
      <c r="WA685" s="198"/>
      <c r="WB685" s="198"/>
      <c r="WC685" s="198"/>
      <c r="WD685" s="198"/>
      <c r="WE685" s="198"/>
      <c r="WF685" s="198"/>
      <c r="WG685" s="198"/>
      <c r="WH685" s="198"/>
      <c r="WI685" s="198"/>
      <c r="WJ685" s="198"/>
      <c r="WK685" s="198"/>
      <c r="WL685" s="198"/>
      <c r="WM685" s="198"/>
      <c r="WN685" s="198"/>
      <c r="WO685" s="198"/>
      <c r="WP685" s="198"/>
      <c r="WQ685" s="198"/>
      <c r="WR685" s="198"/>
      <c r="WS685" s="198"/>
      <c r="WT685" s="198"/>
      <c r="WU685" s="198"/>
      <c r="WV685" s="198"/>
      <c r="WW685" s="198"/>
      <c r="WX685" s="198"/>
      <c r="WY685" s="198"/>
      <c r="WZ685" s="198"/>
      <c r="XA685" s="198"/>
      <c r="XB685" s="198"/>
      <c r="XC685" s="198"/>
      <c r="XD685" s="198"/>
      <c r="XE685" s="198"/>
      <c r="XF685" s="198"/>
      <c r="XG685" s="198"/>
      <c r="XH685" s="198"/>
      <c r="XI685" s="198"/>
      <c r="XJ685" s="198"/>
      <c r="XK685" s="198"/>
      <c r="XL685" s="198"/>
      <c r="XM685" s="198"/>
      <c r="XN685" s="198"/>
      <c r="XO685" s="198"/>
      <c r="XP685" s="198"/>
      <c r="XQ685" s="198"/>
      <c r="XR685" s="198"/>
      <c r="XS685" s="198"/>
      <c r="XT685" s="198"/>
      <c r="XU685" s="198"/>
      <c r="XV685" s="198"/>
      <c r="XW685" s="198"/>
      <c r="XX685" s="198"/>
      <c r="XY685" s="198"/>
      <c r="XZ685" s="198"/>
      <c r="YA685" s="198"/>
      <c r="YB685" s="198"/>
      <c r="YC685" s="198"/>
      <c r="YD685" s="198"/>
      <c r="YE685" s="198"/>
      <c r="YF685" s="198"/>
      <c r="YG685" s="198"/>
      <c r="YH685" s="198"/>
      <c r="YI685" s="198"/>
      <c r="YJ685" s="198"/>
      <c r="YK685" s="198"/>
      <c r="YL685" s="198"/>
      <c r="YM685" s="198"/>
      <c r="YN685" s="198"/>
      <c r="YO685" s="198"/>
      <c r="YP685" s="198"/>
      <c r="YQ685" s="198"/>
      <c r="YR685" s="198"/>
      <c r="YS685" s="198"/>
      <c r="YT685" s="198"/>
      <c r="YU685" s="198"/>
      <c r="YV685" s="198"/>
      <c r="YW685" s="198"/>
      <c r="YX685" s="198"/>
      <c r="YY685" s="198"/>
      <c r="YZ685" s="198"/>
      <c r="ZA685" s="198"/>
      <c r="ZB685" s="198"/>
      <c r="ZC685" s="198"/>
      <c r="ZD685" s="198"/>
      <c r="ZE685" s="198"/>
      <c r="ZF685" s="198"/>
      <c r="ZG685" s="198"/>
      <c r="ZH685" s="198"/>
      <c r="ZI685" s="198"/>
      <c r="ZJ685" s="198"/>
      <c r="ZK685" s="198"/>
      <c r="ZL685" s="198"/>
      <c r="ZM685" s="198"/>
      <c r="ZN685" s="198"/>
      <c r="ZO685" s="198"/>
      <c r="ZP685" s="198"/>
      <c r="ZQ685" s="198"/>
      <c r="ZR685" s="198"/>
      <c r="ZS685" s="198"/>
      <c r="ZT685" s="198"/>
      <c r="ZU685" s="198"/>
      <c r="ZV685" s="198"/>
      <c r="ZW685" s="198"/>
      <c r="ZX685" s="198"/>
      <c r="ZY685" s="198"/>
      <c r="ZZ685" s="198"/>
      <c r="AAA685" s="198"/>
      <c r="AAB685" s="198"/>
      <c r="AAC685" s="198"/>
      <c r="AAD685" s="198"/>
      <c r="AAE685" s="198"/>
      <c r="AAF685" s="198"/>
      <c r="AAG685" s="198"/>
      <c r="AAH685" s="198"/>
      <c r="AAI685" s="198"/>
      <c r="AAJ685" s="198"/>
      <c r="AAK685" s="198"/>
      <c r="AAL685" s="198"/>
      <c r="AAM685" s="198"/>
      <c r="AAN685" s="198"/>
      <c r="AAO685" s="198"/>
      <c r="AAP685" s="198"/>
      <c r="AAQ685" s="198"/>
      <c r="AAR685" s="198"/>
      <c r="AAS685" s="198"/>
      <c r="AAT685" s="198"/>
      <c r="AAU685" s="198"/>
      <c r="AAV685" s="198"/>
      <c r="AAW685" s="198"/>
      <c r="AAX685" s="198"/>
      <c r="AAY685" s="198"/>
      <c r="AAZ685" s="198"/>
      <c r="ABA685" s="198"/>
      <c r="ABB685" s="198"/>
      <c r="ABC685" s="198"/>
      <c r="ABD685" s="198"/>
      <c r="ABE685" s="198"/>
      <c r="ABF685" s="198"/>
      <c r="ABG685" s="198"/>
      <c r="ABH685" s="198"/>
      <c r="ABI685" s="198"/>
      <c r="ABJ685" s="198"/>
      <c r="ABK685" s="198"/>
      <c r="ABL685" s="198"/>
      <c r="ABM685" s="198"/>
      <c r="ABN685" s="198"/>
      <c r="ABO685" s="198"/>
      <c r="ABP685" s="198"/>
      <c r="ABQ685" s="198"/>
      <c r="ABR685" s="198"/>
      <c r="ABS685" s="198"/>
      <c r="ABT685" s="198"/>
      <c r="ABU685" s="198"/>
      <c r="ABV685" s="198"/>
      <c r="ABW685" s="198"/>
      <c r="ABX685" s="198"/>
      <c r="ABY685" s="198"/>
      <c r="ABZ685" s="198"/>
      <c r="ACA685" s="198"/>
      <c r="ACB685" s="198"/>
      <c r="ACC685" s="198"/>
      <c r="ACD685" s="198"/>
      <c r="ACE685" s="198"/>
      <c r="ACF685" s="198"/>
      <c r="ACG685" s="198"/>
      <c r="ACH685" s="198"/>
      <c r="ACI685" s="198"/>
      <c r="ACJ685" s="198"/>
      <c r="ACK685" s="198"/>
      <c r="ACL685" s="198"/>
      <c r="ACM685" s="198"/>
      <c r="ACN685" s="198"/>
      <c r="ACO685" s="198"/>
      <c r="ACP685" s="198"/>
      <c r="ACQ685" s="198"/>
      <c r="ACR685" s="198"/>
      <c r="ACS685" s="198"/>
      <c r="ACT685" s="198"/>
      <c r="ACU685" s="198"/>
      <c r="ACV685" s="198"/>
      <c r="ACW685" s="198"/>
      <c r="ACX685" s="198"/>
      <c r="ACY685" s="198"/>
      <c r="ACZ685" s="198"/>
      <c r="ADA685" s="198"/>
      <c r="ADB685" s="198"/>
      <c r="ADC685" s="198"/>
      <c r="ADD685" s="198"/>
      <c r="ADE685" s="198"/>
      <c r="ADF685" s="198"/>
      <c r="ADG685" s="198"/>
      <c r="ADH685" s="198"/>
      <c r="ADI685" s="198"/>
      <c r="ADJ685" s="198"/>
      <c r="ADK685" s="198"/>
      <c r="ADL685" s="198"/>
      <c r="ADM685" s="198"/>
      <c r="ADN685" s="198"/>
      <c r="ADO685" s="198"/>
      <c r="ADP685" s="198"/>
      <c r="ADQ685" s="198"/>
      <c r="ADR685" s="198"/>
      <c r="ADS685" s="198"/>
      <c r="ADT685" s="198"/>
      <c r="ADU685" s="198"/>
      <c r="ADV685" s="198"/>
      <c r="ADW685" s="198"/>
      <c r="ADX685" s="198"/>
      <c r="ADY685" s="198"/>
      <c r="ADZ685" s="198"/>
      <c r="AEA685" s="198"/>
      <c r="AEB685" s="198"/>
      <c r="AEC685" s="198"/>
      <c r="AED685" s="198"/>
      <c r="AEE685" s="198"/>
      <c r="AEF685" s="198"/>
      <c r="AEG685" s="198"/>
      <c r="AEH685" s="198"/>
      <c r="AEI685" s="198"/>
      <c r="AEJ685" s="198"/>
      <c r="AEK685" s="198"/>
      <c r="AEL685" s="198"/>
      <c r="AEM685" s="198"/>
      <c r="AEN685" s="198"/>
      <c r="AEO685" s="198"/>
      <c r="AEP685" s="198"/>
      <c r="AEQ685" s="198"/>
      <c r="AER685" s="198"/>
      <c r="AES685" s="198"/>
      <c r="AET685" s="198"/>
      <c r="AEU685" s="198"/>
      <c r="AEV685" s="198"/>
      <c r="AEW685" s="198"/>
      <c r="AEX685" s="198"/>
      <c r="AEY685" s="198"/>
      <c r="AEZ685" s="198"/>
      <c r="AFA685" s="198"/>
      <c r="AFB685" s="198"/>
      <c r="AFC685" s="198"/>
      <c r="AFD685" s="198"/>
      <c r="AFE685" s="198"/>
      <c r="AFF685" s="198"/>
      <c r="AFG685" s="198"/>
      <c r="AFH685" s="198"/>
      <c r="AFI685" s="198"/>
      <c r="AFJ685" s="198"/>
      <c r="AFK685" s="198"/>
      <c r="AFL685" s="198"/>
      <c r="AFM685" s="198"/>
      <c r="AFN685" s="198"/>
      <c r="AFO685" s="198"/>
      <c r="AFP685" s="198"/>
      <c r="AFQ685" s="198"/>
      <c r="AFR685" s="198"/>
      <c r="AFS685" s="198"/>
      <c r="AFT685" s="198"/>
      <c r="AFU685" s="198"/>
      <c r="AFV685" s="198"/>
      <c r="AFW685" s="198"/>
      <c r="AFX685" s="198"/>
      <c r="AFY685" s="198"/>
      <c r="AFZ685" s="198"/>
      <c r="AGA685" s="198"/>
      <c r="AGB685" s="198"/>
      <c r="AGC685" s="198"/>
      <c r="AGD685" s="198"/>
      <c r="AGE685" s="198"/>
      <c r="AGF685" s="198"/>
      <c r="AGG685" s="198"/>
      <c r="AGH685" s="198"/>
      <c r="AGI685" s="198"/>
      <c r="AGJ685" s="198"/>
      <c r="AGK685" s="198"/>
      <c r="AGL685" s="198"/>
      <c r="AGM685" s="198"/>
      <c r="AGN685" s="198"/>
      <c r="AGO685" s="198"/>
      <c r="AGP685" s="198"/>
      <c r="AGQ685" s="198"/>
      <c r="AGR685" s="198"/>
      <c r="AGS685" s="198"/>
      <c r="AGT685" s="198"/>
      <c r="AGU685" s="198"/>
      <c r="AGV685" s="198"/>
      <c r="AGW685" s="198"/>
      <c r="AGX685" s="198"/>
      <c r="AGY685" s="198"/>
      <c r="AGZ685" s="198"/>
      <c r="AHA685" s="198"/>
      <c r="AHB685" s="198"/>
      <c r="AHC685" s="198"/>
      <c r="AHD685" s="198"/>
      <c r="AHE685" s="198"/>
      <c r="AHF685" s="198"/>
      <c r="AHG685" s="198"/>
      <c r="AHH685" s="198"/>
      <c r="AHI685" s="198"/>
      <c r="AHJ685" s="198"/>
      <c r="AHK685" s="198"/>
      <c r="AHL685" s="198"/>
      <c r="AHM685" s="198"/>
      <c r="AHN685" s="198"/>
      <c r="AHO685" s="198"/>
      <c r="AHP685" s="198"/>
      <c r="AHQ685" s="198"/>
      <c r="AHR685" s="198"/>
      <c r="AHS685" s="198"/>
      <c r="AHT685" s="198"/>
      <c r="AHU685" s="198"/>
      <c r="AHV685" s="198"/>
      <c r="AHW685" s="198"/>
      <c r="AHX685" s="198"/>
      <c r="AHY685" s="198"/>
      <c r="AHZ685" s="198"/>
      <c r="AIA685" s="198"/>
      <c r="AIB685" s="198"/>
      <c r="AIC685" s="198"/>
      <c r="AID685" s="198"/>
      <c r="AIE685" s="198"/>
      <c r="AIF685" s="198"/>
      <c r="AIG685" s="198"/>
      <c r="AIH685" s="198"/>
      <c r="AII685" s="198"/>
      <c r="AIJ685" s="198"/>
      <c r="AIK685" s="198"/>
      <c r="AIL685" s="198"/>
      <c r="AIM685" s="198"/>
      <c r="AIN685" s="198"/>
      <c r="AIO685" s="198"/>
      <c r="AIP685" s="198"/>
      <c r="AIQ685" s="198"/>
      <c r="AIR685" s="198"/>
      <c r="AIS685" s="198"/>
      <c r="AIT685" s="198"/>
      <c r="AIU685" s="198"/>
      <c r="AIV685" s="198"/>
      <c r="AIW685" s="198"/>
      <c r="AIX685" s="198"/>
      <c r="AIY685" s="198"/>
      <c r="AIZ685" s="198"/>
      <c r="AJA685" s="198"/>
      <c r="AJB685" s="198"/>
      <c r="AJC685" s="198"/>
      <c r="AJD685" s="198"/>
      <c r="AJE685" s="198"/>
      <c r="AJF685" s="198"/>
      <c r="AJG685" s="198"/>
      <c r="AJH685" s="198"/>
      <c r="AJI685" s="198"/>
      <c r="AJJ685" s="198"/>
      <c r="AJK685" s="198"/>
      <c r="AJL685" s="198"/>
      <c r="AJM685" s="198"/>
      <c r="AJN685" s="198"/>
      <c r="AJO685" s="198"/>
      <c r="AJP685" s="198"/>
      <c r="AJQ685" s="198"/>
      <c r="AJR685" s="198"/>
      <c r="AJS685" s="198"/>
      <c r="AJT685" s="198"/>
      <c r="AJU685" s="198"/>
      <c r="AJV685" s="198"/>
      <c r="AJW685" s="198"/>
      <c r="AJX685" s="198"/>
      <c r="AJY685" s="198"/>
      <c r="AJZ685" s="198"/>
      <c r="AKA685" s="198"/>
      <c r="AKB685" s="198"/>
      <c r="AKC685" s="198"/>
      <c r="AKD685" s="198"/>
      <c r="AKE685" s="198"/>
      <c r="AKF685" s="198"/>
      <c r="AKG685" s="198"/>
      <c r="AKH685" s="198"/>
      <c r="AKI685" s="198"/>
      <c r="AKJ685" s="198"/>
      <c r="AKK685" s="198"/>
      <c r="AKL685" s="198"/>
      <c r="AKM685" s="198"/>
      <c r="AKN685" s="198"/>
      <c r="AKO685" s="198"/>
      <c r="AKP685" s="198"/>
      <c r="AKQ685" s="198"/>
      <c r="AKR685" s="198"/>
      <c r="AKS685" s="198"/>
      <c r="AKT685" s="198"/>
      <c r="AKU685" s="198"/>
      <c r="AKV685" s="198"/>
      <c r="AKW685" s="198"/>
      <c r="AKX685" s="198"/>
      <c r="AKY685" s="198"/>
      <c r="AKZ685" s="198"/>
      <c r="ALA685" s="198"/>
      <c r="ALB685" s="198"/>
      <c r="ALC685" s="198"/>
      <c r="ALD685" s="198"/>
      <c r="ALE685" s="198"/>
      <c r="ALF685" s="198"/>
      <c r="ALG685" s="198"/>
      <c r="ALH685" s="198"/>
      <c r="ALI685" s="198"/>
      <c r="ALJ685" s="198"/>
      <c r="ALK685" s="198"/>
      <c r="ALL685" s="198"/>
      <c r="ALM685" s="198"/>
      <c r="ALN685" s="198"/>
      <c r="ALO685" s="198"/>
      <c r="ALP685" s="198"/>
      <c r="ALQ685" s="198"/>
      <c r="ALR685" s="198"/>
      <c r="ALS685" s="198"/>
      <c r="ALT685" s="198"/>
      <c r="ALU685" s="198"/>
      <c r="ALV685" s="198"/>
      <c r="ALW685" s="198"/>
      <c r="ALX685" s="198"/>
      <c r="ALY685" s="198"/>
      <c r="ALZ685" s="198"/>
      <c r="AMA685" s="198"/>
      <c r="AMB685" s="198"/>
      <c r="AMC685" s="198"/>
      <c r="AMD685" s="198"/>
      <c r="AME685" s="198"/>
      <c r="AMF685" s="198"/>
      <c r="AMG685" s="198"/>
      <c r="AMH685" s="198"/>
      <c r="AMI685" s="198"/>
      <c r="AMJ685" s="198"/>
      <c r="AMK685" s="198"/>
      <c r="AML685" s="198"/>
      <c r="AMM685" s="198"/>
      <c r="AMN685" s="198"/>
      <c r="AMO685" s="198"/>
      <c r="AMP685" s="198"/>
      <c r="AMQ685" s="198"/>
      <c r="AMR685" s="198"/>
      <c r="AMS685" s="198"/>
      <c r="AMT685" s="198"/>
      <c r="AMU685" s="198"/>
      <c r="AMV685" s="198"/>
      <c r="AMW685" s="198"/>
      <c r="AMX685" s="198"/>
      <c r="AMY685" s="198"/>
      <c r="AMZ685" s="198"/>
      <c r="ANA685" s="198"/>
      <c r="ANB685" s="198"/>
      <c r="ANC685" s="198"/>
      <c r="AND685" s="198"/>
      <c r="ANE685" s="198"/>
      <c r="ANF685" s="198"/>
      <c r="ANG685" s="198"/>
      <c r="ANH685" s="198"/>
      <c r="ANI685" s="198"/>
      <c r="ANJ685" s="198"/>
      <c r="ANK685" s="198"/>
      <c r="ANL685" s="198"/>
      <c r="ANM685" s="198"/>
      <c r="ANN685" s="198"/>
      <c r="ANO685" s="198"/>
      <c r="ANP685" s="198"/>
      <c r="ANQ685" s="198"/>
      <c r="ANR685" s="198"/>
      <c r="ANS685" s="198"/>
      <c r="ANT685" s="198"/>
      <c r="ANU685" s="198"/>
      <c r="ANV685" s="198"/>
      <c r="ANW685" s="198"/>
      <c r="ANX685" s="198"/>
      <c r="ANY685" s="198"/>
      <c r="ANZ685" s="198"/>
      <c r="AOA685" s="198"/>
      <c r="AOB685" s="198"/>
      <c r="AOC685" s="198"/>
      <c r="AOD685" s="198"/>
      <c r="AOE685" s="198"/>
      <c r="AOF685" s="198"/>
      <c r="AOG685" s="198"/>
      <c r="AOH685" s="198"/>
      <c r="AOI685" s="198"/>
      <c r="AOJ685" s="198"/>
      <c r="AOK685" s="198"/>
      <c r="AOL685" s="198"/>
      <c r="AOM685" s="198"/>
      <c r="AON685" s="198"/>
      <c r="AOO685" s="198"/>
      <c r="AOP685" s="198"/>
      <c r="AOQ685" s="198"/>
      <c r="AOR685" s="198"/>
      <c r="AOS685" s="198"/>
      <c r="AOT685" s="198"/>
      <c r="AOU685" s="198"/>
      <c r="AOV685" s="198"/>
      <c r="AOW685" s="198"/>
      <c r="AOX685" s="198"/>
      <c r="AOY685" s="198"/>
      <c r="AOZ685" s="198"/>
      <c r="APA685" s="198"/>
      <c r="APB685" s="198"/>
      <c r="APC685" s="198"/>
      <c r="APD685" s="198"/>
      <c r="APE685" s="198"/>
      <c r="APF685" s="198"/>
      <c r="APG685" s="198"/>
      <c r="APH685" s="198"/>
      <c r="API685" s="198"/>
      <c r="APJ685" s="198"/>
      <c r="APK685" s="198"/>
      <c r="APL685" s="198"/>
      <c r="APM685" s="198"/>
      <c r="APN685" s="198"/>
      <c r="APO685" s="198"/>
      <c r="APP685" s="198"/>
      <c r="APQ685" s="198"/>
      <c r="APR685" s="198"/>
      <c r="APS685" s="198"/>
      <c r="APT685" s="198"/>
      <c r="APU685" s="198"/>
      <c r="APV685" s="198"/>
      <c r="APW685" s="198"/>
      <c r="APX685" s="198"/>
      <c r="APY685" s="198"/>
      <c r="APZ685" s="198"/>
      <c r="AQA685" s="198"/>
      <c r="AQB685" s="198"/>
      <c r="AQC685" s="198"/>
      <c r="AQD685" s="198"/>
      <c r="AQE685" s="198"/>
      <c r="AQF685" s="198"/>
      <c r="AQG685" s="198"/>
      <c r="AQH685" s="198"/>
      <c r="AQI685" s="198"/>
      <c r="AQJ685" s="198"/>
      <c r="AQK685" s="198"/>
      <c r="AQL685" s="198"/>
      <c r="AQM685" s="198"/>
      <c r="AQN685" s="198"/>
      <c r="AQO685" s="198"/>
      <c r="AQP685" s="198"/>
      <c r="AQQ685" s="198"/>
      <c r="AQR685" s="198"/>
      <c r="AQS685" s="198"/>
      <c r="AQT685" s="198"/>
      <c r="AQU685" s="198"/>
      <c r="AQV685" s="198"/>
      <c r="AQW685" s="198"/>
      <c r="AQX685" s="198"/>
      <c r="AQY685" s="198"/>
      <c r="AQZ685" s="198"/>
      <c r="ARA685" s="198"/>
      <c r="ARB685" s="198"/>
      <c r="ARC685" s="198"/>
      <c r="ARD685" s="198"/>
      <c r="ARE685" s="198"/>
      <c r="ARF685" s="198"/>
      <c r="ARG685" s="198"/>
      <c r="ARH685" s="198"/>
      <c r="ARI685" s="198"/>
      <c r="ARJ685" s="198"/>
      <c r="ARK685" s="198"/>
      <c r="ARL685" s="198"/>
      <c r="ARM685" s="198"/>
      <c r="ARN685" s="198"/>
      <c r="ARO685" s="198"/>
      <c r="ARP685" s="198"/>
      <c r="ARQ685" s="198"/>
      <c r="ARR685" s="198"/>
      <c r="ARS685" s="198"/>
      <c r="ART685" s="198"/>
      <c r="ARU685" s="198"/>
      <c r="ARV685" s="198"/>
      <c r="ARW685" s="198"/>
      <c r="ARX685" s="198"/>
      <c r="ARY685" s="198"/>
      <c r="ARZ685" s="198"/>
      <c r="ASA685" s="198"/>
      <c r="ASB685" s="198"/>
      <c r="ASC685" s="198"/>
      <c r="ASD685" s="198"/>
      <c r="ASE685" s="198"/>
      <c r="ASF685" s="198"/>
      <c r="ASG685" s="198"/>
      <c r="ASH685" s="198"/>
      <c r="ASI685" s="198"/>
      <c r="ASJ685" s="198"/>
      <c r="ASK685" s="198"/>
      <c r="ASL685" s="198"/>
      <c r="ASM685" s="198"/>
      <c r="ASN685" s="198"/>
      <c r="ASO685" s="198"/>
      <c r="ASP685" s="198"/>
      <c r="ASQ685" s="198"/>
      <c r="ASR685" s="198"/>
      <c r="ASS685" s="198"/>
      <c r="AST685" s="198"/>
      <c r="ASU685" s="198"/>
      <c r="ASV685" s="198"/>
      <c r="ASW685" s="198"/>
      <c r="ASX685" s="198"/>
      <c r="ASY685" s="198"/>
      <c r="ASZ685" s="198"/>
      <c r="ATA685" s="198"/>
      <c r="ATB685" s="198"/>
      <c r="ATC685" s="198"/>
      <c r="ATD685" s="198"/>
      <c r="ATE685" s="198"/>
      <c r="ATF685" s="198"/>
      <c r="ATG685" s="198"/>
      <c r="ATH685" s="198"/>
      <c r="ATI685" s="198"/>
      <c r="ATJ685" s="198"/>
      <c r="ATK685" s="198"/>
      <c r="ATL685" s="198"/>
      <c r="ATM685" s="198"/>
      <c r="ATN685" s="198"/>
      <c r="ATO685" s="198"/>
      <c r="ATP685" s="198"/>
      <c r="ATQ685" s="198"/>
      <c r="ATR685" s="198"/>
      <c r="ATS685" s="198"/>
      <c r="ATT685" s="198"/>
      <c r="ATU685" s="198"/>
      <c r="ATV685" s="198"/>
      <c r="ATW685" s="198"/>
      <c r="ATX685" s="198"/>
      <c r="ATY685" s="198"/>
      <c r="ATZ685" s="198"/>
      <c r="AUA685" s="198"/>
      <c r="AUB685" s="198"/>
      <c r="AUC685" s="198"/>
      <c r="AUD685" s="198"/>
      <c r="AUE685" s="198"/>
      <c r="AUF685" s="198"/>
      <c r="AUG685" s="198"/>
      <c r="AUH685" s="198"/>
      <c r="AUI685" s="198"/>
      <c r="AUJ685" s="198"/>
      <c r="AUK685" s="198"/>
      <c r="AUL685" s="198"/>
      <c r="AUM685" s="198"/>
      <c r="AUN685" s="198"/>
      <c r="AUO685" s="198"/>
      <c r="AUP685" s="198"/>
      <c r="AUQ685" s="198"/>
      <c r="AUR685" s="198"/>
      <c r="AUS685" s="198"/>
      <c r="AUT685" s="198"/>
      <c r="AUU685" s="198"/>
      <c r="AUV685" s="198"/>
      <c r="AUW685" s="198"/>
      <c r="AUX685" s="198"/>
      <c r="AUY685" s="198"/>
      <c r="AUZ685" s="198"/>
      <c r="AVA685" s="198"/>
      <c r="AVB685" s="198"/>
      <c r="AVC685" s="198"/>
      <c r="AVD685" s="198"/>
      <c r="AVE685" s="198"/>
      <c r="AVF685" s="198"/>
      <c r="AVG685" s="198"/>
      <c r="AVH685" s="198"/>
      <c r="AVI685" s="198"/>
      <c r="AVJ685" s="198"/>
      <c r="AVK685" s="198"/>
      <c r="AVL685" s="198"/>
      <c r="AVM685" s="198"/>
      <c r="AVN685" s="198"/>
      <c r="AVO685" s="198"/>
      <c r="AVP685" s="198"/>
      <c r="AVQ685" s="198"/>
      <c r="AVR685" s="198"/>
      <c r="AVS685" s="198"/>
      <c r="AVT685" s="198"/>
      <c r="AVU685" s="198"/>
      <c r="AVV685" s="198"/>
      <c r="AVW685" s="198"/>
      <c r="AVX685" s="198"/>
      <c r="AVY685" s="198"/>
      <c r="AVZ685" s="198"/>
      <c r="AWA685" s="198"/>
      <c r="AWB685" s="198"/>
      <c r="AWC685" s="198"/>
      <c r="AWD685" s="198"/>
      <c r="AWE685" s="198"/>
      <c r="AWF685" s="198"/>
      <c r="AWG685" s="198"/>
      <c r="AWH685" s="198"/>
      <c r="AWI685" s="198"/>
      <c r="AWJ685" s="198"/>
      <c r="AWK685" s="198"/>
      <c r="AWL685" s="198"/>
      <c r="AWM685" s="198"/>
      <c r="AWN685" s="198"/>
      <c r="AWO685" s="198"/>
      <c r="AWP685" s="198"/>
      <c r="AWQ685" s="198"/>
      <c r="AWR685" s="198"/>
      <c r="AWS685" s="198"/>
      <c r="AWT685" s="198"/>
      <c r="AWU685" s="198"/>
      <c r="AWV685" s="198"/>
      <c r="AWW685" s="198"/>
      <c r="AWX685" s="198"/>
      <c r="AWY685" s="198"/>
      <c r="AWZ685" s="198"/>
      <c r="AXA685" s="198"/>
      <c r="AXB685" s="198"/>
      <c r="AXC685" s="198"/>
      <c r="AXD685" s="198"/>
      <c r="AXE685" s="198"/>
      <c r="AXF685" s="198"/>
      <c r="AXG685" s="198"/>
      <c r="AXH685" s="198"/>
      <c r="AXI685" s="198"/>
      <c r="AXJ685" s="198"/>
      <c r="AXK685" s="198"/>
      <c r="AXL685" s="198"/>
      <c r="AXM685" s="198"/>
      <c r="AXN685" s="198"/>
      <c r="AXO685" s="198"/>
      <c r="AXP685" s="198"/>
      <c r="AXQ685" s="198"/>
      <c r="AXR685" s="198"/>
      <c r="AXS685" s="198"/>
      <c r="AXT685" s="198"/>
      <c r="AXU685" s="198"/>
      <c r="AXV685" s="198"/>
      <c r="AXW685" s="198"/>
      <c r="AXX685" s="198"/>
      <c r="AXY685" s="198"/>
      <c r="AXZ685" s="198"/>
      <c r="AYA685" s="198"/>
      <c r="AYB685" s="198"/>
      <c r="AYC685" s="198"/>
      <c r="AYD685" s="198"/>
      <c r="AYE685" s="198"/>
      <c r="AYF685" s="198"/>
      <c r="AYG685" s="198"/>
      <c r="AYH685" s="198"/>
      <c r="AYI685" s="198"/>
      <c r="AYJ685" s="198"/>
      <c r="AYK685" s="198"/>
      <c r="AYL685" s="198"/>
      <c r="AYM685" s="198"/>
      <c r="AYN685" s="198"/>
      <c r="AYO685" s="198"/>
      <c r="AYP685" s="198"/>
      <c r="AYQ685" s="198"/>
      <c r="AYR685" s="198"/>
      <c r="AYS685" s="198"/>
      <c r="AYT685" s="198"/>
      <c r="AYU685" s="198"/>
      <c r="AYV685" s="198"/>
      <c r="AYW685" s="198"/>
      <c r="AYX685" s="198"/>
      <c r="AYY685" s="198"/>
      <c r="AYZ685" s="198"/>
      <c r="AZA685" s="198"/>
      <c r="AZB685" s="198"/>
      <c r="AZC685" s="198"/>
      <c r="AZD685" s="198"/>
      <c r="AZE685" s="198"/>
      <c r="AZF685" s="198"/>
      <c r="AZG685" s="198"/>
      <c r="AZH685" s="198"/>
      <c r="AZI685" s="198"/>
      <c r="AZJ685" s="198"/>
      <c r="AZK685" s="198"/>
      <c r="AZL685" s="198"/>
      <c r="AZM685" s="198"/>
      <c r="AZN685" s="198"/>
      <c r="AZO685" s="198"/>
      <c r="AZP685" s="198"/>
      <c r="AZQ685" s="198"/>
      <c r="AZR685" s="198"/>
      <c r="AZS685" s="198"/>
      <c r="AZT685" s="198"/>
      <c r="AZU685" s="198"/>
      <c r="AZV685" s="198"/>
      <c r="AZW685" s="198"/>
      <c r="AZX685" s="198"/>
      <c r="AZY685" s="198"/>
      <c r="AZZ685" s="198"/>
      <c r="BAA685" s="198"/>
      <c r="BAB685" s="198"/>
      <c r="BAC685" s="198"/>
      <c r="BAD685" s="198"/>
      <c r="BAE685" s="198"/>
      <c r="BAF685" s="198"/>
      <c r="BAG685" s="198"/>
      <c r="BAH685" s="198"/>
      <c r="BAI685" s="198"/>
      <c r="BAJ685" s="198"/>
      <c r="BAK685" s="198"/>
      <c r="BAL685" s="198"/>
      <c r="BAM685" s="198"/>
      <c r="BAN685" s="198"/>
      <c r="BAO685" s="198"/>
      <c r="BAP685" s="198"/>
      <c r="BAQ685" s="198"/>
      <c r="BAR685" s="198"/>
      <c r="BAS685" s="198"/>
      <c r="BAT685" s="198"/>
      <c r="BAU685" s="198"/>
      <c r="BAV685" s="198"/>
      <c r="BAW685" s="198"/>
      <c r="BAX685" s="198"/>
      <c r="BAY685" s="198"/>
      <c r="BAZ685" s="198"/>
      <c r="BBA685" s="198"/>
      <c r="BBB685" s="198"/>
      <c r="BBC685" s="198"/>
      <c r="BBD685" s="198"/>
      <c r="BBE685" s="198"/>
      <c r="BBF685" s="198"/>
      <c r="BBG685" s="198"/>
      <c r="BBH685" s="198"/>
      <c r="BBI685" s="198"/>
      <c r="BBJ685" s="198"/>
      <c r="BBK685" s="198"/>
      <c r="BBL685" s="198"/>
      <c r="BBM685" s="198"/>
      <c r="BBN685" s="198"/>
      <c r="BBO685" s="198"/>
      <c r="BBP685" s="198"/>
      <c r="BBQ685" s="198"/>
      <c r="BBR685" s="198"/>
      <c r="BBS685" s="198"/>
      <c r="BBT685" s="198"/>
      <c r="BBU685" s="198"/>
      <c r="BBV685" s="198"/>
      <c r="BBW685" s="198"/>
      <c r="BBX685" s="198"/>
      <c r="BBY685" s="198"/>
      <c r="BBZ685" s="198"/>
      <c r="BCA685" s="198"/>
      <c r="BCB685" s="198"/>
      <c r="BCC685" s="198"/>
      <c r="BCD685" s="198"/>
      <c r="BCE685" s="198"/>
      <c r="BCF685" s="198"/>
      <c r="BCG685" s="198"/>
      <c r="BCH685" s="198"/>
      <c r="BCI685" s="198"/>
      <c r="BCJ685" s="198"/>
      <c r="BCK685" s="198"/>
      <c r="BCL685" s="198"/>
      <c r="BCM685" s="198"/>
      <c r="BCN685" s="198"/>
      <c r="BCO685" s="198"/>
      <c r="BCP685" s="198"/>
      <c r="BCQ685" s="198"/>
      <c r="BCR685" s="198"/>
      <c r="BCS685" s="198"/>
      <c r="BCT685" s="198"/>
      <c r="BCU685" s="198"/>
      <c r="BCV685" s="198"/>
      <c r="BCW685" s="198"/>
      <c r="BCX685" s="198"/>
      <c r="BCY685" s="198"/>
      <c r="BCZ685" s="198"/>
      <c r="BDA685" s="198"/>
      <c r="BDB685" s="198"/>
      <c r="BDC685" s="198"/>
      <c r="BDD685" s="198"/>
      <c r="BDE685" s="198"/>
      <c r="BDF685" s="198"/>
      <c r="BDG685" s="198"/>
      <c r="BDH685" s="198"/>
      <c r="BDI685" s="198"/>
      <c r="BDJ685" s="198"/>
      <c r="BDK685" s="198"/>
      <c r="BDL685" s="198"/>
      <c r="BDM685" s="198"/>
      <c r="BDN685" s="198"/>
      <c r="BDO685" s="198"/>
      <c r="BDP685" s="198"/>
      <c r="BDQ685" s="198"/>
      <c r="BDR685" s="198"/>
      <c r="BDS685" s="198"/>
      <c r="BDT685" s="198"/>
      <c r="BDU685" s="198"/>
      <c r="BDV685" s="198"/>
      <c r="BDW685" s="198"/>
      <c r="BDX685" s="198"/>
      <c r="BDY685" s="198"/>
      <c r="BDZ685" s="198"/>
      <c r="BEA685" s="198"/>
      <c r="BEB685" s="198"/>
      <c r="BEC685" s="198"/>
      <c r="BED685" s="198"/>
      <c r="BEE685" s="198"/>
      <c r="BEF685" s="198"/>
      <c r="BEG685" s="198"/>
      <c r="BEH685" s="198"/>
      <c r="BEI685" s="198"/>
      <c r="BEJ685" s="198"/>
      <c r="BEK685" s="198"/>
      <c r="BEL685" s="198"/>
      <c r="BEM685" s="198"/>
      <c r="BEN685" s="198"/>
      <c r="BEO685" s="198"/>
      <c r="BEP685" s="198"/>
      <c r="BEQ685" s="198"/>
      <c r="BER685" s="198"/>
      <c r="BES685" s="198"/>
      <c r="BET685" s="198"/>
      <c r="BEU685" s="198"/>
      <c r="BEV685" s="198"/>
      <c r="BEW685" s="198"/>
      <c r="BEX685" s="198"/>
      <c r="BEY685" s="198"/>
      <c r="BEZ685" s="198"/>
      <c r="BFA685" s="198"/>
      <c r="BFB685" s="198"/>
      <c r="BFC685" s="198"/>
      <c r="BFD685" s="198"/>
      <c r="BFE685" s="198"/>
      <c r="BFF685" s="198"/>
      <c r="BFG685" s="198"/>
      <c r="BFH685" s="198"/>
      <c r="BFI685" s="198"/>
      <c r="BFJ685" s="198"/>
      <c r="BFK685" s="198"/>
      <c r="BFL685" s="198"/>
      <c r="BFM685" s="198"/>
      <c r="BFN685" s="198"/>
      <c r="BFO685" s="198"/>
      <c r="BFP685" s="198"/>
      <c r="BFQ685" s="198"/>
      <c r="BFR685" s="198"/>
      <c r="BFS685" s="198"/>
      <c r="BFT685" s="198"/>
      <c r="BFU685" s="198"/>
      <c r="BFV685" s="198"/>
      <c r="BFW685" s="198"/>
      <c r="BFX685" s="198"/>
      <c r="BFY685" s="198"/>
      <c r="BFZ685" s="198"/>
      <c r="BGA685" s="198"/>
      <c r="BGB685" s="198"/>
      <c r="BGC685" s="198"/>
      <c r="BGD685" s="198"/>
      <c r="BGE685" s="198"/>
      <c r="BGF685" s="198"/>
      <c r="BGG685" s="198"/>
      <c r="BGH685" s="198"/>
      <c r="BGI685" s="198"/>
      <c r="BGJ685" s="198"/>
      <c r="BGK685" s="198"/>
      <c r="BGL685" s="198"/>
      <c r="BGM685" s="198"/>
      <c r="BGN685" s="198"/>
      <c r="BGO685" s="198"/>
      <c r="BGP685" s="198"/>
      <c r="BGQ685" s="198"/>
      <c r="BGR685" s="198"/>
      <c r="BGS685" s="198"/>
      <c r="BGT685" s="198"/>
      <c r="BGU685" s="198"/>
      <c r="BGV685" s="198"/>
      <c r="BGW685" s="198"/>
      <c r="BGX685" s="198"/>
      <c r="BGY685" s="198"/>
      <c r="BGZ685" s="198"/>
      <c r="BHA685" s="198"/>
      <c r="BHB685" s="198"/>
      <c r="BHC685" s="198"/>
      <c r="BHD685" s="198"/>
      <c r="BHE685" s="198"/>
      <c r="BHF685" s="198"/>
      <c r="BHG685" s="198"/>
      <c r="BHH685" s="198"/>
      <c r="BHI685" s="198"/>
      <c r="BHJ685" s="198"/>
      <c r="BHK685" s="198"/>
      <c r="BHL685" s="198"/>
      <c r="BHM685" s="198"/>
      <c r="BHN685" s="198"/>
      <c r="BHO685" s="198"/>
      <c r="BHP685" s="198"/>
      <c r="BHQ685" s="198"/>
      <c r="BHR685" s="198"/>
      <c r="BHS685" s="198"/>
      <c r="BHT685" s="198"/>
      <c r="BHU685" s="198"/>
      <c r="BHV685" s="198"/>
      <c r="BHW685" s="198"/>
      <c r="BHX685" s="198"/>
      <c r="BHY685" s="198"/>
      <c r="BHZ685" s="198"/>
      <c r="BIA685" s="198"/>
      <c r="BIB685" s="198"/>
      <c r="BIC685" s="198"/>
      <c r="BID685" s="198"/>
      <c r="BIE685" s="198"/>
      <c r="BIF685" s="198"/>
      <c r="BIG685" s="198"/>
      <c r="BIH685" s="198"/>
      <c r="BII685" s="198"/>
      <c r="BIJ685" s="198"/>
      <c r="BIK685" s="198"/>
      <c r="BIL685" s="198"/>
      <c r="BIM685" s="198"/>
      <c r="BIN685" s="198"/>
      <c r="BIO685" s="198"/>
      <c r="BIP685" s="198"/>
      <c r="BIQ685" s="198"/>
      <c r="BIR685" s="198"/>
      <c r="BIS685" s="198"/>
      <c r="BIT685" s="198"/>
      <c r="BIU685" s="198"/>
      <c r="BIV685" s="198"/>
      <c r="BIW685" s="198"/>
      <c r="BIX685" s="198"/>
      <c r="BIY685" s="198"/>
      <c r="BIZ685" s="198"/>
      <c r="BJA685" s="198"/>
      <c r="BJB685" s="198"/>
      <c r="BJC685" s="198"/>
      <c r="BJD685" s="198"/>
      <c r="BJE685" s="198"/>
      <c r="BJF685" s="198"/>
      <c r="BJG685" s="198"/>
      <c r="BJH685" s="198"/>
      <c r="BJI685" s="198"/>
      <c r="BJJ685" s="198"/>
      <c r="BJK685" s="198"/>
      <c r="BJL685" s="198"/>
      <c r="BJM685" s="198"/>
      <c r="BJN685" s="198"/>
      <c r="BJO685" s="198"/>
      <c r="BJP685" s="198"/>
      <c r="BJQ685" s="198"/>
      <c r="BJR685" s="198"/>
      <c r="BJS685" s="198"/>
      <c r="BJT685" s="198"/>
      <c r="BJU685" s="198"/>
      <c r="BJV685" s="198"/>
      <c r="BJW685" s="198"/>
      <c r="BJX685" s="198"/>
      <c r="BJY685" s="198"/>
      <c r="BJZ685" s="198"/>
      <c r="BKA685" s="198"/>
      <c r="BKB685" s="198"/>
      <c r="BKC685" s="198"/>
      <c r="BKD685" s="198"/>
      <c r="BKE685" s="198"/>
      <c r="BKF685" s="198"/>
      <c r="BKG685" s="198"/>
      <c r="BKH685" s="198"/>
      <c r="BKI685" s="198"/>
      <c r="BKJ685" s="198"/>
      <c r="BKK685" s="198"/>
      <c r="BKL685" s="198"/>
      <c r="BKM685" s="198"/>
      <c r="BKN685" s="198"/>
      <c r="BKO685" s="198"/>
      <c r="BKP685" s="198"/>
      <c r="BKQ685" s="198"/>
      <c r="BKR685" s="198"/>
      <c r="BKS685" s="198"/>
      <c r="BKT685" s="198"/>
      <c r="BKU685" s="198"/>
      <c r="BKV685" s="198"/>
      <c r="BKW685" s="198"/>
      <c r="BKX685" s="198"/>
      <c r="BKY685" s="198"/>
      <c r="BKZ685" s="198"/>
      <c r="BLA685" s="198"/>
      <c r="BLB685" s="198"/>
      <c r="BLC685" s="198"/>
      <c r="BLD685" s="198"/>
      <c r="BLE685" s="198"/>
      <c r="BLF685" s="198"/>
      <c r="BLG685" s="198"/>
      <c r="BLH685" s="198"/>
      <c r="BLI685" s="198"/>
      <c r="BLJ685" s="198"/>
      <c r="BLK685" s="198"/>
      <c r="BLL685" s="198"/>
      <c r="BLM685" s="198"/>
      <c r="BLN685" s="198"/>
      <c r="BLO685" s="198"/>
      <c r="BLP685" s="198"/>
      <c r="BLQ685" s="198"/>
      <c r="BLR685" s="198"/>
      <c r="BLS685" s="198"/>
      <c r="BLT685" s="198"/>
      <c r="BLU685" s="198"/>
      <c r="BLV685" s="198"/>
      <c r="BLW685" s="198"/>
      <c r="BLX685" s="198"/>
      <c r="BLY685" s="198"/>
      <c r="BLZ685" s="198"/>
      <c r="BMA685" s="198"/>
      <c r="BMB685" s="198"/>
      <c r="BMC685" s="198"/>
      <c r="BMD685" s="198"/>
      <c r="BME685" s="198"/>
      <c r="BMF685" s="198"/>
      <c r="BMG685" s="198"/>
      <c r="BMH685" s="198"/>
      <c r="BMI685" s="198"/>
      <c r="BMJ685" s="198"/>
      <c r="BMK685" s="198"/>
      <c r="BML685" s="198"/>
      <c r="BMM685" s="198"/>
      <c r="BMN685" s="198"/>
      <c r="BMO685" s="198"/>
      <c r="BMP685" s="198"/>
      <c r="BMQ685" s="198"/>
      <c r="BMR685" s="198"/>
      <c r="BMS685" s="198"/>
      <c r="BMT685" s="198"/>
      <c r="BMU685" s="198"/>
      <c r="BMV685" s="198"/>
      <c r="BMW685" s="198"/>
      <c r="BMX685" s="198"/>
      <c r="BMY685" s="198"/>
      <c r="BMZ685" s="198"/>
      <c r="BNA685" s="198"/>
      <c r="BNB685" s="198"/>
      <c r="BNC685" s="198"/>
      <c r="BND685" s="198"/>
      <c r="BNE685" s="198"/>
      <c r="BNF685" s="198"/>
      <c r="BNG685" s="198"/>
      <c r="BNH685" s="198"/>
      <c r="BNI685" s="198"/>
      <c r="BNJ685" s="198"/>
      <c r="BNK685" s="198"/>
      <c r="BNL685" s="198"/>
      <c r="BNM685" s="198"/>
      <c r="BNN685" s="198"/>
      <c r="BNO685" s="198"/>
      <c r="BNP685" s="198"/>
      <c r="BNQ685" s="198"/>
      <c r="BNR685" s="198"/>
      <c r="BNS685" s="198"/>
      <c r="BNT685" s="198"/>
      <c r="BNU685" s="198"/>
      <c r="BNV685" s="198"/>
      <c r="BNW685" s="198"/>
      <c r="BNX685" s="198"/>
      <c r="BNY685" s="198"/>
      <c r="BNZ685" s="198"/>
      <c r="BOA685" s="198"/>
      <c r="BOB685" s="198"/>
      <c r="BOC685" s="198"/>
      <c r="BOD685" s="198"/>
      <c r="BOE685" s="198"/>
      <c r="BOF685" s="198"/>
      <c r="BOG685" s="198"/>
      <c r="BOH685" s="198"/>
      <c r="BOI685" s="198"/>
      <c r="BOJ685" s="198"/>
      <c r="BOK685" s="198"/>
      <c r="BOL685" s="198"/>
      <c r="BOM685" s="198"/>
      <c r="BON685" s="198"/>
      <c r="BOO685" s="198"/>
      <c r="BOP685" s="198"/>
      <c r="BOQ685" s="198"/>
      <c r="BOR685" s="198"/>
      <c r="BOS685" s="198"/>
      <c r="BOT685" s="198"/>
      <c r="BOU685" s="198"/>
      <c r="BOV685" s="198"/>
      <c r="BOW685" s="198"/>
      <c r="BOX685" s="198"/>
      <c r="BOY685" s="198"/>
      <c r="BOZ685" s="198"/>
      <c r="BPA685" s="198"/>
      <c r="BPB685" s="198"/>
      <c r="BPC685" s="198"/>
      <c r="BPD685" s="198"/>
      <c r="BPE685" s="198"/>
      <c r="BPF685" s="198"/>
      <c r="BPG685" s="198"/>
      <c r="BPH685" s="198"/>
      <c r="BPI685" s="198"/>
      <c r="BPJ685" s="198"/>
      <c r="BPK685" s="198"/>
      <c r="BPL685" s="198"/>
      <c r="BPM685" s="198"/>
      <c r="BPN685" s="198"/>
      <c r="BPO685" s="198"/>
      <c r="BPP685" s="198"/>
      <c r="BPQ685" s="198"/>
      <c r="BPR685" s="198"/>
      <c r="BPS685" s="198"/>
      <c r="BPT685" s="198"/>
      <c r="BPU685" s="198"/>
      <c r="BPV685" s="198"/>
      <c r="BPW685" s="198"/>
      <c r="BPX685" s="198"/>
      <c r="BPY685" s="198"/>
      <c r="BPZ685" s="198"/>
      <c r="BQA685" s="198"/>
      <c r="BQB685" s="198"/>
      <c r="BQC685" s="198"/>
      <c r="BQD685" s="198"/>
      <c r="BQE685" s="198"/>
      <c r="BQF685" s="198"/>
      <c r="BQG685" s="198"/>
      <c r="BQH685" s="198"/>
      <c r="BQI685" s="198"/>
      <c r="BQJ685" s="198"/>
      <c r="BQK685" s="198"/>
      <c r="BQL685" s="198"/>
      <c r="BQM685" s="198"/>
      <c r="BQN685" s="198"/>
      <c r="BQO685" s="198"/>
      <c r="BQP685" s="198"/>
      <c r="BQQ685" s="198"/>
      <c r="BQR685" s="198"/>
      <c r="BQS685" s="198"/>
      <c r="BQT685" s="198"/>
      <c r="BQU685" s="198"/>
      <c r="BQV685" s="198"/>
      <c r="BQW685" s="198"/>
      <c r="BQX685" s="198"/>
      <c r="BQY685" s="198"/>
      <c r="BQZ685" s="198"/>
      <c r="BRA685" s="198"/>
      <c r="BRB685" s="198"/>
      <c r="BRC685" s="198"/>
      <c r="BRD685" s="198"/>
      <c r="BRE685" s="198"/>
      <c r="BRF685" s="198"/>
      <c r="BRG685" s="198"/>
      <c r="BRH685" s="198"/>
      <c r="BRI685" s="198"/>
      <c r="BRJ685" s="198"/>
      <c r="BRK685" s="198"/>
      <c r="BRL685" s="198"/>
      <c r="BRM685" s="198"/>
      <c r="BRN685" s="198"/>
      <c r="BRO685" s="198"/>
      <c r="BRP685" s="198"/>
      <c r="BRQ685" s="198"/>
      <c r="BRR685" s="198"/>
      <c r="BRS685" s="198"/>
      <c r="BRT685" s="198"/>
      <c r="BRU685" s="198"/>
      <c r="BRV685" s="198"/>
      <c r="BRW685" s="198"/>
      <c r="BRX685" s="198"/>
      <c r="BRY685" s="198"/>
      <c r="BRZ685" s="198"/>
      <c r="BSA685" s="198"/>
      <c r="BSB685" s="198"/>
      <c r="BSC685" s="198"/>
      <c r="BSD685" s="198"/>
      <c r="BSE685" s="198"/>
      <c r="BSF685" s="198"/>
      <c r="BSG685" s="198"/>
      <c r="BSH685" s="198"/>
      <c r="BSI685" s="198"/>
      <c r="BSJ685" s="198"/>
      <c r="BSK685" s="198"/>
      <c r="BSL685" s="198"/>
      <c r="BSM685" s="198"/>
      <c r="BSN685" s="198"/>
      <c r="BSO685" s="198"/>
      <c r="BSP685" s="198"/>
      <c r="BSQ685" s="198"/>
      <c r="BSR685" s="198"/>
      <c r="BSS685" s="198"/>
      <c r="BST685" s="198"/>
      <c r="BSU685" s="198"/>
      <c r="BSV685" s="198"/>
      <c r="BSW685" s="198"/>
      <c r="BSX685" s="198"/>
      <c r="BSY685" s="198"/>
      <c r="BSZ685" s="198"/>
      <c r="BTA685" s="198"/>
      <c r="BTB685" s="198"/>
      <c r="BTC685" s="198"/>
      <c r="BTD685" s="198"/>
      <c r="BTE685" s="198"/>
      <c r="BTF685" s="198"/>
      <c r="BTG685" s="198"/>
      <c r="BTH685" s="198"/>
      <c r="BTI685" s="198"/>
      <c r="BTJ685" s="198"/>
      <c r="BTK685" s="198"/>
      <c r="BTL685" s="198"/>
      <c r="BTM685" s="198"/>
      <c r="BTN685" s="198"/>
      <c r="BTO685" s="198"/>
      <c r="BTP685" s="198"/>
      <c r="BTQ685" s="198"/>
      <c r="BTR685" s="198"/>
      <c r="BTS685" s="198"/>
      <c r="BTT685" s="198"/>
      <c r="BTU685" s="198"/>
      <c r="BTV685" s="198"/>
      <c r="BTW685" s="198"/>
      <c r="BTX685" s="198"/>
      <c r="BTY685" s="198"/>
      <c r="BTZ685" s="198"/>
      <c r="BUA685" s="198"/>
      <c r="BUB685" s="198"/>
      <c r="BUC685" s="198"/>
      <c r="BUD685" s="198"/>
      <c r="BUE685" s="198"/>
      <c r="BUF685" s="198"/>
      <c r="BUG685" s="198"/>
      <c r="BUH685" s="198"/>
      <c r="BUI685" s="198"/>
      <c r="BUJ685" s="198"/>
      <c r="BUK685" s="198"/>
      <c r="BUL685" s="198"/>
      <c r="BUM685" s="198"/>
      <c r="BUN685" s="198"/>
      <c r="BUO685" s="198"/>
      <c r="BUP685" s="198"/>
      <c r="BUQ685" s="198"/>
      <c r="BUR685" s="198"/>
      <c r="BUS685" s="198"/>
      <c r="BUT685" s="198"/>
      <c r="BUU685" s="198"/>
      <c r="BUV685" s="198"/>
      <c r="BUW685" s="198"/>
      <c r="BUX685" s="198"/>
      <c r="BUY685" s="198"/>
      <c r="BUZ685" s="198"/>
      <c r="BVA685" s="198"/>
      <c r="BVB685" s="198"/>
      <c r="BVC685" s="198"/>
      <c r="BVD685" s="198"/>
      <c r="BVE685" s="198"/>
      <c r="BVF685" s="198"/>
      <c r="BVG685" s="198"/>
      <c r="BVH685" s="198"/>
      <c r="BVI685" s="198"/>
      <c r="BVJ685" s="198"/>
      <c r="BVK685" s="198"/>
      <c r="BVL685" s="198"/>
      <c r="BVM685" s="198"/>
      <c r="BVN685" s="198"/>
      <c r="BVO685" s="198"/>
      <c r="BVP685" s="198"/>
      <c r="BVQ685" s="198"/>
      <c r="BVR685" s="198"/>
      <c r="BVS685" s="198"/>
      <c r="BVT685" s="198"/>
      <c r="BVU685" s="198"/>
      <c r="BVV685" s="198"/>
      <c r="BVW685" s="198"/>
      <c r="BVX685" s="198"/>
      <c r="BVY685" s="198"/>
      <c r="BVZ685" s="198"/>
      <c r="BWA685" s="198"/>
      <c r="BWB685" s="198"/>
      <c r="BWC685" s="198"/>
      <c r="BWD685" s="198"/>
      <c r="BWE685" s="198"/>
      <c r="BWF685" s="198"/>
      <c r="BWG685" s="198"/>
      <c r="BWH685" s="198"/>
      <c r="BWI685" s="198"/>
      <c r="BWJ685" s="198"/>
      <c r="BWK685" s="198"/>
      <c r="BWL685" s="198"/>
      <c r="BWM685" s="198"/>
      <c r="BWN685" s="198"/>
      <c r="BWO685" s="198"/>
      <c r="BWP685" s="198"/>
      <c r="BWQ685" s="198"/>
      <c r="BWR685" s="198"/>
      <c r="BWS685" s="198"/>
      <c r="BWT685" s="198"/>
      <c r="BWU685" s="198"/>
      <c r="BWV685" s="198"/>
      <c r="BWW685" s="198"/>
      <c r="BWX685" s="198"/>
      <c r="BWY685" s="198"/>
      <c r="BWZ685" s="198"/>
      <c r="BXA685" s="198"/>
      <c r="BXB685" s="198"/>
      <c r="BXC685" s="198"/>
      <c r="BXD685" s="198"/>
      <c r="BXE685" s="198"/>
      <c r="BXF685" s="198"/>
      <c r="BXG685" s="198"/>
      <c r="BXH685" s="198"/>
      <c r="BXI685" s="198"/>
      <c r="BXJ685" s="198"/>
      <c r="BXK685" s="198"/>
      <c r="BXL685" s="198"/>
      <c r="BXM685" s="198"/>
      <c r="BXN685" s="198"/>
      <c r="BXO685" s="198"/>
      <c r="BXP685" s="198"/>
      <c r="BXQ685" s="198"/>
      <c r="BXR685" s="198"/>
      <c r="BXS685" s="198"/>
      <c r="BXT685" s="198"/>
      <c r="BXU685" s="198"/>
      <c r="BXV685" s="198"/>
      <c r="BXW685" s="198"/>
      <c r="BXX685" s="198"/>
      <c r="BXY685" s="198"/>
      <c r="BXZ685" s="198"/>
      <c r="BYA685" s="198"/>
      <c r="BYB685" s="198"/>
      <c r="BYC685" s="198"/>
      <c r="BYD685" s="198"/>
      <c r="BYE685" s="198"/>
      <c r="BYF685" s="198"/>
      <c r="BYG685" s="198"/>
      <c r="BYH685" s="198"/>
      <c r="BYI685" s="198"/>
      <c r="BYJ685" s="198"/>
      <c r="BYK685" s="198"/>
      <c r="BYL685" s="198"/>
      <c r="BYM685" s="198"/>
      <c r="BYN685" s="198"/>
      <c r="BYO685" s="198"/>
      <c r="BYP685" s="198"/>
      <c r="BYQ685" s="198"/>
      <c r="BYR685" s="198"/>
      <c r="BYS685" s="198"/>
      <c r="BYT685" s="198"/>
      <c r="BYU685" s="198"/>
      <c r="BYV685" s="198"/>
      <c r="BYW685" s="198"/>
      <c r="BYX685" s="198"/>
      <c r="BYY685" s="198"/>
      <c r="BYZ685" s="198"/>
      <c r="BZA685" s="198"/>
      <c r="BZB685" s="198"/>
      <c r="BZC685" s="198"/>
      <c r="BZD685" s="198"/>
      <c r="BZE685" s="198"/>
      <c r="BZF685" s="198"/>
      <c r="BZG685" s="198"/>
      <c r="BZH685" s="198"/>
      <c r="BZI685" s="198"/>
      <c r="BZJ685" s="198"/>
      <c r="BZK685" s="198"/>
      <c r="BZL685" s="198"/>
      <c r="BZM685" s="198"/>
      <c r="BZN685" s="198"/>
      <c r="BZO685" s="198"/>
      <c r="BZP685" s="198"/>
      <c r="BZQ685" s="198"/>
      <c r="BZR685" s="198"/>
      <c r="BZS685" s="198"/>
      <c r="BZT685" s="198"/>
      <c r="BZU685" s="198"/>
      <c r="BZV685" s="198"/>
      <c r="BZW685" s="198"/>
      <c r="BZX685" s="198"/>
      <c r="BZY685" s="198"/>
      <c r="BZZ685" s="198"/>
      <c r="CAA685" s="198"/>
      <c r="CAB685" s="198"/>
      <c r="CAC685" s="198"/>
      <c r="CAD685" s="198"/>
      <c r="CAE685" s="198"/>
      <c r="CAF685" s="198"/>
      <c r="CAG685" s="198"/>
      <c r="CAH685" s="198"/>
      <c r="CAI685" s="198"/>
      <c r="CAJ685" s="198"/>
      <c r="CAK685" s="198"/>
      <c r="CAL685" s="198"/>
      <c r="CAM685" s="198"/>
      <c r="CAN685" s="198"/>
      <c r="CAO685" s="198"/>
      <c r="CAP685" s="198"/>
      <c r="CAQ685" s="198"/>
      <c r="CAR685" s="198"/>
      <c r="CAS685" s="198"/>
      <c r="CAT685" s="198"/>
      <c r="CAU685" s="198"/>
      <c r="CAV685" s="198"/>
      <c r="CAW685" s="198"/>
      <c r="CAX685" s="198"/>
      <c r="CAY685" s="198"/>
      <c r="CAZ685" s="198"/>
      <c r="CBA685" s="198"/>
      <c r="CBB685" s="198"/>
      <c r="CBC685" s="198"/>
      <c r="CBD685" s="198"/>
      <c r="CBE685" s="198"/>
      <c r="CBF685" s="198"/>
      <c r="CBG685" s="198"/>
      <c r="CBH685" s="198"/>
      <c r="CBI685" s="198"/>
      <c r="CBJ685" s="198"/>
      <c r="CBK685" s="198"/>
      <c r="CBL685" s="198"/>
      <c r="CBM685" s="198"/>
      <c r="CBN685" s="198"/>
      <c r="CBO685" s="198"/>
      <c r="CBP685" s="198"/>
      <c r="CBQ685" s="198"/>
      <c r="CBR685" s="198"/>
      <c r="CBS685" s="198"/>
      <c r="CBT685" s="198"/>
      <c r="CBU685" s="198"/>
      <c r="CBV685" s="198"/>
      <c r="CBW685" s="198"/>
      <c r="CBX685" s="198"/>
      <c r="CBY685" s="198"/>
      <c r="CBZ685" s="198"/>
      <c r="CCA685" s="198"/>
      <c r="CCB685" s="198"/>
      <c r="CCC685" s="198"/>
      <c r="CCD685" s="198"/>
      <c r="CCE685" s="198"/>
      <c r="CCF685" s="198"/>
      <c r="CCG685" s="198"/>
      <c r="CCH685" s="198"/>
      <c r="CCI685" s="198"/>
      <c r="CCJ685" s="198"/>
      <c r="CCK685" s="198"/>
      <c r="CCL685" s="198"/>
      <c r="CCM685" s="198"/>
      <c r="CCN685" s="198"/>
      <c r="CCO685" s="198"/>
      <c r="CCP685" s="198"/>
      <c r="CCQ685" s="198"/>
      <c r="CCR685" s="198"/>
      <c r="CCS685" s="198"/>
      <c r="CCT685" s="198"/>
      <c r="CCU685" s="198"/>
      <c r="CCV685" s="198"/>
      <c r="CCW685" s="198"/>
      <c r="CCX685" s="198"/>
      <c r="CCY685" s="198"/>
      <c r="CCZ685" s="198"/>
      <c r="CDA685" s="198"/>
      <c r="CDB685" s="198"/>
      <c r="CDC685" s="198"/>
      <c r="CDD685" s="198"/>
      <c r="CDE685" s="198"/>
      <c r="CDF685" s="198"/>
      <c r="CDG685" s="198"/>
      <c r="CDH685" s="198"/>
      <c r="CDI685" s="198"/>
      <c r="CDJ685" s="198"/>
      <c r="CDK685" s="198"/>
      <c r="CDL685" s="198"/>
      <c r="CDM685" s="198"/>
      <c r="CDN685" s="198"/>
      <c r="CDO685" s="198"/>
      <c r="CDP685" s="198"/>
      <c r="CDQ685" s="198"/>
      <c r="CDR685" s="198"/>
      <c r="CDS685" s="198"/>
      <c r="CDT685" s="198"/>
      <c r="CDU685" s="198"/>
      <c r="CDV685" s="198"/>
      <c r="CDW685" s="198"/>
      <c r="CDX685" s="198"/>
      <c r="CDY685" s="198"/>
      <c r="CDZ685" s="198"/>
      <c r="CEA685" s="198"/>
      <c r="CEB685" s="198"/>
      <c r="CEC685" s="198"/>
      <c r="CED685" s="198"/>
      <c r="CEE685" s="198"/>
      <c r="CEF685" s="198"/>
      <c r="CEG685" s="198"/>
      <c r="CEH685" s="198"/>
      <c r="CEI685" s="198"/>
      <c r="CEJ685" s="198"/>
      <c r="CEK685" s="198"/>
      <c r="CEL685" s="198"/>
      <c r="CEM685" s="198"/>
      <c r="CEN685" s="198"/>
      <c r="CEO685" s="198"/>
      <c r="CEP685" s="198"/>
      <c r="CEQ685" s="198"/>
      <c r="CER685" s="198"/>
      <c r="CES685" s="198"/>
      <c r="CET685" s="198"/>
      <c r="CEU685" s="198"/>
      <c r="CEV685" s="198"/>
      <c r="CEW685" s="198"/>
      <c r="CEX685" s="198"/>
      <c r="CEY685" s="198"/>
      <c r="CEZ685" s="198"/>
      <c r="CFA685" s="198"/>
      <c r="CFB685" s="198"/>
      <c r="CFC685" s="198"/>
      <c r="CFD685" s="198"/>
      <c r="CFE685" s="198"/>
      <c r="CFF685" s="198"/>
      <c r="CFG685" s="198"/>
      <c r="CFH685" s="198"/>
      <c r="CFI685" s="198"/>
      <c r="CFJ685" s="198"/>
      <c r="CFK685" s="198"/>
      <c r="CFL685" s="198"/>
      <c r="CFM685" s="198"/>
      <c r="CFN685" s="198"/>
      <c r="CFO685" s="198"/>
      <c r="CFP685" s="198"/>
      <c r="CFQ685" s="198"/>
      <c r="CFR685" s="198"/>
      <c r="CFS685" s="198"/>
      <c r="CFT685" s="198"/>
      <c r="CFU685" s="198"/>
      <c r="CFV685" s="198"/>
      <c r="CFW685" s="198"/>
      <c r="CFX685" s="198"/>
      <c r="CFY685" s="198"/>
      <c r="CFZ685" s="198"/>
      <c r="CGA685" s="198"/>
      <c r="CGB685" s="198"/>
      <c r="CGC685" s="198"/>
      <c r="CGD685" s="198"/>
      <c r="CGE685" s="198"/>
      <c r="CGF685" s="198"/>
      <c r="CGG685" s="198"/>
      <c r="CGH685" s="198"/>
      <c r="CGI685" s="198"/>
      <c r="CGJ685" s="198"/>
      <c r="CGK685" s="198"/>
      <c r="CGL685" s="198"/>
      <c r="CGM685" s="198"/>
      <c r="CGN685" s="198"/>
      <c r="CGO685" s="198"/>
      <c r="CGP685" s="198"/>
      <c r="CGQ685" s="198"/>
      <c r="CGR685" s="198"/>
      <c r="CGS685" s="198"/>
      <c r="CGT685" s="198"/>
      <c r="CGU685" s="198"/>
      <c r="CGV685" s="198"/>
      <c r="CGW685" s="198"/>
      <c r="CGX685" s="198"/>
      <c r="CGY685" s="198"/>
      <c r="CGZ685" s="198"/>
      <c r="CHA685" s="198"/>
      <c r="CHB685" s="198"/>
      <c r="CHC685" s="198"/>
      <c r="CHD685" s="198"/>
      <c r="CHE685" s="198"/>
      <c r="CHF685" s="198"/>
      <c r="CHG685" s="198"/>
      <c r="CHH685" s="198"/>
      <c r="CHI685" s="198"/>
      <c r="CHJ685" s="198"/>
      <c r="CHK685" s="198"/>
      <c r="CHL685" s="198"/>
      <c r="CHM685" s="198"/>
      <c r="CHN685" s="198"/>
      <c r="CHO685" s="198"/>
      <c r="CHP685" s="198"/>
      <c r="CHQ685" s="198"/>
      <c r="CHR685" s="198"/>
      <c r="CHS685" s="198"/>
      <c r="CHT685" s="198"/>
      <c r="CHU685" s="198"/>
      <c r="CHV685" s="198"/>
      <c r="CHW685" s="198"/>
      <c r="CHX685" s="198"/>
      <c r="CHY685" s="198"/>
      <c r="CHZ685" s="198"/>
      <c r="CIA685" s="198"/>
      <c r="CIB685" s="198"/>
      <c r="CIC685" s="198"/>
      <c r="CID685" s="198"/>
      <c r="CIE685" s="198"/>
      <c r="CIF685" s="198"/>
      <c r="CIG685" s="198"/>
      <c r="CIH685" s="198"/>
      <c r="CII685" s="198"/>
      <c r="CIJ685" s="198"/>
      <c r="CIK685" s="198"/>
      <c r="CIL685" s="198"/>
      <c r="CIM685" s="198"/>
      <c r="CIN685" s="198"/>
      <c r="CIO685" s="198"/>
      <c r="CIP685" s="198"/>
      <c r="CIQ685" s="198"/>
      <c r="CIR685" s="198"/>
      <c r="CIS685" s="198"/>
      <c r="CIT685" s="198"/>
      <c r="CIU685" s="198"/>
      <c r="CIV685" s="198"/>
      <c r="CIW685" s="198"/>
      <c r="CIX685" s="198"/>
      <c r="CIY685" s="198"/>
      <c r="CIZ685" s="198"/>
      <c r="CJA685" s="198"/>
      <c r="CJB685" s="198"/>
      <c r="CJC685" s="198"/>
      <c r="CJD685" s="198"/>
      <c r="CJE685" s="198"/>
      <c r="CJF685" s="198"/>
      <c r="CJG685" s="198"/>
      <c r="CJH685" s="198"/>
      <c r="CJI685" s="198"/>
      <c r="CJJ685" s="198"/>
      <c r="CJK685" s="198"/>
      <c r="CJL685" s="198"/>
      <c r="CJM685" s="198"/>
      <c r="CJN685" s="198"/>
      <c r="CJO685" s="198"/>
      <c r="CJP685" s="198"/>
      <c r="CJQ685" s="198"/>
      <c r="CJR685" s="198"/>
      <c r="CJS685" s="198"/>
      <c r="CJT685" s="198"/>
      <c r="CJU685" s="198"/>
      <c r="CJV685" s="198"/>
      <c r="CJW685" s="198"/>
      <c r="CJX685" s="198"/>
      <c r="CJY685" s="198"/>
      <c r="CJZ685" s="198"/>
      <c r="CKA685" s="198"/>
      <c r="CKB685" s="198"/>
      <c r="CKC685" s="198"/>
      <c r="CKD685" s="198"/>
      <c r="CKE685" s="198"/>
      <c r="CKF685" s="198"/>
      <c r="CKG685" s="198"/>
      <c r="CKH685" s="198"/>
      <c r="CKI685" s="198"/>
      <c r="CKJ685" s="198"/>
      <c r="CKK685" s="198"/>
      <c r="CKL685" s="198"/>
      <c r="CKM685" s="198"/>
      <c r="CKN685" s="198"/>
      <c r="CKO685" s="198"/>
      <c r="CKP685" s="198"/>
      <c r="CKQ685" s="198"/>
      <c r="CKR685" s="198"/>
      <c r="CKS685" s="198"/>
      <c r="CKT685" s="198"/>
      <c r="CKU685" s="198"/>
      <c r="CKV685" s="198"/>
      <c r="CKW685" s="198"/>
      <c r="CKX685" s="198"/>
      <c r="CKY685" s="198"/>
      <c r="CKZ685" s="198"/>
      <c r="CLA685" s="198"/>
      <c r="CLB685" s="198"/>
      <c r="CLC685" s="198"/>
      <c r="CLD685" s="198"/>
      <c r="CLE685" s="198"/>
      <c r="CLF685" s="198"/>
      <c r="CLG685" s="198"/>
      <c r="CLH685" s="198"/>
      <c r="CLI685" s="198"/>
      <c r="CLJ685" s="198"/>
      <c r="CLK685" s="198"/>
      <c r="CLL685" s="198"/>
      <c r="CLM685" s="198"/>
      <c r="CLN685" s="198"/>
      <c r="CLO685" s="198"/>
      <c r="CLP685" s="198"/>
      <c r="CLQ685" s="198"/>
      <c r="CLR685" s="198"/>
      <c r="CLS685" s="198"/>
      <c r="CLT685" s="198"/>
      <c r="CLU685" s="198"/>
      <c r="CLV685" s="198"/>
      <c r="CLW685" s="198"/>
      <c r="CLX685" s="198"/>
      <c r="CLY685" s="198"/>
      <c r="CLZ685" s="198"/>
      <c r="CMA685" s="198"/>
      <c r="CMB685" s="198"/>
      <c r="CMC685" s="198"/>
      <c r="CMD685" s="198"/>
      <c r="CME685" s="198"/>
      <c r="CMF685" s="198"/>
      <c r="CMG685" s="198"/>
      <c r="CMH685" s="198"/>
      <c r="CMI685" s="198"/>
      <c r="CMJ685" s="198"/>
      <c r="CMK685" s="198"/>
      <c r="CML685" s="198"/>
      <c r="CMM685" s="198"/>
      <c r="CMN685" s="198"/>
      <c r="CMO685" s="198"/>
      <c r="CMP685" s="198"/>
      <c r="CMQ685" s="198"/>
      <c r="CMR685" s="198"/>
      <c r="CMS685" s="198"/>
      <c r="CMT685" s="198"/>
      <c r="CMU685" s="198"/>
      <c r="CMV685" s="198"/>
      <c r="CMW685" s="198"/>
      <c r="CMX685" s="198"/>
      <c r="CMY685" s="198"/>
      <c r="CMZ685" s="198"/>
      <c r="CNA685" s="198"/>
      <c r="CNB685" s="198"/>
      <c r="CNC685" s="198"/>
      <c r="CND685" s="198"/>
      <c r="CNE685" s="198"/>
      <c r="CNF685" s="198"/>
      <c r="CNG685" s="198"/>
      <c r="CNH685" s="198"/>
      <c r="CNI685" s="198"/>
      <c r="CNJ685" s="198"/>
      <c r="CNK685" s="198"/>
      <c r="CNL685" s="198"/>
      <c r="CNM685" s="198"/>
      <c r="CNN685" s="198"/>
      <c r="CNO685" s="198"/>
      <c r="CNP685" s="198"/>
      <c r="CNQ685" s="198"/>
      <c r="CNR685" s="198"/>
      <c r="CNS685" s="198"/>
      <c r="CNT685" s="198"/>
      <c r="CNU685" s="198"/>
      <c r="CNV685" s="198"/>
      <c r="CNW685" s="198"/>
      <c r="CNX685" s="198"/>
      <c r="CNY685" s="198"/>
      <c r="CNZ685" s="198"/>
      <c r="COA685" s="198"/>
      <c r="COB685" s="198"/>
      <c r="COC685" s="198"/>
      <c r="COD685" s="198"/>
      <c r="COE685" s="198"/>
      <c r="COF685" s="198"/>
      <c r="COG685" s="198"/>
      <c r="COH685" s="198"/>
      <c r="COI685" s="198"/>
      <c r="COJ685" s="198"/>
      <c r="COK685" s="198"/>
      <c r="COL685" s="198"/>
      <c r="COM685" s="198"/>
      <c r="CON685" s="198"/>
      <c r="COO685" s="198"/>
      <c r="COP685" s="198"/>
      <c r="COQ685" s="198"/>
      <c r="COR685" s="198"/>
      <c r="COS685" s="198"/>
      <c r="COT685" s="198"/>
      <c r="COU685" s="198"/>
      <c r="COV685" s="198"/>
      <c r="COW685" s="198"/>
      <c r="COX685" s="198"/>
      <c r="COY685" s="198"/>
      <c r="COZ685" s="198"/>
      <c r="CPA685" s="198"/>
      <c r="CPB685" s="198"/>
      <c r="CPC685" s="198"/>
      <c r="CPD685" s="198"/>
      <c r="CPE685" s="198"/>
      <c r="CPF685" s="198"/>
      <c r="CPG685" s="198"/>
      <c r="CPH685" s="198"/>
      <c r="CPI685" s="198"/>
      <c r="CPJ685" s="198"/>
      <c r="CPK685" s="198"/>
      <c r="CPL685" s="198"/>
      <c r="CPM685" s="198"/>
      <c r="CPN685" s="198"/>
      <c r="CPO685" s="198"/>
      <c r="CPP685" s="198"/>
      <c r="CPQ685" s="198"/>
      <c r="CPR685" s="198"/>
      <c r="CPS685" s="198"/>
      <c r="CPT685" s="198"/>
      <c r="CPU685" s="198"/>
      <c r="CPV685" s="198"/>
      <c r="CPW685" s="198"/>
      <c r="CPX685" s="198"/>
      <c r="CPY685" s="198"/>
      <c r="CPZ685" s="198"/>
      <c r="CQA685" s="198"/>
      <c r="CQB685" s="198"/>
      <c r="CQC685" s="198"/>
      <c r="CQD685" s="198"/>
      <c r="CQE685" s="198"/>
      <c r="CQF685" s="198"/>
      <c r="CQG685" s="198"/>
      <c r="CQH685" s="198"/>
      <c r="CQI685" s="198"/>
      <c r="CQJ685" s="198"/>
      <c r="CQK685" s="198"/>
      <c r="CQL685" s="198"/>
      <c r="CQM685" s="198"/>
      <c r="CQN685" s="198"/>
      <c r="CQO685" s="198"/>
      <c r="CQP685" s="198"/>
      <c r="CQQ685" s="198"/>
      <c r="CQR685" s="198"/>
      <c r="CQS685" s="198"/>
      <c r="CQT685" s="198"/>
      <c r="CQU685" s="198"/>
      <c r="CQV685" s="198"/>
      <c r="CQW685" s="198"/>
      <c r="CQX685" s="198"/>
      <c r="CQY685" s="198"/>
      <c r="CQZ685" s="198"/>
      <c r="CRA685" s="198"/>
      <c r="CRB685" s="198"/>
      <c r="CRC685" s="198"/>
      <c r="CRD685" s="198"/>
      <c r="CRE685" s="198"/>
      <c r="CRF685" s="198"/>
      <c r="CRG685" s="198"/>
      <c r="CRH685" s="198"/>
      <c r="CRI685" s="198"/>
      <c r="CRJ685" s="198"/>
      <c r="CRK685" s="198"/>
      <c r="CRL685" s="198"/>
      <c r="CRM685" s="198"/>
      <c r="CRN685" s="198"/>
      <c r="CRO685" s="198"/>
      <c r="CRP685" s="198"/>
      <c r="CRQ685" s="198"/>
      <c r="CRR685" s="198"/>
      <c r="CRS685" s="198"/>
      <c r="CRT685" s="198"/>
      <c r="CRU685" s="198"/>
      <c r="CRV685" s="198"/>
      <c r="CRW685" s="198"/>
      <c r="CRX685" s="198"/>
      <c r="CRY685" s="198"/>
      <c r="CRZ685" s="198"/>
      <c r="CSA685" s="198"/>
      <c r="CSB685" s="198"/>
      <c r="CSC685" s="198"/>
      <c r="CSD685" s="198"/>
      <c r="CSE685" s="198"/>
      <c r="CSF685" s="198"/>
      <c r="CSG685" s="198"/>
      <c r="CSH685" s="198"/>
      <c r="CSI685" s="198"/>
      <c r="CSJ685" s="198"/>
      <c r="CSK685" s="198"/>
      <c r="CSL685" s="198"/>
      <c r="CSM685" s="198"/>
      <c r="CSN685" s="198"/>
      <c r="CSO685" s="198"/>
      <c r="CSP685" s="198"/>
      <c r="CSQ685" s="198"/>
      <c r="CSR685" s="198"/>
      <c r="CSS685" s="198"/>
      <c r="CST685" s="198"/>
      <c r="CSU685" s="198"/>
      <c r="CSV685" s="198"/>
      <c r="CSW685" s="198"/>
      <c r="CSX685" s="198"/>
      <c r="CSY685" s="198"/>
      <c r="CSZ685" s="198"/>
      <c r="CTA685" s="198"/>
      <c r="CTB685" s="198"/>
      <c r="CTC685" s="198"/>
      <c r="CTD685" s="198"/>
      <c r="CTE685" s="198"/>
      <c r="CTF685" s="198"/>
      <c r="CTG685" s="198"/>
      <c r="CTH685" s="198"/>
      <c r="CTI685" s="198"/>
      <c r="CTJ685" s="198"/>
      <c r="CTK685" s="198"/>
      <c r="CTL685" s="198"/>
      <c r="CTM685" s="198"/>
      <c r="CTN685" s="198"/>
      <c r="CTO685" s="198"/>
      <c r="CTP685" s="198"/>
      <c r="CTQ685" s="198"/>
      <c r="CTR685" s="198"/>
      <c r="CTS685" s="198"/>
      <c r="CTT685" s="198"/>
      <c r="CTU685" s="198"/>
      <c r="CTV685" s="198"/>
      <c r="CTW685" s="198"/>
      <c r="CTX685" s="198"/>
      <c r="CTY685" s="198"/>
      <c r="CTZ685" s="198"/>
      <c r="CUA685" s="198"/>
      <c r="CUB685" s="198"/>
      <c r="CUC685" s="198"/>
      <c r="CUD685" s="198"/>
      <c r="CUE685" s="198"/>
      <c r="CUF685" s="198"/>
      <c r="CUG685" s="198"/>
      <c r="CUH685" s="198"/>
      <c r="CUI685" s="198"/>
      <c r="CUJ685" s="198"/>
      <c r="CUK685" s="198"/>
      <c r="CUL685" s="198"/>
      <c r="CUM685" s="198"/>
      <c r="CUN685" s="198"/>
      <c r="CUO685" s="198"/>
      <c r="CUP685" s="198"/>
      <c r="CUQ685" s="198"/>
      <c r="CUR685" s="198"/>
      <c r="CUS685" s="198"/>
      <c r="CUT685" s="198"/>
      <c r="CUU685" s="198"/>
      <c r="CUV685" s="198"/>
      <c r="CUW685" s="198"/>
      <c r="CUX685" s="198"/>
      <c r="CUY685" s="198"/>
      <c r="CUZ685" s="198"/>
      <c r="CVA685" s="198"/>
      <c r="CVB685" s="198"/>
      <c r="CVC685" s="198"/>
      <c r="CVD685" s="198"/>
      <c r="CVE685" s="198"/>
      <c r="CVF685" s="198"/>
      <c r="CVG685" s="198"/>
      <c r="CVH685" s="198"/>
      <c r="CVI685" s="198"/>
      <c r="CVJ685" s="198"/>
      <c r="CVK685" s="198"/>
      <c r="CVL685" s="198"/>
      <c r="CVM685" s="198"/>
      <c r="CVN685" s="198"/>
      <c r="CVO685" s="198"/>
      <c r="CVP685" s="198"/>
      <c r="CVQ685" s="198"/>
      <c r="CVR685" s="198"/>
      <c r="CVS685" s="198"/>
      <c r="CVT685" s="198"/>
      <c r="CVU685" s="198"/>
      <c r="CVV685" s="198"/>
      <c r="CVW685" s="198"/>
      <c r="CVX685" s="198"/>
      <c r="CVY685" s="198"/>
      <c r="CVZ685" s="198"/>
      <c r="CWA685" s="198"/>
      <c r="CWB685" s="198"/>
      <c r="CWC685" s="198"/>
      <c r="CWD685" s="198"/>
      <c r="CWE685" s="198"/>
      <c r="CWF685" s="198"/>
      <c r="CWG685" s="198"/>
      <c r="CWH685" s="198"/>
      <c r="CWI685" s="198"/>
      <c r="CWJ685" s="198"/>
      <c r="CWK685" s="198"/>
      <c r="CWL685" s="198"/>
      <c r="CWM685" s="198"/>
      <c r="CWN685" s="198"/>
      <c r="CWO685" s="198"/>
      <c r="CWP685" s="198"/>
      <c r="CWQ685" s="198"/>
      <c r="CWR685" s="198"/>
      <c r="CWS685" s="198"/>
      <c r="CWT685" s="198"/>
      <c r="CWU685" s="198"/>
      <c r="CWV685" s="198"/>
      <c r="CWW685" s="198"/>
      <c r="CWX685" s="198"/>
      <c r="CWY685" s="198"/>
      <c r="CWZ685" s="198"/>
      <c r="CXA685" s="198"/>
      <c r="CXB685" s="198"/>
      <c r="CXC685" s="198"/>
      <c r="CXD685" s="198"/>
      <c r="CXE685" s="198"/>
      <c r="CXF685" s="198"/>
      <c r="CXG685" s="198"/>
      <c r="CXH685" s="198"/>
      <c r="CXI685" s="198"/>
      <c r="CXJ685" s="198"/>
      <c r="CXK685" s="198"/>
      <c r="CXL685" s="198"/>
      <c r="CXM685" s="198"/>
      <c r="CXN685" s="198"/>
      <c r="CXO685" s="198"/>
      <c r="CXP685" s="198"/>
      <c r="CXQ685" s="198"/>
      <c r="CXR685" s="198"/>
      <c r="CXS685" s="198"/>
      <c r="CXT685" s="198"/>
      <c r="CXU685" s="198"/>
      <c r="CXV685" s="198"/>
      <c r="CXW685" s="198"/>
      <c r="CXX685" s="198"/>
      <c r="CXY685" s="198"/>
      <c r="CXZ685" s="198"/>
      <c r="CYA685" s="198"/>
      <c r="CYB685" s="198"/>
      <c r="CYC685" s="198"/>
      <c r="CYD685" s="198"/>
      <c r="CYE685" s="198"/>
      <c r="CYF685" s="198"/>
      <c r="CYG685" s="198"/>
      <c r="CYH685" s="198"/>
      <c r="CYI685" s="198"/>
      <c r="CYJ685" s="198"/>
      <c r="CYK685" s="198"/>
      <c r="CYL685" s="198"/>
      <c r="CYM685" s="198"/>
      <c r="CYN685" s="198"/>
      <c r="CYO685" s="198"/>
      <c r="CYP685" s="198"/>
      <c r="CYQ685" s="198"/>
      <c r="CYR685" s="198"/>
      <c r="CYS685" s="198"/>
      <c r="CYT685" s="198"/>
      <c r="CYU685" s="198"/>
      <c r="CYV685" s="198"/>
      <c r="CYW685" s="198"/>
      <c r="CYX685" s="198"/>
      <c r="CYY685" s="198"/>
      <c r="CYZ685" s="198"/>
      <c r="CZA685" s="198"/>
      <c r="CZB685" s="198"/>
      <c r="CZC685" s="198"/>
      <c r="CZD685" s="198"/>
      <c r="CZE685" s="198"/>
      <c r="CZF685" s="198"/>
      <c r="CZG685" s="198"/>
      <c r="CZH685" s="198"/>
      <c r="CZI685" s="198"/>
      <c r="CZJ685" s="198"/>
      <c r="CZK685" s="198"/>
      <c r="CZL685" s="198"/>
      <c r="CZM685" s="198"/>
      <c r="CZN685" s="198"/>
      <c r="CZO685" s="198"/>
      <c r="CZP685" s="198"/>
      <c r="CZQ685" s="198"/>
      <c r="CZR685" s="198"/>
      <c r="CZS685" s="198"/>
      <c r="CZT685" s="198"/>
      <c r="CZU685" s="198"/>
      <c r="CZV685" s="198"/>
      <c r="CZW685" s="198"/>
      <c r="CZX685" s="198"/>
      <c r="CZY685" s="198"/>
      <c r="CZZ685" s="198"/>
      <c r="DAA685" s="198"/>
      <c r="DAB685" s="198"/>
      <c r="DAC685" s="198"/>
      <c r="DAD685" s="198"/>
      <c r="DAE685" s="198"/>
      <c r="DAF685" s="198"/>
      <c r="DAG685" s="198"/>
      <c r="DAH685" s="198"/>
      <c r="DAI685" s="198"/>
      <c r="DAJ685" s="198"/>
      <c r="DAK685" s="198"/>
      <c r="DAL685" s="198"/>
      <c r="DAM685" s="198"/>
      <c r="DAN685" s="198"/>
      <c r="DAO685" s="198"/>
      <c r="DAP685" s="198"/>
      <c r="DAQ685" s="198"/>
      <c r="DAR685" s="198"/>
      <c r="DAS685" s="198"/>
      <c r="DAT685" s="198"/>
      <c r="DAU685" s="198"/>
      <c r="DAV685" s="198"/>
      <c r="DAW685" s="198"/>
      <c r="DAX685" s="198"/>
      <c r="DAY685" s="198"/>
      <c r="DAZ685" s="198"/>
      <c r="DBA685" s="198"/>
      <c r="DBB685" s="198"/>
      <c r="DBC685" s="198"/>
      <c r="DBD685" s="198"/>
      <c r="DBE685" s="198"/>
      <c r="DBF685" s="198"/>
      <c r="DBG685" s="198"/>
      <c r="DBH685" s="198"/>
      <c r="DBI685" s="198"/>
      <c r="DBJ685" s="198"/>
      <c r="DBK685" s="198"/>
      <c r="DBL685" s="198"/>
      <c r="DBM685" s="198"/>
      <c r="DBN685" s="198"/>
      <c r="DBO685" s="198"/>
      <c r="DBP685" s="198"/>
      <c r="DBQ685" s="198"/>
      <c r="DBR685" s="198"/>
      <c r="DBS685" s="198"/>
      <c r="DBT685" s="198"/>
      <c r="DBU685" s="198"/>
      <c r="DBV685" s="198"/>
      <c r="DBW685" s="198"/>
      <c r="DBX685" s="198"/>
      <c r="DBY685" s="198"/>
      <c r="DBZ685" s="198"/>
      <c r="DCA685" s="198"/>
      <c r="DCB685" s="198"/>
      <c r="DCC685" s="198"/>
      <c r="DCD685" s="198"/>
      <c r="DCE685" s="198"/>
      <c r="DCF685" s="198"/>
      <c r="DCG685" s="198"/>
      <c r="DCH685" s="198"/>
      <c r="DCI685" s="198"/>
      <c r="DCJ685" s="198"/>
      <c r="DCK685" s="198"/>
      <c r="DCL685" s="198"/>
      <c r="DCM685" s="198"/>
      <c r="DCN685" s="198"/>
      <c r="DCO685" s="198"/>
      <c r="DCP685" s="198"/>
      <c r="DCQ685" s="198"/>
      <c r="DCR685" s="198"/>
      <c r="DCS685" s="198"/>
      <c r="DCT685" s="198"/>
      <c r="DCU685" s="198"/>
      <c r="DCV685" s="198"/>
      <c r="DCW685" s="198"/>
      <c r="DCX685" s="198"/>
      <c r="DCY685" s="198"/>
      <c r="DCZ685" s="198"/>
      <c r="DDA685" s="198"/>
      <c r="DDB685" s="198"/>
      <c r="DDC685" s="198"/>
      <c r="DDD685" s="198"/>
      <c r="DDE685" s="198"/>
      <c r="DDF685" s="198"/>
      <c r="DDG685" s="198"/>
      <c r="DDH685" s="198"/>
      <c r="DDI685" s="198"/>
      <c r="DDJ685" s="198"/>
      <c r="DDK685" s="198"/>
      <c r="DDL685" s="198"/>
      <c r="DDM685" s="198"/>
      <c r="DDN685" s="198"/>
      <c r="DDO685" s="198"/>
      <c r="DDP685" s="198"/>
      <c r="DDQ685" s="198"/>
      <c r="DDR685" s="198"/>
      <c r="DDS685" s="198"/>
      <c r="DDT685" s="198"/>
      <c r="DDU685" s="198"/>
      <c r="DDV685" s="198"/>
      <c r="DDW685" s="198"/>
      <c r="DDX685" s="198"/>
      <c r="DDY685" s="198"/>
      <c r="DDZ685" s="198"/>
      <c r="DEA685" s="198"/>
      <c r="DEB685" s="198"/>
      <c r="DEC685" s="198"/>
      <c r="DED685" s="198"/>
      <c r="DEE685" s="198"/>
      <c r="DEF685" s="198"/>
      <c r="DEG685" s="198"/>
      <c r="DEH685" s="198"/>
      <c r="DEI685" s="198"/>
      <c r="DEJ685" s="198"/>
      <c r="DEK685" s="198"/>
      <c r="DEL685" s="198"/>
      <c r="DEM685" s="198"/>
      <c r="DEN685" s="198"/>
      <c r="DEO685" s="198"/>
      <c r="DEP685" s="198"/>
      <c r="DEQ685" s="198"/>
      <c r="DER685" s="198"/>
      <c r="DES685" s="198"/>
      <c r="DET685" s="198"/>
      <c r="DEU685" s="198"/>
      <c r="DEV685" s="198"/>
      <c r="DEW685" s="198"/>
      <c r="DEX685" s="198"/>
      <c r="DEY685" s="198"/>
      <c r="DEZ685" s="198"/>
      <c r="DFA685" s="198"/>
      <c r="DFB685" s="198"/>
      <c r="DFC685" s="198"/>
      <c r="DFD685" s="198"/>
      <c r="DFE685" s="198"/>
      <c r="DFF685" s="198"/>
      <c r="DFG685" s="198"/>
      <c r="DFH685" s="198"/>
      <c r="DFI685" s="198"/>
      <c r="DFJ685" s="198"/>
      <c r="DFK685" s="198"/>
      <c r="DFL685" s="198"/>
      <c r="DFM685" s="198"/>
      <c r="DFN685" s="198"/>
      <c r="DFO685" s="198"/>
      <c r="DFP685" s="198"/>
      <c r="DFQ685" s="198"/>
      <c r="DFR685" s="198"/>
      <c r="DFS685" s="198"/>
      <c r="DFT685" s="198"/>
      <c r="DFU685" s="198"/>
      <c r="DFV685" s="198"/>
      <c r="DFW685" s="198"/>
      <c r="DFX685" s="198"/>
      <c r="DFY685" s="198"/>
      <c r="DFZ685" s="198"/>
      <c r="DGA685" s="198"/>
      <c r="DGB685" s="198"/>
      <c r="DGC685" s="198"/>
      <c r="DGD685" s="198"/>
      <c r="DGE685" s="198"/>
      <c r="DGF685" s="198"/>
      <c r="DGG685" s="198"/>
      <c r="DGH685" s="198"/>
      <c r="DGI685" s="198"/>
      <c r="DGJ685" s="198"/>
      <c r="DGK685" s="198"/>
      <c r="DGL685" s="198"/>
      <c r="DGM685" s="198"/>
      <c r="DGN685" s="198"/>
      <c r="DGO685" s="198"/>
      <c r="DGP685" s="198"/>
      <c r="DGQ685" s="198"/>
      <c r="DGR685" s="198"/>
      <c r="DGS685" s="198"/>
      <c r="DGT685" s="198"/>
      <c r="DGU685" s="198"/>
      <c r="DGV685" s="198"/>
      <c r="DGW685" s="198"/>
      <c r="DGX685" s="198"/>
      <c r="DGY685" s="198"/>
      <c r="DGZ685" s="198"/>
      <c r="DHA685" s="198"/>
      <c r="DHB685" s="198"/>
      <c r="DHC685" s="198"/>
      <c r="DHD685" s="198"/>
      <c r="DHE685" s="198"/>
      <c r="DHF685" s="198"/>
      <c r="DHG685" s="198"/>
      <c r="DHH685" s="198"/>
      <c r="DHI685" s="198"/>
      <c r="DHJ685" s="198"/>
      <c r="DHK685" s="198"/>
      <c r="DHL685" s="198"/>
      <c r="DHM685" s="198"/>
      <c r="DHN685" s="198"/>
      <c r="DHO685" s="198"/>
      <c r="DHP685" s="198"/>
      <c r="DHQ685" s="198"/>
      <c r="DHR685" s="198"/>
      <c r="DHS685" s="198"/>
      <c r="DHT685" s="198"/>
      <c r="DHU685" s="198"/>
      <c r="DHV685" s="198"/>
      <c r="DHW685" s="198"/>
      <c r="DHX685" s="198"/>
      <c r="DHY685" s="198"/>
      <c r="DHZ685" s="198"/>
      <c r="DIA685" s="198"/>
      <c r="DIB685" s="198"/>
      <c r="DIC685" s="198"/>
      <c r="DID685" s="198"/>
      <c r="DIE685" s="198"/>
      <c r="DIF685" s="198"/>
      <c r="DIG685" s="198"/>
      <c r="DIH685" s="198"/>
      <c r="DII685" s="198"/>
      <c r="DIJ685" s="198"/>
      <c r="DIK685" s="198"/>
      <c r="DIL685" s="198"/>
      <c r="DIM685" s="198"/>
      <c r="DIN685" s="198"/>
      <c r="DIO685" s="198"/>
      <c r="DIP685" s="198"/>
      <c r="DIQ685" s="198"/>
      <c r="DIR685" s="198"/>
      <c r="DIS685" s="198"/>
      <c r="DIT685" s="198"/>
      <c r="DIU685" s="198"/>
      <c r="DIV685" s="198"/>
      <c r="DIW685" s="198"/>
      <c r="DIX685" s="198"/>
      <c r="DIY685" s="198"/>
      <c r="DIZ685" s="198"/>
      <c r="DJA685" s="198"/>
      <c r="DJB685" s="198"/>
      <c r="DJC685" s="198"/>
      <c r="DJD685" s="198"/>
      <c r="DJE685" s="198"/>
      <c r="DJF685" s="198"/>
      <c r="DJG685" s="198"/>
      <c r="DJH685" s="198"/>
      <c r="DJI685" s="198"/>
      <c r="DJJ685" s="198"/>
      <c r="DJK685" s="198"/>
      <c r="DJL685" s="198"/>
      <c r="DJM685" s="198"/>
      <c r="DJN685" s="198"/>
      <c r="DJO685" s="198"/>
      <c r="DJP685" s="198"/>
      <c r="DJQ685" s="198"/>
      <c r="DJR685" s="198"/>
      <c r="DJS685" s="198"/>
      <c r="DJT685" s="198"/>
      <c r="DJU685" s="198"/>
      <c r="DJV685" s="198"/>
      <c r="DJW685" s="198"/>
      <c r="DJX685" s="198"/>
      <c r="DJY685" s="198"/>
      <c r="DJZ685" s="198"/>
      <c r="DKA685" s="198"/>
      <c r="DKB685" s="198"/>
      <c r="DKC685" s="198"/>
      <c r="DKD685" s="198"/>
      <c r="DKE685" s="198"/>
      <c r="DKF685" s="198"/>
      <c r="DKG685" s="198"/>
      <c r="DKH685" s="198"/>
      <c r="DKI685" s="198"/>
      <c r="DKJ685" s="198"/>
      <c r="DKK685" s="198"/>
      <c r="DKL685" s="198"/>
      <c r="DKM685" s="198"/>
      <c r="DKN685" s="198"/>
      <c r="DKO685" s="198"/>
      <c r="DKP685" s="198"/>
      <c r="DKQ685" s="198"/>
      <c r="DKR685" s="198"/>
      <c r="DKS685" s="198"/>
      <c r="DKT685" s="198"/>
      <c r="DKU685" s="198"/>
      <c r="DKV685" s="198"/>
      <c r="DKW685" s="198"/>
      <c r="DKX685" s="198"/>
      <c r="DKY685" s="198"/>
      <c r="DKZ685" s="198"/>
      <c r="DLA685" s="198"/>
      <c r="DLB685" s="198"/>
      <c r="DLC685" s="198"/>
      <c r="DLD685" s="198"/>
      <c r="DLE685" s="198"/>
      <c r="DLF685" s="198"/>
      <c r="DLG685" s="198"/>
      <c r="DLH685" s="198"/>
      <c r="DLI685" s="198"/>
      <c r="DLJ685" s="198"/>
      <c r="DLK685" s="198"/>
      <c r="DLL685" s="198"/>
      <c r="DLM685" s="198"/>
      <c r="DLN685" s="198"/>
      <c r="DLO685" s="198"/>
      <c r="DLP685" s="198"/>
      <c r="DLQ685" s="198"/>
      <c r="DLR685" s="198"/>
      <c r="DLS685" s="198"/>
      <c r="DLT685" s="198"/>
      <c r="DLU685" s="198"/>
      <c r="DLV685" s="198"/>
      <c r="DLW685" s="198"/>
      <c r="DLX685" s="198"/>
      <c r="DLY685" s="198"/>
      <c r="DLZ685" s="198"/>
      <c r="DMA685" s="198"/>
      <c r="DMB685" s="198"/>
      <c r="DMC685" s="198"/>
      <c r="DMD685" s="198"/>
      <c r="DME685" s="198"/>
      <c r="DMF685" s="198"/>
      <c r="DMG685" s="198"/>
      <c r="DMH685" s="198"/>
      <c r="DMI685" s="198"/>
      <c r="DMJ685" s="198"/>
      <c r="DMK685" s="198"/>
      <c r="DML685" s="198"/>
      <c r="DMM685" s="198"/>
      <c r="DMN685" s="198"/>
      <c r="DMO685" s="198"/>
      <c r="DMP685" s="198"/>
      <c r="DMQ685" s="198"/>
      <c r="DMR685" s="198"/>
      <c r="DMS685" s="198"/>
      <c r="DMT685" s="198"/>
      <c r="DMU685" s="198"/>
      <c r="DMV685" s="198"/>
      <c r="DMW685" s="198"/>
      <c r="DMX685" s="198"/>
      <c r="DMY685" s="198"/>
      <c r="DMZ685" s="198"/>
      <c r="DNA685" s="198"/>
      <c r="DNB685" s="198"/>
      <c r="DNC685" s="198"/>
      <c r="DND685" s="198"/>
      <c r="DNE685" s="198"/>
      <c r="DNF685" s="198"/>
      <c r="DNG685" s="198"/>
      <c r="DNH685" s="198"/>
      <c r="DNI685" s="198"/>
      <c r="DNJ685" s="198"/>
      <c r="DNK685" s="198"/>
      <c r="DNL685" s="198"/>
      <c r="DNM685" s="198"/>
      <c r="DNN685" s="198"/>
      <c r="DNO685" s="198"/>
      <c r="DNP685" s="198"/>
      <c r="DNQ685" s="198"/>
      <c r="DNR685" s="198"/>
      <c r="DNS685" s="198"/>
      <c r="DNT685" s="198"/>
      <c r="DNU685" s="198"/>
      <c r="DNV685" s="198"/>
      <c r="DNW685" s="198"/>
      <c r="DNX685" s="198"/>
      <c r="DNY685" s="198"/>
      <c r="DNZ685" s="198"/>
      <c r="DOA685" s="198"/>
      <c r="DOB685" s="198"/>
      <c r="DOC685" s="198"/>
      <c r="DOD685" s="198"/>
      <c r="DOE685" s="198"/>
      <c r="DOF685" s="198"/>
      <c r="DOG685" s="198"/>
      <c r="DOH685" s="198"/>
      <c r="DOI685" s="198"/>
      <c r="DOJ685" s="198"/>
      <c r="DOK685" s="198"/>
      <c r="DOL685" s="198"/>
      <c r="DOM685" s="198"/>
      <c r="DON685" s="198"/>
      <c r="DOO685" s="198"/>
      <c r="DOP685" s="198"/>
      <c r="DOQ685" s="198"/>
      <c r="DOR685" s="198"/>
      <c r="DOS685" s="198"/>
      <c r="DOT685" s="198"/>
      <c r="DOU685" s="198"/>
      <c r="DOV685" s="198"/>
      <c r="DOW685" s="198"/>
      <c r="DOX685" s="198"/>
      <c r="DOY685" s="198"/>
      <c r="DOZ685" s="198"/>
      <c r="DPA685" s="198"/>
      <c r="DPB685" s="198"/>
      <c r="DPC685" s="198"/>
      <c r="DPD685" s="198"/>
      <c r="DPE685" s="198"/>
      <c r="DPF685" s="198"/>
      <c r="DPG685" s="198"/>
      <c r="DPH685" s="198"/>
      <c r="DPI685" s="198"/>
      <c r="DPJ685" s="198"/>
      <c r="DPK685" s="198"/>
      <c r="DPL685" s="198"/>
      <c r="DPM685" s="198"/>
      <c r="DPN685" s="198"/>
      <c r="DPO685" s="198"/>
      <c r="DPP685" s="198"/>
      <c r="DPQ685" s="198"/>
      <c r="DPR685" s="198"/>
      <c r="DPS685" s="198"/>
      <c r="DPT685" s="198"/>
      <c r="DPU685" s="198"/>
      <c r="DPV685" s="198"/>
      <c r="DPW685" s="198"/>
      <c r="DPX685" s="198"/>
      <c r="DPY685" s="198"/>
      <c r="DPZ685" s="198"/>
      <c r="DQA685" s="198"/>
      <c r="DQB685" s="198"/>
      <c r="DQC685" s="198"/>
      <c r="DQD685" s="198"/>
      <c r="DQE685" s="198"/>
      <c r="DQF685" s="198"/>
      <c r="DQG685" s="198"/>
      <c r="DQH685" s="198"/>
      <c r="DQI685" s="198"/>
      <c r="DQJ685" s="198"/>
      <c r="DQK685" s="198"/>
      <c r="DQL685" s="198"/>
      <c r="DQM685" s="198"/>
      <c r="DQN685" s="198"/>
      <c r="DQO685" s="198"/>
      <c r="DQP685" s="198"/>
      <c r="DQQ685" s="198"/>
      <c r="DQR685" s="198"/>
      <c r="DQS685" s="198"/>
      <c r="DQT685" s="198"/>
      <c r="DQU685" s="198"/>
      <c r="DQV685" s="198"/>
      <c r="DQW685" s="198"/>
      <c r="DQX685" s="198"/>
      <c r="DQY685" s="198"/>
      <c r="DQZ685" s="198"/>
      <c r="DRA685" s="198"/>
      <c r="DRB685" s="198"/>
      <c r="DRC685" s="198"/>
      <c r="DRD685" s="198"/>
      <c r="DRE685" s="198"/>
      <c r="DRF685" s="198"/>
      <c r="DRG685" s="198"/>
      <c r="DRH685" s="198"/>
      <c r="DRI685" s="198"/>
      <c r="DRJ685" s="198"/>
      <c r="DRK685" s="198"/>
      <c r="DRL685" s="198"/>
      <c r="DRM685" s="198"/>
      <c r="DRN685" s="198"/>
      <c r="DRO685" s="198"/>
      <c r="DRP685" s="198"/>
      <c r="DRQ685" s="198"/>
      <c r="DRR685" s="198"/>
      <c r="DRS685" s="198"/>
      <c r="DRT685" s="198"/>
      <c r="DRU685" s="198"/>
      <c r="DRV685" s="198"/>
      <c r="DRW685" s="198"/>
      <c r="DRX685" s="198"/>
      <c r="DRY685" s="198"/>
      <c r="DRZ685" s="198"/>
      <c r="DSA685" s="198"/>
      <c r="DSB685" s="198"/>
      <c r="DSC685" s="198"/>
      <c r="DSD685" s="198"/>
      <c r="DSE685" s="198"/>
      <c r="DSF685" s="198"/>
      <c r="DSG685" s="198"/>
      <c r="DSH685" s="198"/>
      <c r="DSI685" s="198"/>
      <c r="DSJ685" s="198"/>
      <c r="DSK685" s="198"/>
      <c r="DSL685" s="198"/>
      <c r="DSM685" s="198"/>
      <c r="DSN685" s="198"/>
      <c r="DSO685" s="198"/>
      <c r="DSP685" s="198"/>
      <c r="DSQ685" s="198"/>
      <c r="DSR685" s="198"/>
      <c r="DSS685" s="198"/>
      <c r="DST685" s="198"/>
      <c r="DSU685" s="198"/>
      <c r="DSV685" s="198"/>
      <c r="DSW685" s="198"/>
      <c r="DSX685" s="198"/>
      <c r="DSY685" s="198"/>
      <c r="DSZ685" s="198"/>
      <c r="DTA685" s="198"/>
      <c r="DTB685" s="198"/>
      <c r="DTC685" s="198"/>
      <c r="DTD685" s="198"/>
      <c r="DTE685" s="198"/>
      <c r="DTF685" s="198"/>
      <c r="DTG685" s="198"/>
      <c r="DTH685" s="198"/>
      <c r="DTI685" s="198"/>
      <c r="DTJ685" s="198"/>
      <c r="DTK685" s="198"/>
      <c r="DTL685" s="198"/>
      <c r="DTM685" s="198"/>
      <c r="DTN685" s="198"/>
      <c r="DTO685" s="198"/>
      <c r="DTP685" s="198"/>
      <c r="DTQ685" s="198"/>
      <c r="DTR685" s="198"/>
      <c r="DTS685" s="198"/>
      <c r="DTT685" s="198"/>
      <c r="DTU685" s="198"/>
      <c r="DTV685" s="198"/>
      <c r="DTW685" s="198"/>
      <c r="DTX685" s="198"/>
      <c r="DTY685" s="198"/>
      <c r="DTZ685" s="198"/>
      <c r="DUA685" s="198"/>
      <c r="DUB685" s="198"/>
      <c r="DUC685" s="198"/>
      <c r="DUD685" s="198"/>
      <c r="DUE685" s="198"/>
      <c r="DUF685" s="198"/>
      <c r="DUG685" s="198"/>
      <c r="DUH685" s="198"/>
      <c r="DUI685" s="198"/>
      <c r="DUJ685" s="198"/>
      <c r="DUK685" s="198"/>
      <c r="DUL685" s="198"/>
      <c r="DUM685" s="198"/>
      <c r="DUN685" s="198"/>
      <c r="DUO685" s="198"/>
      <c r="DUP685" s="198"/>
      <c r="DUQ685" s="198"/>
      <c r="DUR685" s="198"/>
      <c r="DUS685" s="198"/>
      <c r="DUT685" s="198"/>
      <c r="DUU685" s="198"/>
      <c r="DUV685" s="198"/>
      <c r="DUW685" s="198"/>
      <c r="DUX685" s="198"/>
      <c r="DUY685" s="198"/>
      <c r="DUZ685" s="198"/>
      <c r="DVA685" s="198"/>
      <c r="DVB685" s="198"/>
      <c r="DVC685" s="198"/>
      <c r="DVD685" s="198"/>
      <c r="DVE685" s="198"/>
      <c r="DVF685" s="198"/>
      <c r="DVG685" s="198"/>
      <c r="DVH685" s="198"/>
      <c r="DVI685" s="198"/>
      <c r="DVJ685" s="198"/>
      <c r="DVK685" s="198"/>
      <c r="DVL685" s="198"/>
      <c r="DVM685" s="198"/>
      <c r="DVN685" s="198"/>
      <c r="DVO685" s="198"/>
      <c r="DVP685" s="198"/>
      <c r="DVQ685" s="198"/>
      <c r="DVR685" s="198"/>
      <c r="DVS685" s="198"/>
      <c r="DVT685" s="198"/>
      <c r="DVU685" s="198"/>
      <c r="DVV685" s="198"/>
      <c r="DVW685" s="198"/>
      <c r="DVX685" s="198"/>
      <c r="DVY685" s="198"/>
      <c r="DVZ685" s="198"/>
      <c r="DWA685" s="198"/>
      <c r="DWB685" s="198"/>
      <c r="DWC685" s="198"/>
      <c r="DWD685" s="198"/>
      <c r="DWE685" s="198"/>
      <c r="DWF685" s="198"/>
      <c r="DWG685" s="198"/>
      <c r="DWH685" s="198"/>
      <c r="DWI685" s="198"/>
      <c r="DWJ685" s="198"/>
      <c r="DWK685" s="198"/>
      <c r="DWL685" s="198"/>
      <c r="DWM685" s="198"/>
      <c r="DWN685" s="198"/>
      <c r="DWO685" s="198"/>
      <c r="DWP685" s="198"/>
      <c r="DWQ685" s="198"/>
      <c r="DWR685" s="198"/>
      <c r="DWS685" s="198"/>
      <c r="DWT685" s="198"/>
      <c r="DWU685" s="198"/>
      <c r="DWV685" s="198"/>
      <c r="DWW685" s="198"/>
      <c r="DWX685" s="198"/>
      <c r="DWY685" s="198"/>
      <c r="DWZ685" s="198"/>
      <c r="DXA685" s="198"/>
      <c r="DXB685" s="198"/>
      <c r="DXC685" s="198"/>
      <c r="DXD685" s="198"/>
      <c r="DXE685" s="198"/>
      <c r="DXF685" s="198"/>
      <c r="DXG685" s="198"/>
      <c r="DXH685" s="198"/>
      <c r="DXI685" s="198"/>
      <c r="DXJ685" s="198"/>
      <c r="DXK685" s="198"/>
      <c r="DXL685" s="198"/>
      <c r="DXM685" s="198"/>
      <c r="DXN685" s="198"/>
      <c r="DXO685" s="198"/>
      <c r="DXP685" s="198"/>
      <c r="DXQ685" s="198"/>
      <c r="DXR685" s="198"/>
      <c r="DXS685" s="198"/>
      <c r="DXT685" s="198"/>
      <c r="DXU685" s="198"/>
      <c r="DXV685" s="198"/>
      <c r="DXW685" s="198"/>
      <c r="DXX685" s="198"/>
      <c r="DXY685" s="198"/>
      <c r="DXZ685" s="198"/>
      <c r="DYA685" s="198"/>
      <c r="DYB685" s="198"/>
      <c r="DYC685" s="198"/>
      <c r="DYD685" s="198"/>
      <c r="DYE685" s="198"/>
      <c r="DYF685" s="198"/>
      <c r="DYG685" s="198"/>
      <c r="DYH685" s="198"/>
      <c r="DYI685" s="198"/>
      <c r="DYJ685" s="198"/>
      <c r="DYK685" s="198"/>
      <c r="DYL685" s="198"/>
      <c r="DYM685" s="198"/>
      <c r="DYN685" s="198"/>
      <c r="DYO685" s="198"/>
      <c r="DYP685" s="198"/>
      <c r="DYQ685" s="198"/>
      <c r="DYR685" s="198"/>
      <c r="DYS685" s="198"/>
      <c r="DYT685" s="198"/>
      <c r="DYU685" s="198"/>
      <c r="DYV685" s="198"/>
      <c r="DYW685" s="198"/>
      <c r="DYX685" s="198"/>
      <c r="DYY685" s="198"/>
      <c r="DYZ685" s="198"/>
      <c r="DZA685" s="198"/>
      <c r="DZB685" s="198"/>
      <c r="DZC685" s="198"/>
      <c r="DZD685" s="198"/>
      <c r="DZE685" s="198"/>
      <c r="DZF685" s="198"/>
      <c r="DZG685" s="198"/>
      <c r="DZH685" s="198"/>
      <c r="DZI685" s="198"/>
      <c r="DZJ685" s="198"/>
      <c r="DZK685" s="198"/>
      <c r="DZL685" s="198"/>
      <c r="DZM685" s="198"/>
      <c r="DZN685" s="198"/>
      <c r="DZO685" s="198"/>
      <c r="DZP685" s="198"/>
      <c r="DZQ685" s="198"/>
      <c r="DZR685" s="198"/>
      <c r="DZS685" s="198"/>
      <c r="DZT685" s="198"/>
      <c r="DZU685" s="198"/>
      <c r="DZV685" s="198"/>
      <c r="DZW685" s="198"/>
      <c r="DZX685" s="198"/>
      <c r="DZY685" s="198"/>
      <c r="DZZ685" s="198"/>
      <c r="EAA685" s="198"/>
      <c r="EAB685" s="198"/>
      <c r="EAC685" s="198"/>
      <c r="EAD685" s="198"/>
      <c r="EAE685" s="198"/>
      <c r="EAF685" s="198"/>
      <c r="EAG685" s="198"/>
      <c r="EAH685" s="198"/>
      <c r="EAI685" s="198"/>
      <c r="EAJ685" s="198"/>
      <c r="EAK685" s="198"/>
      <c r="EAL685" s="198"/>
      <c r="EAM685" s="198"/>
      <c r="EAN685" s="198"/>
      <c r="EAO685" s="198"/>
      <c r="EAP685" s="198"/>
      <c r="EAQ685" s="198"/>
      <c r="EAR685" s="198"/>
      <c r="EAS685" s="198"/>
      <c r="EAT685" s="198"/>
      <c r="EAU685" s="198"/>
      <c r="EAV685" s="198"/>
      <c r="EAW685" s="198"/>
      <c r="EAX685" s="198"/>
      <c r="EAY685" s="198"/>
      <c r="EAZ685" s="198"/>
      <c r="EBA685" s="198"/>
      <c r="EBB685" s="198"/>
      <c r="EBC685" s="198"/>
      <c r="EBD685" s="198"/>
      <c r="EBE685" s="198"/>
      <c r="EBF685" s="198"/>
      <c r="EBG685" s="198"/>
      <c r="EBH685" s="198"/>
      <c r="EBI685" s="198"/>
      <c r="EBJ685" s="198"/>
      <c r="EBK685" s="198"/>
      <c r="EBL685" s="198"/>
      <c r="EBM685" s="198"/>
      <c r="EBN685" s="198"/>
      <c r="EBO685" s="198"/>
      <c r="EBP685" s="198"/>
      <c r="EBQ685" s="198"/>
      <c r="EBR685" s="198"/>
      <c r="EBS685" s="198"/>
      <c r="EBT685" s="198"/>
      <c r="EBU685" s="198"/>
      <c r="EBV685" s="198"/>
      <c r="EBW685" s="198"/>
      <c r="EBX685" s="198"/>
      <c r="EBY685" s="198"/>
      <c r="EBZ685" s="198"/>
      <c r="ECA685" s="198"/>
      <c r="ECB685" s="198"/>
      <c r="ECC685" s="198"/>
      <c r="ECD685" s="198"/>
      <c r="ECE685" s="198"/>
      <c r="ECF685" s="198"/>
      <c r="ECG685" s="198"/>
      <c r="ECH685" s="198"/>
      <c r="ECI685" s="198"/>
      <c r="ECJ685" s="198"/>
      <c r="ECK685" s="198"/>
      <c r="ECL685" s="198"/>
      <c r="ECM685" s="198"/>
      <c r="ECN685" s="198"/>
      <c r="ECO685" s="198"/>
      <c r="ECP685" s="198"/>
      <c r="ECQ685" s="198"/>
      <c r="ECR685" s="198"/>
      <c r="ECS685" s="198"/>
      <c r="ECT685" s="198"/>
      <c r="ECU685" s="198"/>
      <c r="ECV685" s="198"/>
      <c r="ECW685" s="198"/>
      <c r="ECX685" s="198"/>
      <c r="ECY685" s="198"/>
      <c r="ECZ685" s="198"/>
      <c r="EDA685" s="198"/>
      <c r="EDB685" s="198"/>
      <c r="EDC685" s="198"/>
      <c r="EDD685" s="198"/>
      <c r="EDE685" s="198"/>
      <c r="EDF685" s="198"/>
      <c r="EDG685" s="198"/>
      <c r="EDH685" s="198"/>
      <c r="EDI685" s="198"/>
      <c r="EDJ685" s="198"/>
      <c r="EDK685" s="198"/>
      <c r="EDL685" s="198"/>
      <c r="EDM685" s="198"/>
      <c r="EDN685" s="198"/>
      <c r="EDO685" s="198"/>
      <c r="EDP685" s="198"/>
      <c r="EDQ685" s="198"/>
      <c r="EDR685" s="198"/>
      <c r="EDS685" s="198"/>
      <c r="EDT685" s="198"/>
      <c r="EDU685" s="198"/>
      <c r="EDV685" s="198"/>
      <c r="EDW685" s="198"/>
      <c r="EDX685" s="198"/>
      <c r="EDY685" s="198"/>
      <c r="EDZ685" s="198"/>
      <c r="EEA685" s="198"/>
      <c r="EEB685" s="198"/>
      <c r="EEC685" s="198"/>
      <c r="EED685" s="198"/>
      <c r="EEE685" s="198"/>
      <c r="EEF685" s="198"/>
      <c r="EEG685" s="198"/>
      <c r="EEH685" s="198"/>
      <c r="EEI685" s="198"/>
      <c r="EEJ685" s="198"/>
      <c r="EEK685" s="198"/>
      <c r="EEL685" s="198"/>
      <c r="EEM685" s="198"/>
      <c r="EEN685" s="198"/>
      <c r="EEO685" s="198"/>
      <c r="EEP685" s="198"/>
      <c r="EEQ685" s="198"/>
      <c r="EER685" s="198"/>
      <c r="EES685" s="198"/>
      <c r="EET685" s="198"/>
      <c r="EEU685" s="198"/>
      <c r="EEV685" s="198"/>
      <c r="EEW685" s="198"/>
      <c r="EEX685" s="198"/>
      <c r="EEY685" s="198"/>
      <c r="EEZ685" s="198"/>
      <c r="EFA685" s="198"/>
      <c r="EFB685" s="198"/>
      <c r="EFC685" s="198"/>
      <c r="EFD685" s="198"/>
      <c r="EFE685" s="198"/>
      <c r="EFF685" s="198"/>
      <c r="EFG685" s="198"/>
      <c r="EFH685" s="198"/>
      <c r="EFI685" s="198"/>
      <c r="EFJ685" s="198"/>
      <c r="EFK685" s="198"/>
      <c r="EFL685" s="198"/>
      <c r="EFM685" s="198"/>
      <c r="EFN685" s="198"/>
      <c r="EFO685" s="198"/>
      <c r="EFP685" s="198"/>
      <c r="EFQ685" s="198"/>
      <c r="EFR685" s="198"/>
      <c r="EFS685" s="198"/>
      <c r="EFT685" s="198"/>
      <c r="EFU685" s="198"/>
      <c r="EFV685" s="198"/>
      <c r="EFW685" s="198"/>
      <c r="EFX685" s="198"/>
      <c r="EFY685" s="198"/>
      <c r="EFZ685" s="198"/>
      <c r="EGA685" s="198"/>
      <c r="EGB685" s="198"/>
      <c r="EGC685" s="198"/>
      <c r="EGD685" s="198"/>
      <c r="EGE685" s="198"/>
      <c r="EGF685" s="198"/>
      <c r="EGG685" s="198"/>
      <c r="EGH685" s="198"/>
      <c r="EGI685" s="198"/>
      <c r="EGJ685" s="198"/>
      <c r="EGK685" s="198"/>
      <c r="EGL685" s="198"/>
      <c r="EGM685" s="198"/>
      <c r="EGN685" s="198"/>
      <c r="EGO685" s="198"/>
      <c r="EGP685" s="198"/>
      <c r="EGQ685" s="198"/>
      <c r="EGR685" s="198"/>
      <c r="EGS685" s="198"/>
      <c r="EGT685" s="198"/>
      <c r="EGU685" s="198"/>
      <c r="EGV685" s="198"/>
      <c r="EGW685" s="198"/>
      <c r="EGX685" s="198"/>
      <c r="EGY685" s="198"/>
      <c r="EGZ685" s="198"/>
      <c r="EHA685" s="198"/>
      <c r="EHB685" s="198"/>
      <c r="EHC685" s="198"/>
      <c r="EHD685" s="198"/>
      <c r="EHE685" s="198"/>
      <c r="EHF685" s="198"/>
      <c r="EHG685" s="198"/>
      <c r="EHH685" s="198"/>
      <c r="EHI685" s="198"/>
      <c r="EHJ685" s="198"/>
      <c r="EHK685" s="198"/>
      <c r="EHL685" s="198"/>
      <c r="EHM685" s="198"/>
      <c r="EHN685" s="198"/>
      <c r="EHO685" s="198"/>
      <c r="EHP685" s="198"/>
      <c r="EHQ685" s="198"/>
      <c r="EHR685" s="198"/>
      <c r="EHS685" s="198"/>
      <c r="EHT685" s="198"/>
      <c r="EHU685" s="198"/>
      <c r="EHV685" s="198"/>
      <c r="EHW685" s="198"/>
      <c r="EHX685" s="198"/>
      <c r="EHY685" s="198"/>
      <c r="EHZ685" s="198"/>
      <c r="EIA685" s="198"/>
      <c r="EIB685" s="198"/>
      <c r="EIC685" s="198"/>
      <c r="EID685" s="198"/>
      <c r="EIE685" s="198"/>
      <c r="EIF685" s="198"/>
      <c r="EIG685" s="198"/>
      <c r="EIH685" s="198"/>
      <c r="EII685" s="198"/>
      <c r="EIJ685" s="198"/>
      <c r="EIK685" s="198"/>
      <c r="EIL685" s="198"/>
      <c r="EIM685" s="198"/>
      <c r="EIN685" s="198"/>
      <c r="EIO685" s="198"/>
      <c r="EIP685" s="198"/>
      <c r="EIQ685" s="198"/>
      <c r="EIR685" s="198"/>
      <c r="EIS685" s="198"/>
      <c r="EIT685" s="198"/>
      <c r="EIU685" s="198"/>
      <c r="EIV685" s="198"/>
      <c r="EIW685" s="198"/>
      <c r="EIX685" s="198"/>
      <c r="EIY685" s="198"/>
      <c r="EIZ685" s="198"/>
      <c r="EJA685" s="198"/>
      <c r="EJB685" s="198"/>
      <c r="EJC685" s="198"/>
      <c r="EJD685" s="198"/>
      <c r="EJE685" s="198"/>
      <c r="EJF685" s="198"/>
      <c r="EJG685" s="198"/>
      <c r="EJH685" s="198"/>
      <c r="EJI685" s="198"/>
      <c r="EJJ685" s="198"/>
      <c r="EJK685" s="198"/>
      <c r="EJL685" s="198"/>
      <c r="EJM685" s="198"/>
      <c r="EJN685" s="198"/>
      <c r="EJO685" s="198"/>
      <c r="EJP685" s="198"/>
      <c r="EJQ685" s="198"/>
      <c r="EJR685" s="198"/>
      <c r="EJS685" s="198"/>
      <c r="EJT685" s="198"/>
      <c r="EJU685" s="198"/>
      <c r="EJV685" s="198"/>
      <c r="EJW685" s="198"/>
      <c r="EJX685" s="198"/>
      <c r="EJY685" s="198"/>
      <c r="EJZ685" s="198"/>
      <c r="EKA685" s="198"/>
      <c r="EKB685" s="198"/>
      <c r="EKC685" s="198"/>
      <c r="EKD685" s="198"/>
      <c r="EKE685" s="198"/>
      <c r="EKF685" s="198"/>
      <c r="EKG685" s="198"/>
      <c r="EKH685" s="198"/>
      <c r="EKI685" s="198"/>
      <c r="EKJ685" s="198"/>
      <c r="EKK685" s="198"/>
      <c r="EKL685" s="198"/>
      <c r="EKM685" s="198"/>
      <c r="EKN685" s="198"/>
      <c r="EKO685" s="198"/>
      <c r="EKP685" s="198"/>
      <c r="EKQ685" s="198"/>
      <c r="EKR685" s="198"/>
      <c r="EKS685" s="198"/>
      <c r="EKT685" s="198"/>
      <c r="EKU685" s="198"/>
      <c r="EKV685" s="198"/>
      <c r="EKW685" s="198"/>
      <c r="EKX685" s="198"/>
      <c r="EKY685" s="198"/>
      <c r="EKZ685" s="198"/>
      <c r="ELA685" s="198"/>
      <c r="ELB685" s="198"/>
      <c r="ELC685" s="198"/>
      <c r="ELD685" s="198"/>
      <c r="ELE685" s="198"/>
      <c r="ELF685" s="198"/>
      <c r="ELG685" s="198"/>
      <c r="ELH685" s="198"/>
      <c r="ELI685" s="198"/>
      <c r="ELJ685" s="198"/>
      <c r="ELK685" s="198"/>
      <c r="ELL685" s="198"/>
      <c r="ELM685" s="198"/>
      <c r="ELN685" s="198"/>
      <c r="ELO685" s="198"/>
      <c r="ELP685" s="198"/>
      <c r="ELQ685" s="198"/>
      <c r="ELR685" s="198"/>
      <c r="ELS685" s="198"/>
      <c r="ELT685" s="198"/>
      <c r="ELU685" s="198"/>
      <c r="ELV685" s="198"/>
      <c r="ELW685" s="198"/>
      <c r="ELX685" s="198"/>
      <c r="ELY685" s="198"/>
      <c r="ELZ685" s="198"/>
      <c r="EMA685" s="198"/>
      <c r="EMB685" s="198"/>
      <c r="EMC685" s="198"/>
      <c r="EMD685" s="198"/>
      <c r="EME685" s="198"/>
      <c r="EMF685" s="198"/>
      <c r="EMG685" s="198"/>
      <c r="EMH685" s="198"/>
      <c r="EMI685" s="198"/>
      <c r="EMJ685" s="198"/>
      <c r="EMK685" s="198"/>
      <c r="EML685" s="198"/>
      <c r="EMM685" s="198"/>
      <c r="EMN685" s="198"/>
      <c r="EMO685" s="198"/>
      <c r="EMP685" s="198"/>
      <c r="EMQ685" s="198"/>
      <c r="EMR685" s="198"/>
      <c r="EMS685" s="198"/>
      <c r="EMT685" s="198"/>
      <c r="EMU685" s="198"/>
      <c r="EMV685" s="198"/>
      <c r="EMW685" s="198"/>
      <c r="EMX685" s="198"/>
      <c r="EMY685" s="198"/>
      <c r="EMZ685" s="198"/>
      <c r="ENA685" s="198"/>
      <c r="ENB685" s="198"/>
      <c r="ENC685" s="198"/>
      <c r="END685" s="198"/>
      <c r="ENE685" s="198"/>
      <c r="ENF685" s="198"/>
      <c r="ENG685" s="198"/>
      <c r="ENH685" s="198"/>
      <c r="ENI685" s="198"/>
      <c r="ENJ685" s="198"/>
      <c r="ENK685" s="198"/>
      <c r="ENL685" s="198"/>
      <c r="ENM685" s="198"/>
      <c r="ENN685" s="198"/>
      <c r="ENO685" s="198"/>
      <c r="ENP685" s="198"/>
      <c r="ENQ685" s="198"/>
      <c r="ENR685" s="198"/>
      <c r="ENS685" s="198"/>
      <c r="ENT685" s="198"/>
      <c r="ENU685" s="198"/>
      <c r="ENV685" s="198"/>
      <c r="ENW685" s="198"/>
      <c r="ENX685" s="198"/>
      <c r="ENY685" s="198"/>
      <c r="ENZ685" s="198"/>
      <c r="EOA685" s="198"/>
      <c r="EOB685" s="198"/>
      <c r="EOC685" s="198"/>
      <c r="EOD685" s="198"/>
      <c r="EOE685" s="198"/>
      <c r="EOF685" s="198"/>
      <c r="EOG685" s="198"/>
      <c r="EOH685" s="198"/>
      <c r="EOI685" s="198"/>
      <c r="EOJ685" s="198"/>
      <c r="EOK685" s="198"/>
      <c r="EOL685" s="198"/>
      <c r="EOM685" s="198"/>
      <c r="EON685" s="198"/>
      <c r="EOO685" s="198"/>
      <c r="EOP685" s="198"/>
      <c r="EOQ685" s="198"/>
      <c r="EOR685" s="198"/>
      <c r="EOS685" s="198"/>
      <c r="EOT685" s="198"/>
      <c r="EOU685" s="198"/>
      <c r="EOV685" s="198"/>
      <c r="EOW685" s="198"/>
      <c r="EOX685" s="198"/>
      <c r="EOY685" s="198"/>
      <c r="EOZ685" s="198"/>
      <c r="EPA685" s="198"/>
      <c r="EPB685" s="198"/>
      <c r="EPC685" s="198"/>
      <c r="EPD685" s="198"/>
      <c r="EPE685" s="198"/>
      <c r="EPF685" s="198"/>
      <c r="EPG685" s="198"/>
      <c r="EPH685" s="198"/>
      <c r="EPI685" s="198"/>
      <c r="EPJ685" s="198"/>
      <c r="EPK685" s="198"/>
      <c r="EPL685" s="198"/>
      <c r="EPM685" s="198"/>
      <c r="EPN685" s="198"/>
      <c r="EPO685" s="198"/>
      <c r="EPP685" s="198"/>
      <c r="EPQ685" s="198"/>
      <c r="EPR685" s="198"/>
      <c r="EPS685" s="198"/>
      <c r="EPT685" s="198"/>
      <c r="EPU685" s="198"/>
      <c r="EPV685" s="198"/>
      <c r="EPW685" s="198"/>
      <c r="EPX685" s="198"/>
      <c r="EPY685" s="198"/>
      <c r="EPZ685" s="198"/>
      <c r="EQA685" s="198"/>
      <c r="EQB685" s="198"/>
      <c r="EQC685" s="198"/>
      <c r="EQD685" s="198"/>
      <c r="EQE685" s="198"/>
      <c r="EQF685" s="198"/>
      <c r="EQG685" s="198"/>
      <c r="EQH685" s="198"/>
      <c r="EQI685" s="198"/>
      <c r="EQJ685" s="198"/>
      <c r="EQK685" s="198"/>
      <c r="EQL685" s="198"/>
      <c r="EQM685" s="198"/>
      <c r="EQN685" s="198"/>
      <c r="EQO685" s="198"/>
      <c r="EQP685" s="198"/>
      <c r="EQQ685" s="198"/>
      <c r="EQR685" s="198"/>
      <c r="EQS685" s="198"/>
      <c r="EQT685" s="198"/>
      <c r="EQU685" s="198"/>
      <c r="EQV685" s="198"/>
      <c r="EQW685" s="198"/>
      <c r="EQX685" s="198"/>
      <c r="EQY685" s="198"/>
      <c r="EQZ685" s="198"/>
      <c r="ERA685" s="198"/>
      <c r="ERB685" s="198"/>
      <c r="ERC685" s="198"/>
      <c r="ERD685" s="198"/>
      <c r="ERE685" s="198"/>
      <c r="ERF685" s="198"/>
      <c r="ERG685" s="198"/>
      <c r="ERH685" s="198"/>
      <c r="ERI685" s="198"/>
      <c r="ERJ685" s="198"/>
      <c r="ERK685" s="198"/>
      <c r="ERL685" s="198"/>
      <c r="ERM685" s="198"/>
      <c r="ERN685" s="198"/>
      <c r="ERO685" s="198"/>
      <c r="ERP685" s="198"/>
      <c r="ERQ685" s="198"/>
      <c r="ERR685" s="198"/>
      <c r="ERS685" s="198"/>
      <c r="ERT685" s="198"/>
      <c r="ERU685" s="198"/>
      <c r="ERV685" s="198"/>
      <c r="ERW685" s="198"/>
      <c r="ERX685" s="198"/>
      <c r="ERY685" s="198"/>
      <c r="ERZ685" s="198"/>
      <c r="ESA685" s="198"/>
      <c r="ESB685" s="198"/>
      <c r="ESC685" s="198"/>
      <c r="ESD685" s="198"/>
      <c r="ESE685" s="198"/>
      <c r="ESF685" s="198"/>
      <c r="ESG685" s="198"/>
      <c r="ESH685" s="198"/>
      <c r="ESI685" s="198"/>
      <c r="ESJ685" s="198"/>
      <c r="ESK685" s="198"/>
      <c r="ESL685" s="198"/>
      <c r="ESM685" s="198"/>
      <c r="ESN685" s="198"/>
      <c r="ESO685" s="198"/>
      <c r="ESP685" s="198"/>
      <c r="ESQ685" s="198"/>
      <c r="ESR685" s="198"/>
      <c r="ESS685" s="198"/>
      <c r="EST685" s="198"/>
      <c r="ESU685" s="198"/>
      <c r="ESV685" s="198"/>
      <c r="ESW685" s="198"/>
      <c r="ESX685" s="198"/>
      <c r="ESY685" s="198"/>
      <c r="ESZ685" s="198"/>
      <c r="ETA685" s="198"/>
      <c r="ETB685" s="198"/>
      <c r="ETC685" s="198"/>
      <c r="ETD685" s="198"/>
      <c r="ETE685" s="198"/>
      <c r="ETF685" s="198"/>
      <c r="ETG685" s="198"/>
      <c r="ETH685" s="198"/>
      <c r="ETI685" s="198"/>
      <c r="ETJ685" s="198"/>
      <c r="ETK685" s="198"/>
      <c r="ETL685" s="198"/>
      <c r="ETM685" s="198"/>
      <c r="ETN685" s="198"/>
      <c r="ETO685" s="198"/>
      <c r="ETP685" s="198"/>
      <c r="ETQ685" s="198"/>
      <c r="ETR685" s="198"/>
      <c r="ETS685" s="198"/>
      <c r="ETT685" s="198"/>
      <c r="ETU685" s="198"/>
      <c r="ETV685" s="198"/>
      <c r="ETW685" s="198"/>
      <c r="ETX685" s="198"/>
      <c r="ETY685" s="198"/>
      <c r="ETZ685" s="198"/>
      <c r="EUA685" s="198"/>
      <c r="EUB685" s="198"/>
      <c r="EUC685" s="198"/>
      <c r="EUD685" s="198"/>
      <c r="EUE685" s="198"/>
      <c r="EUF685" s="198"/>
      <c r="EUG685" s="198"/>
      <c r="EUH685" s="198"/>
      <c r="EUI685" s="198"/>
      <c r="EUJ685" s="198"/>
      <c r="EUK685" s="198"/>
      <c r="EUL685" s="198"/>
      <c r="EUM685" s="198"/>
      <c r="EUN685" s="198"/>
      <c r="EUO685" s="198"/>
      <c r="EUP685" s="198"/>
      <c r="EUQ685" s="198"/>
      <c r="EUR685" s="198"/>
      <c r="EUS685" s="198"/>
      <c r="EUT685" s="198"/>
      <c r="EUU685" s="198"/>
      <c r="EUV685" s="198"/>
      <c r="EUW685" s="198"/>
      <c r="EUX685" s="198"/>
      <c r="EUY685" s="198"/>
      <c r="EUZ685" s="198"/>
      <c r="EVA685" s="198"/>
      <c r="EVB685" s="198"/>
      <c r="EVC685" s="198"/>
      <c r="EVD685" s="198"/>
      <c r="EVE685" s="198"/>
      <c r="EVF685" s="198"/>
      <c r="EVG685" s="198"/>
      <c r="EVH685" s="198"/>
      <c r="EVI685" s="198"/>
      <c r="EVJ685" s="198"/>
      <c r="EVK685" s="198"/>
      <c r="EVL685" s="198"/>
      <c r="EVM685" s="198"/>
      <c r="EVN685" s="198"/>
      <c r="EVO685" s="198"/>
      <c r="EVP685" s="198"/>
      <c r="EVQ685" s="198"/>
      <c r="EVR685" s="198"/>
      <c r="EVS685" s="198"/>
      <c r="EVT685" s="198"/>
      <c r="EVU685" s="198"/>
      <c r="EVV685" s="198"/>
      <c r="EVW685" s="198"/>
      <c r="EVX685" s="198"/>
      <c r="EVY685" s="198"/>
      <c r="EVZ685" s="198"/>
      <c r="EWA685" s="198"/>
      <c r="EWB685" s="198"/>
      <c r="EWC685" s="198"/>
      <c r="EWD685" s="198"/>
      <c r="EWE685" s="198"/>
      <c r="EWF685" s="198"/>
      <c r="EWG685" s="198"/>
      <c r="EWH685" s="198"/>
      <c r="EWI685" s="198"/>
      <c r="EWJ685" s="198"/>
      <c r="EWK685" s="198"/>
      <c r="EWL685" s="198"/>
      <c r="EWM685" s="198"/>
      <c r="EWN685" s="198"/>
      <c r="EWO685" s="198"/>
      <c r="EWP685" s="198"/>
      <c r="EWQ685" s="198"/>
      <c r="EWR685" s="198"/>
      <c r="EWS685" s="198"/>
      <c r="EWT685" s="198"/>
      <c r="EWU685" s="198"/>
      <c r="EWV685" s="198"/>
      <c r="EWW685" s="198"/>
      <c r="EWX685" s="198"/>
      <c r="EWY685" s="198"/>
      <c r="EWZ685" s="198"/>
      <c r="EXA685" s="198"/>
      <c r="EXB685" s="198"/>
      <c r="EXC685" s="198"/>
      <c r="EXD685" s="198"/>
      <c r="EXE685" s="198"/>
      <c r="EXF685" s="198"/>
      <c r="EXG685" s="198"/>
      <c r="EXH685" s="198"/>
      <c r="EXI685" s="198"/>
      <c r="EXJ685" s="198"/>
      <c r="EXK685" s="198"/>
      <c r="EXL685" s="198"/>
      <c r="EXM685" s="198"/>
      <c r="EXN685" s="198"/>
      <c r="EXO685" s="198"/>
      <c r="EXP685" s="198"/>
      <c r="EXQ685" s="198"/>
      <c r="EXR685" s="198"/>
      <c r="EXS685" s="198"/>
      <c r="EXT685" s="198"/>
      <c r="EXU685" s="198"/>
      <c r="EXV685" s="198"/>
      <c r="EXW685" s="198"/>
      <c r="EXX685" s="198"/>
      <c r="EXY685" s="198"/>
      <c r="EXZ685" s="198"/>
      <c r="EYA685" s="198"/>
      <c r="EYB685" s="198"/>
      <c r="EYC685" s="198"/>
      <c r="EYD685" s="198"/>
      <c r="EYE685" s="198"/>
      <c r="EYF685" s="198"/>
      <c r="EYG685" s="198"/>
      <c r="EYH685" s="198"/>
      <c r="EYI685" s="198"/>
      <c r="EYJ685" s="198"/>
      <c r="EYK685" s="198"/>
      <c r="EYL685" s="198"/>
      <c r="EYM685" s="198"/>
      <c r="EYN685" s="198"/>
      <c r="EYO685" s="198"/>
      <c r="EYP685" s="198"/>
      <c r="EYQ685" s="198"/>
      <c r="EYR685" s="198"/>
      <c r="EYS685" s="198"/>
      <c r="EYT685" s="198"/>
      <c r="EYU685" s="198"/>
      <c r="EYV685" s="198"/>
      <c r="EYW685" s="198"/>
      <c r="EYX685" s="198"/>
      <c r="EYY685" s="198"/>
      <c r="EYZ685" s="198"/>
      <c r="EZA685" s="198"/>
      <c r="EZB685" s="198"/>
      <c r="EZC685" s="198"/>
      <c r="EZD685" s="198"/>
      <c r="EZE685" s="198"/>
      <c r="EZF685" s="198"/>
      <c r="EZG685" s="198"/>
      <c r="EZH685" s="198"/>
      <c r="EZI685" s="198"/>
      <c r="EZJ685" s="198"/>
      <c r="EZK685" s="198"/>
      <c r="EZL685" s="198"/>
      <c r="EZM685" s="198"/>
      <c r="EZN685" s="198"/>
      <c r="EZO685" s="198"/>
      <c r="EZP685" s="198"/>
      <c r="EZQ685" s="198"/>
      <c r="EZR685" s="198"/>
      <c r="EZS685" s="198"/>
      <c r="EZT685" s="198"/>
      <c r="EZU685" s="198"/>
      <c r="EZV685" s="198"/>
      <c r="EZW685" s="198"/>
      <c r="EZX685" s="198"/>
      <c r="EZY685" s="198"/>
      <c r="EZZ685" s="198"/>
      <c r="FAA685" s="198"/>
      <c r="FAB685" s="198"/>
      <c r="FAC685" s="198"/>
      <c r="FAD685" s="198"/>
      <c r="FAE685" s="198"/>
      <c r="FAF685" s="198"/>
      <c r="FAG685" s="198"/>
      <c r="FAH685" s="198"/>
      <c r="FAI685" s="198"/>
      <c r="FAJ685" s="198"/>
      <c r="FAK685" s="198"/>
      <c r="FAL685" s="198"/>
      <c r="FAM685" s="198"/>
      <c r="FAN685" s="198"/>
      <c r="FAO685" s="198"/>
      <c r="FAP685" s="198"/>
      <c r="FAQ685" s="198"/>
      <c r="FAR685" s="198"/>
      <c r="FAS685" s="198"/>
      <c r="FAT685" s="198"/>
      <c r="FAU685" s="198"/>
      <c r="FAV685" s="198"/>
      <c r="FAW685" s="198"/>
      <c r="FAX685" s="198"/>
      <c r="FAY685" s="198"/>
      <c r="FAZ685" s="198"/>
      <c r="FBA685" s="198"/>
      <c r="FBB685" s="198"/>
      <c r="FBC685" s="198"/>
      <c r="FBD685" s="198"/>
      <c r="FBE685" s="198"/>
      <c r="FBF685" s="198"/>
      <c r="FBG685" s="198"/>
      <c r="FBH685" s="198"/>
      <c r="FBI685" s="198"/>
      <c r="FBJ685" s="198"/>
      <c r="FBK685" s="198"/>
      <c r="FBL685" s="198"/>
      <c r="FBM685" s="198"/>
      <c r="FBN685" s="198"/>
      <c r="FBO685" s="198"/>
      <c r="FBP685" s="198"/>
      <c r="FBQ685" s="198"/>
      <c r="FBR685" s="198"/>
      <c r="FBS685" s="198"/>
      <c r="FBT685" s="198"/>
      <c r="FBU685" s="198"/>
      <c r="FBV685" s="198"/>
      <c r="FBW685" s="198"/>
      <c r="FBX685" s="198"/>
      <c r="FBY685" s="198"/>
      <c r="FBZ685" s="198"/>
      <c r="FCA685" s="198"/>
      <c r="FCB685" s="198"/>
      <c r="FCC685" s="198"/>
      <c r="FCD685" s="198"/>
      <c r="FCE685" s="198"/>
      <c r="FCF685" s="198"/>
      <c r="FCG685" s="198"/>
      <c r="FCH685" s="198"/>
      <c r="FCI685" s="198"/>
      <c r="FCJ685" s="198"/>
      <c r="FCK685" s="198"/>
      <c r="FCL685" s="198"/>
      <c r="FCM685" s="198"/>
      <c r="FCN685" s="198"/>
      <c r="FCO685" s="198"/>
      <c r="FCP685" s="198"/>
      <c r="FCQ685" s="198"/>
      <c r="FCR685" s="198"/>
      <c r="FCS685" s="198"/>
      <c r="FCT685" s="198"/>
      <c r="FCU685" s="198"/>
      <c r="FCV685" s="198"/>
      <c r="FCW685" s="198"/>
      <c r="FCX685" s="198"/>
      <c r="FCY685" s="198"/>
      <c r="FCZ685" s="198"/>
      <c r="FDA685" s="198"/>
      <c r="FDB685" s="198"/>
      <c r="FDC685" s="198"/>
      <c r="FDD685" s="198"/>
      <c r="FDE685" s="198"/>
      <c r="FDF685" s="198"/>
      <c r="FDG685" s="198"/>
      <c r="FDH685" s="198"/>
      <c r="FDI685" s="198"/>
      <c r="FDJ685" s="198"/>
      <c r="FDK685" s="198"/>
      <c r="FDL685" s="198"/>
      <c r="FDM685" s="198"/>
      <c r="FDN685" s="198"/>
      <c r="FDO685" s="198"/>
      <c r="FDP685" s="198"/>
      <c r="FDQ685" s="198"/>
      <c r="FDR685" s="198"/>
      <c r="FDS685" s="198"/>
      <c r="FDT685" s="198"/>
      <c r="FDU685" s="198"/>
      <c r="FDV685" s="198"/>
      <c r="FDW685" s="198"/>
      <c r="FDX685" s="198"/>
      <c r="FDY685" s="198"/>
      <c r="FDZ685" s="198"/>
      <c r="FEA685" s="198"/>
      <c r="FEB685" s="198"/>
      <c r="FEC685" s="198"/>
      <c r="FED685" s="198"/>
      <c r="FEE685" s="198"/>
      <c r="FEF685" s="198"/>
      <c r="FEG685" s="198"/>
      <c r="FEH685" s="198"/>
      <c r="FEI685" s="198"/>
      <c r="FEJ685" s="198"/>
      <c r="FEK685" s="198"/>
      <c r="FEL685" s="198"/>
      <c r="FEM685" s="198"/>
      <c r="FEN685" s="198"/>
      <c r="FEO685" s="198"/>
      <c r="FEP685" s="198"/>
      <c r="FEQ685" s="198"/>
      <c r="FER685" s="198"/>
      <c r="FES685" s="198"/>
      <c r="FET685" s="198"/>
      <c r="FEU685" s="198"/>
      <c r="FEV685" s="198"/>
      <c r="FEW685" s="198"/>
      <c r="FEX685" s="198"/>
      <c r="FEY685" s="198"/>
      <c r="FEZ685" s="198"/>
      <c r="FFA685" s="198"/>
      <c r="FFB685" s="198"/>
      <c r="FFC685" s="198"/>
      <c r="FFD685" s="198"/>
      <c r="FFE685" s="198"/>
      <c r="FFF685" s="198"/>
      <c r="FFG685" s="198"/>
      <c r="FFH685" s="198"/>
      <c r="FFI685" s="198"/>
      <c r="FFJ685" s="198"/>
      <c r="FFK685" s="198"/>
      <c r="FFL685" s="198"/>
      <c r="FFM685" s="198"/>
      <c r="FFN685" s="198"/>
      <c r="FFO685" s="198"/>
      <c r="FFP685" s="198"/>
      <c r="FFQ685" s="198"/>
      <c r="FFR685" s="198"/>
      <c r="FFS685" s="198"/>
      <c r="FFT685" s="198"/>
      <c r="FFU685" s="198"/>
      <c r="FFV685" s="198"/>
      <c r="FFW685" s="198"/>
      <c r="FFX685" s="198"/>
      <c r="FFY685" s="198"/>
      <c r="FFZ685" s="198"/>
      <c r="FGA685" s="198"/>
      <c r="FGB685" s="198"/>
      <c r="FGC685" s="198"/>
      <c r="FGD685" s="198"/>
      <c r="FGE685" s="198"/>
      <c r="FGF685" s="198"/>
      <c r="FGG685" s="198"/>
      <c r="FGH685" s="198"/>
      <c r="FGI685" s="198"/>
      <c r="FGJ685" s="198"/>
      <c r="FGK685" s="198"/>
      <c r="FGL685" s="198"/>
      <c r="FGM685" s="198"/>
      <c r="FGN685" s="198"/>
      <c r="FGO685" s="198"/>
      <c r="FGP685" s="198"/>
      <c r="FGQ685" s="198"/>
      <c r="FGR685" s="198"/>
      <c r="FGS685" s="198"/>
      <c r="FGT685" s="198"/>
      <c r="FGU685" s="198"/>
      <c r="FGV685" s="198"/>
      <c r="FGW685" s="198"/>
      <c r="FGX685" s="198"/>
      <c r="FGY685" s="198"/>
      <c r="FGZ685" s="198"/>
      <c r="FHA685" s="198"/>
      <c r="FHB685" s="198"/>
      <c r="FHC685" s="198"/>
      <c r="FHD685" s="198"/>
      <c r="FHE685" s="198"/>
      <c r="FHF685" s="198"/>
      <c r="FHG685" s="198"/>
      <c r="FHH685" s="198"/>
      <c r="FHI685" s="198"/>
      <c r="FHJ685" s="198"/>
      <c r="FHK685" s="198"/>
      <c r="FHL685" s="198"/>
      <c r="FHM685" s="198"/>
      <c r="FHN685" s="198"/>
      <c r="FHO685" s="198"/>
      <c r="FHP685" s="198"/>
      <c r="FHQ685" s="198"/>
      <c r="FHR685" s="198"/>
      <c r="FHS685" s="198"/>
      <c r="FHT685" s="198"/>
      <c r="FHU685" s="198"/>
      <c r="FHV685" s="198"/>
      <c r="FHW685" s="198"/>
      <c r="FHX685" s="198"/>
      <c r="FHY685" s="198"/>
      <c r="FHZ685" s="198"/>
      <c r="FIA685" s="198"/>
      <c r="FIB685" s="198"/>
      <c r="FIC685" s="198"/>
      <c r="FID685" s="198"/>
      <c r="FIE685" s="198"/>
      <c r="FIF685" s="198"/>
      <c r="FIG685" s="198"/>
      <c r="FIH685" s="198"/>
      <c r="FII685" s="198"/>
      <c r="FIJ685" s="198"/>
      <c r="FIK685" s="198"/>
      <c r="FIL685" s="198"/>
      <c r="FIM685" s="198"/>
      <c r="FIN685" s="198"/>
      <c r="FIO685" s="198"/>
      <c r="FIP685" s="198"/>
      <c r="FIQ685" s="198"/>
      <c r="FIR685" s="198"/>
      <c r="FIS685" s="198"/>
      <c r="FIT685" s="198"/>
      <c r="FIU685" s="198"/>
      <c r="FIV685" s="198"/>
      <c r="FIW685" s="198"/>
      <c r="FIX685" s="198"/>
      <c r="FIY685" s="198"/>
      <c r="FIZ685" s="198"/>
      <c r="FJA685" s="198"/>
      <c r="FJB685" s="198"/>
      <c r="FJC685" s="198"/>
      <c r="FJD685" s="198"/>
      <c r="FJE685" s="198"/>
      <c r="FJF685" s="198"/>
      <c r="FJG685" s="198"/>
      <c r="FJH685" s="198"/>
      <c r="FJI685" s="198"/>
      <c r="FJJ685" s="198"/>
      <c r="FJK685" s="198"/>
      <c r="FJL685" s="198"/>
      <c r="FJM685" s="198"/>
      <c r="FJN685" s="198"/>
      <c r="FJO685" s="198"/>
      <c r="FJP685" s="198"/>
      <c r="FJQ685" s="198"/>
      <c r="FJR685" s="198"/>
      <c r="FJS685" s="198"/>
      <c r="FJT685" s="198"/>
      <c r="FJU685" s="198"/>
      <c r="FJV685" s="198"/>
      <c r="FJW685" s="198"/>
      <c r="FJX685" s="198"/>
      <c r="FJY685" s="198"/>
      <c r="FJZ685" s="198"/>
      <c r="FKA685" s="198"/>
      <c r="FKB685" s="198"/>
      <c r="FKC685" s="198"/>
      <c r="FKD685" s="198"/>
      <c r="FKE685" s="198"/>
      <c r="FKF685" s="198"/>
      <c r="FKG685" s="198"/>
      <c r="FKH685" s="198"/>
      <c r="FKI685" s="198"/>
      <c r="FKJ685" s="198"/>
      <c r="FKK685" s="198"/>
      <c r="FKL685" s="198"/>
      <c r="FKM685" s="198"/>
      <c r="FKN685" s="198"/>
      <c r="FKO685" s="198"/>
      <c r="FKP685" s="198"/>
      <c r="FKQ685" s="198"/>
      <c r="FKR685" s="198"/>
      <c r="FKS685" s="198"/>
      <c r="FKT685" s="198"/>
      <c r="FKU685" s="198"/>
      <c r="FKV685" s="198"/>
      <c r="FKW685" s="198"/>
      <c r="FKX685" s="198"/>
      <c r="FKY685" s="198"/>
      <c r="FKZ685" s="198"/>
      <c r="FLA685" s="198"/>
      <c r="FLB685" s="198"/>
      <c r="FLC685" s="198"/>
      <c r="FLD685" s="198"/>
      <c r="FLE685" s="198"/>
      <c r="FLF685" s="198"/>
      <c r="FLG685" s="198"/>
      <c r="FLH685" s="198"/>
      <c r="FLI685" s="198"/>
      <c r="FLJ685" s="198"/>
      <c r="FLK685" s="198"/>
      <c r="FLL685" s="198"/>
      <c r="FLM685" s="198"/>
      <c r="FLN685" s="198"/>
      <c r="FLO685" s="198"/>
      <c r="FLP685" s="198"/>
      <c r="FLQ685" s="198"/>
      <c r="FLR685" s="198"/>
      <c r="FLS685" s="198"/>
      <c r="FLT685" s="198"/>
      <c r="FLU685" s="198"/>
      <c r="FLV685" s="198"/>
      <c r="FLW685" s="198"/>
      <c r="FLX685" s="198"/>
      <c r="FLY685" s="198"/>
      <c r="FLZ685" s="198"/>
      <c r="FMA685" s="198"/>
      <c r="FMB685" s="198"/>
      <c r="FMC685" s="198"/>
      <c r="FMD685" s="198"/>
      <c r="FME685" s="198"/>
      <c r="FMF685" s="198"/>
      <c r="FMG685" s="198"/>
      <c r="FMH685" s="198"/>
      <c r="FMI685" s="198"/>
      <c r="FMJ685" s="198"/>
      <c r="FMK685" s="198"/>
      <c r="FML685" s="198"/>
      <c r="FMM685" s="198"/>
      <c r="FMN685" s="198"/>
      <c r="FMO685" s="198"/>
      <c r="FMP685" s="198"/>
      <c r="FMQ685" s="198"/>
      <c r="FMR685" s="198"/>
      <c r="FMS685" s="198"/>
      <c r="FMT685" s="198"/>
      <c r="FMU685" s="198"/>
      <c r="FMV685" s="198"/>
      <c r="FMW685" s="198"/>
      <c r="FMX685" s="198"/>
      <c r="FMY685" s="198"/>
      <c r="FMZ685" s="198"/>
      <c r="FNA685" s="198"/>
      <c r="FNB685" s="198"/>
      <c r="FNC685" s="198"/>
      <c r="FND685" s="198"/>
      <c r="FNE685" s="198"/>
      <c r="FNF685" s="198"/>
      <c r="FNG685" s="198"/>
      <c r="FNH685" s="198"/>
      <c r="FNI685" s="198"/>
      <c r="FNJ685" s="198"/>
      <c r="FNK685" s="198"/>
      <c r="FNL685" s="198"/>
      <c r="FNM685" s="198"/>
      <c r="FNN685" s="198"/>
      <c r="FNO685" s="198"/>
      <c r="FNP685" s="198"/>
      <c r="FNQ685" s="198"/>
      <c r="FNR685" s="198"/>
      <c r="FNS685" s="198"/>
      <c r="FNT685" s="198"/>
      <c r="FNU685" s="198"/>
      <c r="FNV685" s="198"/>
      <c r="FNW685" s="198"/>
      <c r="FNX685" s="198"/>
      <c r="FNY685" s="198"/>
      <c r="FNZ685" s="198"/>
      <c r="FOA685" s="198"/>
      <c r="FOB685" s="198"/>
      <c r="FOC685" s="198"/>
      <c r="FOD685" s="198"/>
      <c r="FOE685" s="198"/>
      <c r="FOF685" s="198"/>
      <c r="FOG685" s="198"/>
      <c r="FOH685" s="198"/>
      <c r="FOI685" s="198"/>
      <c r="FOJ685" s="198"/>
      <c r="FOK685" s="198"/>
      <c r="FOL685" s="198"/>
      <c r="FOM685" s="198"/>
      <c r="FON685" s="198"/>
      <c r="FOO685" s="198"/>
      <c r="FOP685" s="198"/>
      <c r="FOQ685" s="198"/>
      <c r="FOR685" s="198"/>
      <c r="FOS685" s="198"/>
      <c r="FOT685" s="198"/>
      <c r="FOU685" s="198"/>
      <c r="FOV685" s="198"/>
      <c r="FOW685" s="198"/>
      <c r="FOX685" s="198"/>
      <c r="FOY685" s="198"/>
      <c r="FOZ685" s="198"/>
      <c r="FPA685" s="198"/>
      <c r="FPB685" s="198"/>
      <c r="FPC685" s="198"/>
      <c r="FPD685" s="198"/>
      <c r="FPE685" s="198"/>
      <c r="FPF685" s="198"/>
      <c r="FPG685" s="198"/>
      <c r="FPH685" s="198"/>
      <c r="FPI685" s="198"/>
      <c r="FPJ685" s="198"/>
      <c r="FPK685" s="198"/>
      <c r="FPL685" s="198"/>
      <c r="FPM685" s="198"/>
      <c r="FPN685" s="198"/>
      <c r="FPO685" s="198"/>
      <c r="FPP685" s="198"/>
      <c r="FPQ685" s="198"/>
      <c r="FPR685" s="198"/>
      <c r="FPS685" s="198"/>
      <c r="FPT685" s="198"/>
      <c r="FPU685" s="198"/>
      <c r="FPV685" s="198"/>
      <c r="FPW685" s="198"/>
      <c r="FPX685" s="198"/>
      <c r="FPY685" s="198"/>
      <c r="FPZ685" s="198"/>
      <c r="FQA685" s="198"/>
      <c r="FQB685" s="198"/>
      <c r="FQC685" s="198"/>
      <c r="FQD685" s="198"/>
      <c r="FQE685" s="198"/>
      <c r="FQF685" s="198"/>
      <c r="FQG685" s="198"/>
      <c r="FQH685" s="198"/>
      <c r="FQI685" s="198"/>
      <c r="FQJ685" s="198"/>
      <c r="FQK685" s="198"/>
      <c r="FQL685" s="198"/>
      <c r="FQM685" s="198"/>
      <c r="FQN685" s="198"/>
      <c r="FQO685" s="198"/>
      <c r="FQP685" s="198"/>
      <c r="FQQ685" s="198"/>
      <c r="FQR685" s="198"/>
      <c r="FQS685" s="198"/>
      <c r="FQT685" s="198"/>
      <c r="FQU685" s="198"/>
      <c r="FQV685" s="198"/>
      <c r="FQW685" s="198"/>
      <c r="FQX685" s="198"/>
      <c r="FQY685" s="198"/>
      <c r="FQZ685" s="198"/>
      <c r="FRA685" s="198"/>
      <c r="FRB685" s="198"/>
      <c r="FRC685" s="198"/>
      <c r="FRD685" s="198"/>
      <c r="FRE685" s="198"/>
      <c r="FRF685" s="198"/>
      <c r="FRG685" s="198"/>
      <c r="FRH685" s="198"/>
      <c r="FRI685" s="198"/>
      <c r="FRJ685" s="198"/>
      <c r="FRK685" s="198"/>
      <c r="FRL685" s="198"/>
      <c r="FRM685" s="198"/>
      <c r="FRN685" s="198"/>
      <c r="FRO685" s="198"/>
      <c r="FRP685" s="198"/>
      <c r="FRQ685" s="198"/>
      <c r="FRR685" s="198"/>
      <c r="FRS685" s="198"/>
      <c r="FRT685" s="198"/>
      <c r="FRU685" s="198"/>
      <c r="FRV685" s="198"/>
      <c r="FRW685" s="198"/>
      <c r="FRX685" s="198"/>
      <c r="FRY685" s="198"/>
      <c r="FRZ685" s="198"/>
      <c r="FSA685" s="198"/>
      <c r="FSB685" s="198"/>
      <c r="FSC685" s="198"/>
      <c r="FSD685" s="198"/>
      <c r="FSE685" s="198"/>
      <c r="FSF685" s="198"/>
      <c r="FSG685" s="198"/>
      <c r="FSH685" s="198"/>
      <c r="FSI685" s="198"/>
      <c r="FSJ685" s="198"/>
      <c r="FSK685" s="198"/>
      <c r="FSL685" s="198"/>
      <c r="FSM685" s="198"/>
      <c r="FSN685" s="198"/>
      <c r="FSO685" s="198"/>
      <c r="FSP685" s="198"/>
      <c r="FSQ685" s="198"/>
      <c r="FSR685" s="198"/>
      <c r="FSS685" s="198"/>
      <c r="FST685" s="198"/>
      <c r="FSU685" s="198"/>
      <c r="FSV685" s="198"/>
      <c r="FSW685" s="198"/>
      <c r="FSX685" s="198"/>
      <c r="FSY685" s="198"/>
      <c r="FSZ685" s="198"/>
      <c r="FTA685" s="198"/>
      <c r="FTB685" s="198"/>
      <c r="FTC685" s="198"/>
      <c r="FTD685" s="198"/>
      <c r="FTE685" s="198"/>
      <c r="FTF685" s="198"/>
      <c r="FTG685" s="198"/>
      <c r="FTH685" s="198"/>
      <c r="FTI685" s="198"/>
      <c r="FTJ685" s="198"/>
      <c r="FTK685" s="198"/>
      <c r="FTL685" s="198"/>
      <c r="FTM685" s="198"/>
      <c r="FTN685" s="198"/>
      <c r="FTO685" s="198"/>
      <c r="FTP685" s="198"/>
      <c r="FTQ685" s="198"/>
      <c r="FTR685" s="198"/>
      <c r="FTS685" s="198"/>
      <c r="FTT685" s="198"/>
      <c r="FTU685" s="198"/>
      <c r="FTV685" s="198"/>
      <c r="FTW685" s="198"/>
      <c r="FTX685" s="198"/>
      <c r="FTY685" s="198"/>
      <c r="FTZ685" s="198"/>
      <c r="FUA685" s="198"/>
      <c r="FUB685" s="198"/>
      <c r="FUC685" s="198"/>
      <c r="FUD685" s="198"/>
      <c r="FUE685" s="198"/>
      <c r="FUF685" s="198"/>
      <c r="FUG685" s="198"/>
      <c r="FUH685" s="198"/>
      <c r="FUI685" s="198"/>
      <c r="FUJ685" s="198"/>
      <c r="FUK685" s="198"/>
      <c r="FUL685" s="198"/>
      <c r="FUM685" s="198"/>
      <c r="FUN685" s="198"/>
      <c r="FUO685" s="198"/>
      <c r="FUP685" s="198"/>
      <c r="FUQ685" s="198"/>
      <c r="FUR685" s="198"/>
      <c r="FUS685" s="198"/>
      <c r="FUT685" s="198"/>
      <c r="FUU685" s="198"/>
      <c r="FUV685" s="198"/>
      <c r="FUW685" s="198"/>
      <c r="FUX685" s="198"/>
      <c r="FUY685" s="198"/>
      <c r="FUZ685" s="198"/>
      <c r="FVA685" s="198"/>
      <c r="FVB685" s="198"/>
      <c r="FVC685" s="198"/>
      <c r="FVD685" s="198"/>
      <c r="FVE685" s="198"/>
      <c r="FVF685" s="198"/>
      <c r="FVG685" s="198"/>
      <c r="FVH685" s="198"/>
      <c r="FVI685" s="198"/>
      <c r="FVJ685" s="198"/>
      <c r="FVK685" s="198"/>
      <c r="FVL685" s="198"/>
      <c r="FVM685" s="198"/>
      <c r="FVN685" s="198"/>
      <c r="FVO685" s="198"/>
      <c r="FVP685" s="198"/>
      <c r="FVQ685" s="198"/>
      <c r="FVR685" s="198"/>
      <c r="FVS685" s="198"/>
      <c r="FVT685" s="198"/>
      <c r="FVU685" s="198"/>
      <c r="FVV685" s="198"/>
      <c r="FVW685" s="198"/>
      <c r="FVX685" s="198"/>
      <c r="FVY685" s="198"/>
      <c r="FVZ685" s="198"/>
      <c r="FWA685" s="198"/>
      <c r="FWB685" s="198"/>
      <c r="FWC685" s="198"/>
      <c r="FWD685" s="198"/>
      <c r="FWE685" s="198"/>
      <c r="FWF685" s="198"/>
      <c r="FWG685" s="198"/>
      <c r="FWH685" s="198"/>
      <c r="FWI685" s="198"/>
      <c r="FWJ685" s="198"/>
      <c r="FWK685" s="198"/>
      <c r="FWL685" s="198"/>
      <c r="FWM685" s="198"/>
      <c r="FWN685" s="198"/>
      <c r="FWO685" s="198"/>
      <c r="FWP685" s="198"/>
      <c r="FWQ685" s="198"/>
      <c r="FWR685" s="198"/>
      <c r="FWS685" s="198"/>
      <c r="FWT685" s="198"/>
      <c r="FWU685" s="198"/>
      <c r="FWV685" s="198"/>
      <c r="FWW685" s="198"/>
      <c r="FWX685" s="198"/>
      <c r="FWY685" s="198"/>
      <c r="FWZ685" s="198"/>
      <c r="FXA685" s="198"/>
      <c r="FXB685" s="198"/>
      <c r="FXC685" s="198"/>
      <c r="FXD685" s="198"/>
      <c r="FXE685" s="198"/>
      <c r="FXF685" s="198"/>
      <c r="FXG685" s="198"/>
      <c r="FXH685" s="198"/>
      <c r="FXI685" s="198"/>
      <c r="FXJ685" s="198"/>
      <c r="FXK685" s="198"/>
      <c r="FXL685" s="198"/>
      <c r="FXM685" s="198"/>
      <c r="FXN685" s="198"/>
      <c r="FXO685" s="198"/>
      <c r="FXP685" s="198"/>
      <c r="FXQ685" s="198"/>
      <c r="FXR685" s="198"/>
      <c r="FXS685" s="198"/>
      <c r="FXT685" s="198"/>
      <c r="FXU685" s="198"/>
      <c r="FXV685" s="198"/>
      <c r="FXW685" s="198"/>
      <c r="FXX685" s="198"/>
      <c r="FXY685" s="198"/>
      <c r="FXZ685" s="198"/>
      <c r="FYA685" s="198"/>
      <c r="FYB685" s="198"/>
      <c r="FYC685" s="198"/>
      <c r="FYD685" s="198"/>
      <c r="FYE685" s="198"/>
      <c r="FYF685" s="198"/>
      <c r="FYG685" s="198"/>
      <c r="FYH685" s="198"/>
      <c r="FYI685" s="198"/>
      <c r="FYJ685" s="198"/>
      <c r="FYK685" s="198"/>
      <c r="FYL685" s="198"/>
      <c r="FYM685" s="198"/>
      <c r="FYN685" s="198"/>
      <c r="FYO685" s="198"/>
      <c r="FYP685" s="198"/>
      <c r="FYQ685" s="198"/>
      <c r="FYR685" s="198"/>
      <c r="FYS685" s="198"/>
      <c r="FYT685" s="198"/>
      <c r="FYU685" s="198"/>
      <c r="FYV685" s="198"/>
      <c r="FYW685" s="198"/>
      <c r="FYX685" s="198"/>
      <c r="FYY685" s="198"/>
      <c r="FYZ685" s="198"/>
      <c r="FZA685" s="198"/>
      <c r="FZB685" s="198"/>
      <c r="FZC685" s="198"/>
      <c r="FZD685" s="198"/>
      <c r="FZE685" s="198"/>
      <c r="FZF685" s="198"/>
      <c r="FZG685" s="198"/>
      <c r="FZH685" s="198"/>
      <c r="FZI685" s="198"/>
      <c r="FZJ685" s="198"/>
      <c r="FZK685" s="198"/>
      <c r="FZL685" s="198"/>
      <c r="FZM685" s="198"/>
      <c r="FZN685" s="198"/>
      <c r="FZO685" s="198"/>
      <c r="FZP685" s="198"/>
      <c r="FZQ685" s="198"/>
      <c r="FZR685" s="198"/>
      <c r="FZS685" s="198"/>
      <c r="FZT685" s="198"/>
      <c r="FZU685" s="198"/>
      <c r="FZV685" s="198"/>
      <c r="FZW685" s="198"/>
      <c r="FZX685" s="198"/>
      <c r="FZY685" s="198"/>
      <c r="FZZ685" s="198"/>
      <c r="GAA685" s="198"/>
      <c r="GAB685" s="198"/>
      <c r="GAC685" s="198"/>
      <c r="GAD685" s="198"/>
      <c r="GAE685" s="198"/>
      <c r="GAF685" s="198"/>
      <c r="GAG685" s="198"/>
      <c r="GAH685" s="198"/>
      <c r="GAI685" s="198"/>
      <c r="GAJ685" s="198"/>
      <c r="GAK685" s="198"/>
      <c r="GAL685" s="198"/>
      <c r="GAM685" s="198"/>
      <c r="GAN685" s="198"/>
      <c r="GAO685" s="198"/>
      <c r="GAP685" s="198"/>
      <c r="GAQ685" s="198"/>
      <c r="GAR685" s="198"/>
      <c r="GAS685" s="198"/>
      <c r="GAT685" s="198"/>
      <c r="GAU685" s="198"/>
      <c r="GAV685" s="198"/>
      <c r="GAW685" s="198"/>
      <c r="GAX685" s="198"/>
      <c r="GAY685" s="198"/>
      <c r="GAZ685" s="198"/>
      <c r="GBA685" s="198"/>
      <c r="GBB685" s="198"/>
      <c r="GBC685" s="198"/>
      <c r="GBD685" s="198"/>
      <c r="GBE685" s="198"/>
      <c r="GBF685" s="198"/>
      <c r="GBG685" s="198"/>
      <c r="GBH685" s="198"/>
      <c r="GBI685" s="198"/>
      <c r="GBJ685" s="198"/>
      <c r="GBK685" s="198"/>
      <c r="GBL685" s="198"/>
      <c r="GBM685" s="198"/>
      <c r="GBN685" s="198"/>
      <c r="GBO685" s="198"/>
      <c r="GBP685" s="198"/>
      <c r="GBQ685" s="198"/>
      <c r="GBR685" s="198"/>
      <c r="GBS685" s="198"/>
      <c r="GBT685" s="198"/>
      <c r="GBU685" s="198"/>
      <c r="GBV685" s="198"/>
      <c r="GBW685" s="198"/>
      <c r="GBX685" s="198"/>
      <c r="GBY685" s="198"/>
      <c r="GBZ685" s="198"/>
      <c r="GCA685" s="198"/>
      <c r="GCB685" s="198"/>
      <c r="GCC685" s="198"/>
      <c r="GCD685" s="198"/>
      <c r="GCE685" s="198"/>
      <c r="GCF685" s="198"/>
      <c r="GCG685" s="198"/>
      <c r="GCH685" s="198"/>
      <c r="GCI685" s="198"/>
      <c r="GCJ685" s="198"/>
      <c r="GCK685" s="198"/>
      <c r="GCL685" s="198"/>
      <c r="GCM685" s="198"/>
      <c r="GCN685" s="198"/>
      <c r="GCO685" s="198"/>
      <c r="GCP685" s="198"/>
      <c r="GCQ685" s="198"/>
      <c r="GCR685" s="198"/>
      <c r="GCS685" s="198"/>
      <c r="GCT685" s="198"/>
      <c r="GCU685" s="198"/>
      <c r="GCV685" s="198"/>
      <c r="GCW685" s="198"/>
      <c r="GCX685" s="198"/>
      <c r="GCY685" s="198"/>
      <c r="GCZ685" s="198"/>
      <c r="GDA685" s="198"/>
      <c r="GDB685" s="198"/>
      <c r="GDC685" s="198"/>
      <c r="GDD685" s="198"/>
      <c r="GDE685" s="198"/>
      <c r="GDF685" s="198"/>
      <c r="GDG685" s="198"/>
      <c r="GDH685" s="198"/>
      <c r="GDI685" s="198"/>
      <c r="GDJ685" s="198"/>
      <c r="GDK685" s="198"/>
      <c r="GDL685" s="198"/>
      <c r="GDM685" s="198"/>
      <c r="GDN685" s="198"/>
      <c r="GDO685" s="198"/>
      <c r="GDP685" s="198"/>
      <c r="GDQ685" s="198"/>
      <c r="GDR685" s="198"/>
      <c r="GDS685" s="198"/>
      <c r="GDT685" s="198"/>
      <c r="GDU685" s="198"/>
      <c r="GDV685" s="198"/>
      <c r="GDW685" s="198"/>
      <c r="GDX685" s="198"/>
      <c r="GDY685" s="198"/>
      <c r="GDZ685" s="198"/>
      <c r="GEA685" s="198"/>
      <c r="GEB685" s="198"/>
      <c r="GEC685" s="198"/>
      <c r="GED685" s="198"/>
      <c r="GEE685" s="198"/>
      <c r="GEF685" s="198"/>
      <c r="GEG685" s="198"/>
      <c r="GEH685" s="198"/>
      <c r="GEI685" s="198"/>
      <c r="GEJ685" s="198"/>
      <c r="GEK685" s="198"/>
      <c r="GEL685" s="198"/>
      <c r="GEM685" s="198"/>
      <c r="GEN685" s="198"/>
      <c r="GEO685" s="198"/>
      <c r="GEP685" s="198"/>
      <c r="GEQ685" s="198"/>
      <c r="GER685" s="198"/>
      <c r="GES685" s="198"/>
      <c r="GET685" s="198"/>
      <c r="GEU685" s="198"/>
      <c r="GEV685" s="198"/>
      <c r="GEW685" s="198"/>
      <c r="GEX685" s="198"/>
      <c r="GEY685" s="198"/>
      <c r="GEZ685" s="198"/>
      <c r="GFA685" s="198"/>
      <c r="GFB685" s="198"/>
      <c r="GFC685" s="198"/>
      <c r="GFD685" s="198"/>
      <c r="GFE685" s="198"/>
      <c r="GFF685" s="198"/>
      <c r="GFG685" s="198"/>
      <c r="GFH685" s="198"/>
      <c r="GFI685" s="198"/>
      <c r="GFJ685" s="198"/>
      <c r="GFK685" s="198"/>
      <c r="GFL685" s="198"/>
      <c r="GFM685" s="198"/>
      <c r="GFN685" s="198"/>
      <c r="GFO685" s="198"/>
      <c r="GFP685" s="198"/>
      <c r="GFQ685" s="198"/>
      <c r="GFR685" s="198"/>
      <c r="GFS685" s="198"/>
      <c r="GFT685" s="198"/>
      <c r="GFU685" s="198"/>
      <c r="GFV685" s="198"/>
      <c r="GFW685" s="198"/>
      <c r="GFX685" s="198"/>
      <c r="GFY685" s="198"/>
      <c r="GFZ685" s="198"/>
      <c r="GGA685" s="198"/>
      <c r="GGB685" s="198"/>
      <c r="GGC685" s="198"/>
      <c r="GGD685" s="198"/>
      <c r="GGE685" s="198"/>
      <c r="GGF685" s="198"/>
      <c r="GGG685" s="198"/>
      <c r="GGH685" s="198"/>
      <c r="GGI685" s="198"/>
      <c r="GGJ685" s="198"/>
      <c r="GGK685" s="198"/>
      <c r="GGL685" s="198"/>
      <c r="GGM685" s="198"/>
      <c r="GGN685" s="198"/>
      <c r="GGO685" s="198"/>
      <c r="GGP685" s="198"/>
      <c r="GGQ685" s="198"/>
      <c r="GGR685" s="198"/>
      <c r="GGS685" s="198"/>
      <c r="GGT685" s="198"/>
      <c r="GGU685" s="198"/>
      <c r="GGV685" s="198"/>
      <c r="GGW685" s="198"/>
      <c r="GGX685" s="198"/>
      <c r="GGY685" s="198"/>
      <c r="GGZ685" s="198"/>
      <c r="GHA685" s="198"/>
      <c r="GHB685" s="198"/>
      <c r="GHC685" s="198"/>
      <c r="GHD685" s="198"/>
      <c r="GHE685" s="198"/>
      <c r="GHF685" s="198"/>
      <c r="GHG685" s="198"/>
      <c r="GHH685" s="198"/>
      <c r="GHI685" s="198"/>
      <c r="GHJ685" s="198"/>
      <c r="GHK685" s="198"/>
      <c r="GHL685" s="198"/>
      <c r="GHM685" s="198"/>
      <c r="GHN685" s="198"/>
      <c r="GHO685" s="198"/>
      <c r="GHP685" s="198"/>
      <c r="GHQ685" s="198"/>
      <c r="GHR685" s="198"/>
      <c r="GHS685" s="198"/>
      <c r="GHT685" s="198"/>
      <c r="GHU685" s="198"/>
      <c r="GHV685" s="198"/>
      <c r="GHW685" s="198"/>
      <c r="GHX685" s="198"/>
      <c r="GHY685" s="198"/>
      <c r="GHZ685" s="198"/>
      <c r="GIA685" s="198"/>
      <c r="GIB685" s="198"/>
      <c r="GIC685" s="198"/>
      <c r="GID685" s="198"/>
      <c r="GIE685" s="198"/>
      <c r="GIF685" s="198"/>
      <c r="GIG685" s="198"/>
      <c r="GIH685" s="198"/>
      <c r="GII685" s="198"/>
      <c r="GIJ685" s="198"/>
      <c r="GIK685" s="198"/>
      <c r="GIL685" s="198"/>
      <c r="GIM685" s="198"/>
      <c r="GIN685" s="198"/>
      <c r="GIO685" s="198"/>
      <c r="GIP685" s="198"/>
      <c r="GIQ685" s="198"/>
      <c r="GIR685" s="198"/>
      <c r="GIS685" s="198"/>
      <c r="GIT685" s="198"/>
      <c r="GIU685" s="198"/>
      <c r="GIV685" s="198"/>
      <c r="GIW685" s="198"/>
      <c r="GIX685" s="198"/>
      <c r="GIY685" s="198"/>
      <c r="GIZ685" s="198"/>
      <c r="GJA685" s="198"/>
      <c r="GJB685" s="198"/>
      <c r="GJC685" s="198"/>
      <c r="GJD685" s="198"/>
      <c r="GJE685" s="198"/>
      <c r="GJF685" s="198"/>
      <c r="GJG685" s="198"/>
      <c r="GJH685" s="198"/>
      <c r="GJI685" s="198"/>
      <c r="GJJ685" s="198"/>
      <c r="GJK685" s="198"/>
      <c r="GJL685" s="198"/>
      <c r="GJM685" s="198"/>
      <c r="GJN685" s="198"/>
      <c r="GJO685" s="198"/>
      <c r="GJP685" s="198"/>
      <c r="GJQ685" s="198"/>
      <c r="GJR685" s="198"/>
      <c r="GJS685" s="198"/>
      <c r="GJT685" s="198"/>
      <c r="GJU685" s="198"/>
      <c r="GJV685" s="198"/>
      <c r="GJW685" s="198"/>
      <c r="GJX685" s="198"/>
      <c r="GJY685" s="198"/>
      <c r="GJZ685" s="198"/>
      <c r="GKA685" s="198"/>
      <c r="GKB685" s="198"/>
      <c r="GKC685" s="198"/>
      <c r="GKD685" s="198"/>
      <c r="GKE685" s="198"/>
      <c r="GKF685" s="198"/>
      <c r="GKG685" s="198"/>
      <c r="GKH685" s="198"/>
      <c r="GKI685" s="198"/>
      <c r="GKJ685" s="198"/>
      <c r="GKK685" s="198"/>
      <c r="GKL685" s="198"/>
      <c r="GKM685" s="198"/>
      <c r="GKN685" s="198"/>
      <c r="GKO685" s="198"/>
      <c r="GKP685" s="198"/>
      <c r="GKQ685" s="198"/>
      <c r="GKR685" s="198"/>
      <c r="GKS685" s="198"/>
      <c r="GKT685" s="198"/>
      <c r="GKU685" s="198"/>
      <c r="GKV685" s="198"/>
      <c r="GKW685" s="198"/>
      <c r="GKX685" s="198"/>
      <c r="GKY685" s="198"/>
      <c r="GKZ685" s="198"/>
      <c r="GLA685" s="198"/>
      <c r="GLB685" s="198"/>
      <c r="GLC685" s="198"/>
      <c r="GLD685" s="198"/>
      <c r="GLE685" s="198"/>
      <c r="GLF685" s="198"/>
      <c r="GLG685" s="198"/>
      <c r="GLH685" s="198"/>
      <c r="GLI685" s="198"/>
      <c r="GLJ685" s="198"/>
      <c r="GLK685" s="198"/>
      <c r="GLL685" s="198"/>
      <c r="GLM685" s="198"/>
      <c r="GLN685" s="198"/>
      <c r="GLO685" s="198"/>
      <c r="GLP685" s="198"/>
      <c r="GLQ685" s="198"/>
      <c r="GLR685" s="198"/>
      <c r="GLS685" s="198"/>
      <c r="GLT685" s="198"/>
      <c r="GLU685" s="198"/>
      <c r="GLV685" s="198"/>
      <c r="GLW685" s="198"/>
      <c r="GLX685" s="198"/>
      <c r="GLY685" s="198"/>
      <c r="GLZ685" s="198"/>
      <c r="GMA685" s="198"/>
      <c r="GMB685" s="198"/>
      <c r="GMC685" s="198"/>
      <c r="GMD685" s="198"/>
      <c r="GME685" s="198"/>
      <c r="GMF685" s="198"/>
      <c r="GMG685" s="198"/>
      <c r="GMH685" s="198"/>
      <c r="GMI685" s="198"/>
      <c r="GMJ685" s="198"/>
      <c r="GMK685" s="198"/>
      <c r="GML685" s="198"/>
      <c r="GMM685" s="198"/>
      <c r="GMN685" s="198"/>
      <c r="GMO685" s="198"/>
      <c r="GMP685" s="198"/>
      <c r="GMQ685" s="198"/>
      <c r="GMR685" s="198"/>
      <c r="GMS685" s="198"/>
      <c r="GMT685" s="198"/>
      <c r="GMU685" s="198"/>
      <c r="GMV685" s="198"/>
      <c r="GMW685" s="198"/>
      <c r="GMX685" s="198"/>
      <c r="GMY685" s="198"/>
      <c r="GMZ685" s="198"/>
      <c r="GNA685" s="198"/>
      <c r="GNB685" s="198"/>
      <c r="GNC685" s="198"/>
      <c r="GND685" s="198"/>
      <c r="GNE685" s="198"/>
      <c r="GNF685" s="198"/>
      <c r="GNG685" s="198"/>
      <c r="GNH685" s="198"/>
      <c r="GNI685" s="198"/>
      <c r="GNJ685" s="198"/>
      <c r="GNK685" s="198"/>
      <c r="GNL685" s="198"/>
      <c r="GNM685" s="198"/>
      <c r="GNN685" s="198"/>
      <c r="GNO685" s="198"/>
      <c r="GNP685" s="198"/>
      <c r="GNQ685" s="198"/>
      <c r="GNR685" s="198"/>
      <c r="GNS685" s="198"/>
      <c r="GNT685" s="198"/>
      <c r="GNU685" s="198"/>
      <c r="GNV685" s="198"/>
      <c r="GNW685" s="198"/>
      <c r="GNX685" s="198"/>
      <c r="GNY685" s="198"/>
      <c r="GNZ685" s="198"/>
      <c r="GOA685" s="198"/>
      <c r="GOB685" s="198"/>
      <c r="GOC685" s="198"/>
      <c r="GOD685" s="198"/>
      <c r="GOE685" s="198"/>
      <c r="GOF685" s="198"/>
      <c r="GOG685" s="198"/>
      <c r="GOH685" s="198"/>
      <c r="GOI685" s="198"/>
      <c r="GOJ685" s="198"/>
      <c r="GOK685" s="198"/>
      <c r="GOL685" s="198"/>
      <c r="GOM685" s="198"/>
      <c r="GON685" s="198"/>
      <c r="GOO685" s="198"/>
      <c r="GOP685" s="198"/>
      <c r="GOQ685" s="198"/>
      <c r="GOR685" s="198"/>
      <c r="GOS685" s="198"/>
      <c r="GOT685" s="198"/>
      <c r="GOU685" s="198"/>
      <c r="GOV685" s="198"/>
      <c r="GOW685" s="198"/>
      <c r="GOX685" s="198"/>
      <c r="GOY685" s="198"/>
      <c r="GOZ685" s="198"/>
      <c r="GPA685" s="198"/>
      <c r="GPB685" s="198"/>
      <c r="GPC685" s="198"/>
      <c r="GPD685" s="198"/>
      <c r="GPE685" s="198"/>
      <c r="GPF685" s="198"/>
      <c r="GPG685" s="198"/>
      <c r="GPH685" s="198"/>
      <c r="GPI685" s="198"/>
      <c r="GPJ685" s="198"/>
      <c r="GPK685" s="198"/>
      <c r="GPL685" s="198"/>
      <c r="GPM685" s="198"/>
      <c r="GPN685" s="198"/>
      <c r="GPO685" s="198"/>
      <c r="GPP685" s="198"/>
      <c r="GPQ685" s="198"/>
      <c r="GPR685" s="198"/>
      <c r="GPS685" s="198"/>
      <c r="GPT685" s="198"/>
      <c r="GPU685" s="198"/>
      <c r="GPV685" s="198"/>
      <c r="GPW685" s="198"/>
      <c r="GPX685" s="198"/>
      <c r="GPY685" s="198"/>
      <c r="GPZ685" s="198"/>
      <c r="GQA685" s="198"/>
      <c r="GQB685" s="198"/>
      <c r="GQC685" s="198"/>
      <c r="GQD685" s="198"/>
      <c r="GQE685" s="198"/>
      <c r="GQF685" s="198"/>
      <c r="GQG685" s="198"/>
      <c r="GQH685" s="198"/>
      <c r="GQI685" s="198"/>
      <c r="GQJ685" s="198"/>
      <c r="GQK685" s="198"/>
      <c r="GQL685" s="198"/>
      <c r="GQM685" s="198"/>
      <c r="GQN685" s="198"/>
      <c r="GQO685" s="198"/>
      <c r="GQP685" s="198"/>
      <c r="GQQ685" s="198"/>
      <c r="GQR685" s="198"/>
      <c r="GQS685" s="198"/>
      <c r="GQT685" s="198"/>
      <c r="GQU685" s="198"/>
      <c r="GQV685" s="198"/>
      <c r="GQW685" s="198"/>
      <c r="GQX685" s="198"/>
      <c r="GQY685" s="198"/>
      <c r="GQZ685" s="198"/>
      <c r="GRA685" s="198"/>
      <c r="GRB685" s="198"/>
      <c r="GRC685" s="198"/>
      <c r="GRD685" s="198"/>
      <c r="GRE685" s="198"/>
      <c r="GRF685" s="198"/>
      <c r="GRG685" s="198"/>
      <c r="GRH685" s="198"/>
      <c r="GRI685" s="198"/>
      <c r="GRJ685" s="198"/>
      <c r="GRK685" s="198"/>
      <c r="GRL685" s="198"/>
      <c r="GRM685" s="198"/>
      <c r="GRN685" s="198"/>
      <c r="GRO685" s="198"/>
      <c r="GRP685" s="198"/>
      <c r="GRQ685" s="198"/>
      <c r="GRR685" s="198"/>
      <c r="GRS685" s="198"/>
      <c r="GRT685" s="198"/>
      <c r="GRU685" s="198"/>
      <c r="GRV685" s="198"/>
      <c r="GRW685" s="198"/>
      <c r="GRX685" s="198"/>
      <c r="GRY685" s="198"/>
      <c r="GRZ685" s="198"/>
      <c r="GSA685" s="198"/>
      <c r="GSB685" s="198"/>
      <c r="GSC685" s="198"/>
      <c r="GSD685" s="198"/>
      <c r="GSE685" s="198"/>
      <c r="GSF685" s="198"/>
      <c r="GSG685" s="198"/>
      <c r="GSH685" s="198"/>
      <c r="GSI685" s="198"/>
      <c r="GSJ685" s="198"/>
      <c r="GSK685" s="198"/>
      <c r="GSL685" s="198"/>
      <c r="GSM685" s="198"/>
      <c r="GSN685" s="198"/>
      <c r="GSO685" s="198"/>
      <c r="GSP685" s="198"/>
      <c r="GSQ685" s="198"/>
      <c r="GSR685" s="198"/>
      <c r="GSS685" s="198"/>
      <c r="GST685" s="198"/>
      <c r="GSU685" s="198"/>
      <c r="GSV685" s="198"/>
      <c r="GSW685" s="198"/>
      <c r="GSX685" s="198"/>
      <c r="GSY685" s="198"/>
      <c r="GSZ685" s="198"/>
      <c r="GTA685" s="198"/>
      <c r="GTB685" s="198"/>
      <c r="GTC685" s="198"/>
      <c r="GTD685" s="198"/>
      <c r="GTE685" s="198"/>
      <c r="GTF685" s="198"/>
      <c r="GTG685" s="198"/>
      <c r="GTH685" s="198"/>
      <c r="GTI685" s="198"/>
      <c r="GTJ685" s="198"/>
      <c r="GTK685" s="198"/>
      <c r="GTL685" s="198"/>
      <c r="GTM685" s="198"/>
      <c r="GTN685" s="198"/>
      <c r="GTO685" s="198"/>
      <c r="GTP685" s="198"/>
      <c r="GTQ685" s="198"/>
      <c r="GTR685" s="198"/>
      <c r="GTS685" s="198"/>
      <c r="GTT685" s="198"/>
      <c r="GTU685" s="198"/>
      <c r="GTV685" s="198"/>
      <c r="GTW685" s="198"/>
      <c r="GTX685" s="198"/>
      <c r="GTY685" s="198"/>
      <c r="GTZ685" s="198"/>
      <c r="GUA685" s="198"/>
      <c r="GUB685" s="198"/>
      <c r="GUC685" s="198"/>
      <c r="GUD685" s="198"/>
      <c r="GUE685" s="198"/>
      <c r="GUF685" s="198"/>
      <c r="GUG685" s="198"/>
      <c r="GUH685" s="198"/>
      <c r="GUI685" s="198"/>
      <c r="GUJ685" s="198"/>
      <c r="GUK685" s="198"/>
      <c r="GUL685" s="198"/>
      <c r="GUM685" s="198"/>
      <c r="GUN685" s="198"/>
      <c r="GUO685" s="198"/>
      <c r="GUP685" s="198"/>
      <c r="GUQ685" s="198"/>
      <c r="GUR685" s="198"/>
      <c r="GUS685" s="198"/>
      <c r="GUT685" s="198"/>
      <c r="GUU685" s="198"/>
      <c r="GUV685" s="198"/>
      <c r="GUW685" s="198"/>
      <c r="GUX685" s="198"/>
      <c r="GUY685" s="198"/>
      <c r="GUZ685" s="198"/>
      <c r="GVA685" s="198"/>
      <c r="GVB685" s="198"/>
      <c r="GVC685" s="198"/>
      <c r="GVD685" s="198"/>
      <c r="GVE685" s="198"/>
      <c r="GVF685" s="198"/>
      <c r="GVG685" s="198"/>
      <c r="GVH685" s="198"/>
      <c r="GVI685" s="198"/>
      <c r="GVJ685" s="198"/>
      <c r="GVK685" s="198"/>
      <c r="GVL685" s="198"/>
      <c r="GVM685" s="198"/>
      <c r="GVN685" s="198"/>
      <c r="GVO685" s="198"/>
      <c r="GVP685" s="198"/>
      <c r="GVQ685" s="198"/>
      <c r="GVR685" s="198"/>
      <c r="GVS685" s="198"/>
      <c r="GVT685" s="198"/>
      <c r="GVU685" s="198"/>
      <c r="GVV685" s="198"/>
      <c r="GVW685" s="198"/>
      <c r="GVX685" s="198"/>
      <c r="GVY685" s="198"/>
      <c r="GVZ685" s="198"/>
      <c r="GWA685" s="198"/>
      <c r="GWB685" s="198"/>
      <c r="GWC685" s="198"/>
      <c r="GWD685" s="198"/>
      <c r="GWE685" s="198"/>
      <c r="GWF685" s="198"/>
      <c r="GWG685" s="198"/>
      <c r="GWH685" s="198"/>
      <c r="GWI685" s="198"/>
      <c r="GWJ685" s="198"/>
      <c r="GWK685" s="198"/>
      <c r="GWL685" s="198"/>
      <c r="GWM685" s="198"/>
      <c r="GWN685" s="198"/>
      <c r="GWO685" s="198"/>
      <c r="GWP685" s="198"/>
      <c r="GWQ685" s="198"/>
      <c r="GWR685" s="198"/>
      <c r="GWS685" s="198"/>
      <c r="GWT685" s="198"/>
      <c r="GWU685" s="198"/>
      <c r="GWV685" s="198"/>
      <c r="GWW685" s="198"/>
      <c r="GWX685" s="198"/>
      <c r="GWY685" s="198"/>
      <c r="GWZ685" s="198"/>
      <c r="GXA685" s="198"/>
      <c r="GXB685" s="198"/>
      <c r="GXC685" s="198"/>
      <c r="GXD685" s="198"/>
      <c r="GXE685" s="198"/>
      <c r="GXF685" s="198"/>
      <c r="GXG685" s="198"/>
      <c r="GXH685" s="198"/>
      <c r="GXI685" s="198"/>
      <c r="GXJ685" s="198"/>
      <c r="GXK685" s="198"/>
      <c r="GXL685" s="198"/>
      <c r="GXM685" s="198"/>
      <c r="GXN685" s="198"/>
      <c r="GXO685" s="198"/>
      <c r="GXP685" s="198"/>
      <c r="GXQ685" s="198"/>
      <c r="GXR685" s="198"/>
      <c r="GXS685" s="198"/>
      <c r="GXT685" s="198"/>
      <c r="GXU685" s="198"/>
      <c r="GXV685" s="198"/>
      <c r="GXW685" s="198"/>
      <c r="GXX685" s="198"/>
      <c r="GXY685" s="198"/>
      <c r="GXZ685" s="198"/>
      <c r="GYA685" s="198"/>
      <c r="GYB685" s="198"/>
      <c r="GYC685" s="198"/>
      <c r="GYD685" s="198"/>
      <c r="GYE685" s="198"/>
      <c r="GYF685" s="198"/>
      <c r="GYG685" s="198"/>
      <c r="GYH685" s="198"/>
      <c r="GYI685" s="198"/>
      <c r="GYJ685" s="198"/>
      <c r="GYK685" s="198"/>
      <c r="GYL685" s="198"/>
      <c r="GYM685" s="198"/>
      <c r="GYN685" s="198"/>
      <c r="GYO685" s="198"/>
      <c r="GYP685" s="198"/>
      <c r="GYQ685" s="198"/>
      <c r="GYR685" s="198"/>
      <c r="GYS685" s="198"/>
      <c r="GYT685" s="198"/>
      <c r="GYU685" s="198"/>
      <c r="GYV685" s="198"/>
      <c r="GYW685" s="198"/>
      <c r="GYX685" s="198"/>
      <c r="GYY685" s="198"/>
      <c r="GYZ685" s="198"/>
      <c r="GZA685" s="198"/>
      <c r="GZB685" s="198"/>
      <c r="GZC685" s="198"/>
      <c r="GZD685" s="198"/>
      <c r="GZE685" s="198"/>
      <c r="GZF685" s="198"/>
      <c r="GZG685" s="198"/>
      <c r="GZH685" s="198"/>
      <c r="GZI685" s="198"/>
      <c r="GZJ685" s="198"/>
      <c r="GZK685" s="198"/>
      <c r="GZL685" s="198"/>
      <c r="GZM685" s="198"/>
      <c r="GZN685" s="198"/>
      <c r="GZO685" s="198"/>
      <c r="GZP685" s="198"/>
      <c r="GZQ685" s="198"/>
      <c r="GZR685" s="198"/>
      <c r="GZS685" s="198"/>
      <c r="GZT685" s="198"/>
      <c r="GZU685" s="198"/>
      <c r="GZV685" s="198"/>
      <c r="GZW685" s="198"/>
      <c r="GZX685" s="198"/>
      <c r="GZY685" s="198"/>
      <c r="GZZ685" s="198"/>
      <c r="HAA685" s="198"/>
      <c r="HAB685" s="198"/>
      <c r="HAC685" s="198"/>
      <c r="HAD685" s="198"/>
      <c r="HAE685" s="198"/>
      <c r="HAF685" s="198"/>
      <c r="HAG685" s="198"/>
      <c r="HAH685" s="198"/>
      <c r="HAI685" s="198"/>
      <c r="HAJ685" s="198"/>
      <c r="HAK685" s="198"/>
      <c r="HAL685" s="198"/>
      <c r="HAM685" s="198"/>
      <c r="HAN685" s="198"/>
      <c r="HAO685" s="198"/>
      <c r="HAP685" s="198"/>
      <c r="HAQ685" s="198"/>
      <c r="HAR685" s="198"/>
      <c r="HAS685" s="198"/>
      <c r="HAT685" s="198"/>
      <c r="HAU685" s="198"/>
      <c r="HAV685" s="198"/>
      <c r="HAW685" s="198"/>
      <c r="HAX685" s="198"/>
      <c r="HAY685" s="198"/>
      <c r="HAZ685" s="198"/>
      <c r="HBA685" s="198"/>
      <c r="HBB685" s="198"/>
      <c r="HBC685" s="198"/>
      <c r="HBD685" s="198"/>
      <c r="HBE685" s="198"/>
      <c r="HBF685" s="198"/>
      <c r="HBG685" s="198"/>
      <c r="HBH685" s="198"/>
      <c r="HBI685" s="198"/>
      <c r="HBJ685" s="198"/>
      <c r="HBK685" s="198"/>
      <c r="HBL685" s="198"/>
      <c r="HBM685" s="198"/>
      <c r="HBN685" s="198"/>
      <c r="HBO685" s="198"/>
      <c r="HBP685" s="198"/>
      <c r="HBQ685" s="198"/>
      <c r="HBR685" s="198"/>
      <c r="HBS685" s="198"/>
      <c r="HBT685" s="198"/>
      <c r="HBU685" s="198"/>
      <c r="HBV685" s="198"/>
      <c r="HBW685" s="198"/>
      <c r="HBX685" s="198"/>
      <c r="HBY685" s="198"/>
      <c r="HBZ685" s="198"/>
      <c r="HCA685" s="198"/>
      <c r="HCB685" s="198"/>
      <c r="HCC685" s="198"/>
      <c r="HCD685" s="198"/>
      <c r="HCE685" s="198"/>
      <c r="HCF685" s="198"/>
      <c r="HCG685" s="198"/>
      <c r="HCH685" s="198"/>
      <c r="HCI685" s="198"/>
      <c r="HCJ685" s="198"/>
      <c r="HCK685" s="198"/>
      <c r="HCL685" s="198"/>
      <c r="HCM685" s="198"/>
      <c r="HCN685" s="198"/>
      <c r="HCO685" s="198"/>
      <c r="HCP685" s="198"/>
      <c r="HCQ685" s="198"/>
      <c r="HCR685" s="198"/>
      <c r="HCS685" s="198"/>
      <c r="HCT685" s="198"/>
      <c r="HCU685" s="198"/>
      <c r="HCV685" s="198"/>
      <c r="HCW685" s="198"/>
      <c r="HCX685" s="198"/>
      <c r="HCY685" s="198"/>
      <c r="HCZ685" s="198"/>
      <c r="HDA685" s="198"/>
      <c r="HDB685" s="198"/>
      <c r="HDC685" s="198"/>
      <c r="HDD685" s="198"/>
      <c r="HDE685" s="198"/>
      <c r="HDF685" s="198"/>
      <c r="HDG685" s="198"/>
      <c r="HDH685" s="198"/>
      <c r="HDI685" s="198"/>
      <c r="HDJ685" s="198"/>
      <c r="HDK685" s="198"/>
      <c r="HDL685" s="198"/>
      <c r="HDM685" s="198"/>
      <c r="HDN685" s="198"/>
      <c r="HDO685" s="198"/>
      <c r="HDP685" s="198"/>
      <c r="HDQ685" s="198"/>
      <c r="HDR685" s="198"/>
      <c r="HDS685" s="198"/>
      <c r="HDT685" s="198"/>
      <c r="HDU685" s="198"/>
      <c r="HDV685" s="198"/>
      <c r="HDW685" s="198"/>
      <c r="HDX685" s="198"/>
      <c r="HDY685" s="198"/>
      <c r="HDZ685" s="198"/>
      <c r="HEA685" s="198"/>
      <c r="HEB685" s="198"/>
      <c r="HEC685" s="198"/>
      <c r="HED685" s="198"/>
      <c r="HEE685" s="198"/>
      <c r="HEF685" s="198"/>
      <c r="HEG685" s="198"/>
      <c r="HEH685" s="198"/>
      <c r="HEI685" s="198"/>
      <c r="HEJ685" s="198"/>
      <c r="HEK685" s="198"/>
      <c r="HEL685" s="198"/>
      <c r="HEM685" s="198"/>
      <c r="HEN685" s="198"/>
      <c r="HEO685" s="198"/>
      <c r="HEP685" s="198"/>
      <c r="HEQ685" s="198"/>
      <c r="HER685" s="198"/>
      <c r="HES685" s="198"/>
      <c r="HET685" s="198"/>
      <c r="HEU685" s="198"/>
      <c r="HEV685" s="198"/>
      <c r="HEW685" s="198"/>
      <c r="HEX685" s="198"/>
      <c r="HEY685" s="198"/>
      <c r="HEZ685" s="198"/>
      <c r="HFA685" s="198"/>
      <c r="HFB685" s="198"/>
      <c r="HFC685" s="198"/>
      <c r="HFD685" s="198"/>
      <c r="HFE685" s="198"/>
      <c r="HFF685" s="198"/>
      <c r="HFG685" s="198"/>
      <c r="HFH685" s="198"/>
      <c r="HFI685" s="198"/>
      <c r="HFJ685" s="198"/>
      <c r="HFK685" s="198"/>
      <c r="HFL685" s="198"/>
      <c r="HFM685" s="198"/>
      <c r="HFN685" s="198"/>
      <c r="HFO685" s="198"/>
      <c r="HFP685" s="198"/>
      <c r="HFQ685" s="198"/>
      <c r="HFR685" s="198"/>
      <c r="HFS685" s="198"/>
      <c r="HFT685" s="198"/>
      <c r="HFU685" s="198"/>
      <c r="HFV685" s="198"/>
      <c r="HFW685" s="198"/>
      <c r="HFX685" s="198"/>
      <c r="HFY685" s="198"/>
      <c r="HFZ685" s="198"/>
      <c r="HGA685" s="198"/>
      <c r="HGB685" s="198"/>
      <c r="HGC685" s="198"/>
      <c r="HGD685" s="198"/>
      <c r="HGE685" s="198"/>
      <c r="HGF685" s="198"/>
      <c r="HGG685" s="198"/>
      <c r="HGH685" s="198"/>
      <c r="HGI685" s="198"/>
      <c r="HGJ685" s="198"/>
      <c r="HGK685" s="198"/>
      <c r="HGL685" s="198"/>
      <c r="HGM685" s="198"/>
      <c r="HGN685" s="198"/>
      <c r="HGO685" s="198"/>
      <c r="HGP685" s="198"/>
      <c r="HGQ685" s="198"/>
      <c r="HGR685" s="198"/>
      <c r="HGS685" s="198"/>
      <c r="HGT685" s="198"/>
      <c r="HGU685" s="198"/>
      <c r="HGV685" s="198"/>
      <c r="HGW685" s="198"/>
      <c r="HGX685" s="198"/>
      <c r="HGY685" s="198"/>
      <c r="HGZ685" s="198"/>
      <c r="HHA685" s="198"/>
      <c r="HHB685" s="198"/>
      <c r="HHC685" s="198"/>
      <c r="HHD685" s="198"/>
      <c r="HHE685" s="198"/>
      <c r="HHF685" s="198"/>
      <c r="HHG685" s="198"/>
      <c r="HHH685" s="198"/>
      <c r="HHI685" s="198"/>
      <c r="HHJ685" s="198"/>
      <c r="HHK685" s="198"/>
      <c r="HHL685" s="198"/>
      <c r="HHM685" s="198"/>
      <c r="HHN685" s="198"/>
      <c r="HHO685" s="198"/>
      <c r="HHP685" s="198"/>
      <c r="HHQ685" s="198"/>
      <c r="HHR685" s="198"/>
      <c r="HHS685" s="198"/>
      <c r="HHT685" s="198"/>
      <c r="HHU685" s="198"/>
      <c r="HHV685" s="198"/>
      <c r="HHW685" s="198"/>
      <c r="HHX685" s="198"/>
      <c r="HHY685" s="198"/>
      <c r="HHZ685" s="198"/>
      <c r="HIA685" s="198"/>
      <c r="HIB685" s="198"/>
      <c r="HIC685" s="198"/>
      <c r="HID685" s="198"/>
      <c r="HIE685" s="198"/>
      <c r="HIF685" s="198"/>
      <c r="HIG685" s="198"/>
      <c r="HIH685" s="198"/>
      <c r="HII685" s="198"/>
      <c r="HIJ685" s="198"/>
      <c r="HIK685" s="198"/>
      <c r="HIL685" s="198"/>
      <c r="HIM685" s="198"/>
      <c r="HIN685" s="198"/>
      <c r="HIO685" s="198"/>
      <c r="HIP685" s="198"/>
      <c r="HIQ685" s="198"/>
      <c r="HIR685" s="198"/>
      <c r="HIS685" s="198"/>
      <c r="HIT685" s="198"/>
      <c r="HIU685" s="198"/>
      <c r="HIV685" s="198"/>
      <c r="HIW685" s="198"/>
      <c r="HIX685" s="198"/>
      <c r="HIY685" s="198"/>
      <c r="HIZ685" s="198"/>
      <c r="HJA685" s="198"/>
      <c r="HJB685" s="198"/>
      <c r="HJC685" s="198"/>
      <c r="HJD685" s="198"/>
      <c r="HJE685" s="198"/>
      <c r="HJF685" s="198"/>
      <c r="HJG685" s="198"/>
      <c r="HJH685" s="198"/>
      <c r="HJI685" s="198"/>
      <c r="HJJ685" s="198"/>
      <c r="HJK685" s="198"/>
      <c r="HJL685" s="198"/>
      <c r="HJM685" s="198"/>
      <c r="HJN685" s="198"/>
      <c r="HJO685" s="198"/>
      <c r="HJP685" s="198"/>
      <c r="HJQ685" s="198"/>
      <c r="HJR685" s="198"/>
      <c r="HJS685" s="198"/>
      <c r="HJT685" s="198"/>
      <c r="HJU685" s="198"/>
      <c r="HJV685" s="198"/>
      <c r="HJW685" s="198"/>
      <c r="HJX685" s="198"/>
      <c r="HJY685" s="198"/>
      <c r="HJZ685" s="198"/>
      <c r="HKA685" s="198"/>
      <c r="HKB685" s="198"/>
      <c r="HKC685" s="198"/>
      <c r="HKD685" s="198"/>
      <c r="HKE685" s="198"/>
      <c r="HKF685" s="198"/>
      <c r="HKG685" s="198"/>
      <c r="HKH685" s="198"/>
      <c r="HKI685" s="198"/>
      <c r="HKJ685" s="198"/>
      <c r="HKK685" s="198"/>
      <c r="HKL685" s="198"/>
      <c r="HKM685" s="198"/>
      <c r="HKN685" s="198"/>
      <c r="HKO685" s="198"/>
      <c r="HKP685" s="198"/>
      <c r="HKQ685" s="198"/>
      <c r="HKR685" s="198"/>
      <c r="HKS685" s="198"/>
      <c r="HKT685" s="198"/>
      <c r="HKU685" s="198"/>
      <c r="HKV685" s="198"/>
      <c r="HKW685" s="198"/>
      <c r="HKX685" s="198"/>
      <c r="HKY685" s="198"/>
      <c r="HKZ685" s="198"/>
      <c r="HLA685" s="198"/>
      <c r="HLB685" s="198"/>
      <c r="HLC685" s="198"/>
      <c r="HLD685" s="198"/>
      <c r="HLE685" s="198"/>
      <c r="HLF685" s="198"/>
      <c r="HLG685" s="198"/>
      <c r="HLH685" s="198"/>
      <c r="HLI685" s="198"/>
      <c r="HLJ685" s="198"/>
      <c r="HLK685" s="198"/>
      <c r="HLL685" s="198"/>
      <c r="HLM685" s="198"/>
      <c r="HLN685" s="198"/>
      <c r="HLO685" s="198"/>
      <c r="HLP685" s="198"/>
      <c r="HLQ685" s="198"/>
      <c r="HLR685" s="198"/>
      <c r="HLS685" s="198"/>
      <c r="HLT685" s="198"/>
      <c r="HLU685" s="198"/>
      <c r="HLV685" s="198"/>
      <c r="HLW685" s="198"/>
      <c r="HLX685" s="198"/>
      <c r="HLY685" s="198"/>
      <c r="HLZ685" s="198"/>
      <c r="HMA685" s="198"/>
      <c r="HMB685" s="198"/>
      <c r="HMC685" s="198"/>
      <c r="HMD685" s="198"/>
      <c r="HME685" s="198"/>
      <c r="HMF685" s="198"/>
      <c r="HMG685" s="198"/>
      <c r="HMH685" s="198"/>
      <c r="HMI685" s="198"/>
      <c r="HMJ685" s="198"/>
      <c r="HMK685" s="198"/>
      <c r="HML685" s="198"/>
      <c r="HMM685" s="198"/>
      <c r="HMN685" s="198"/>
      <c r="HMO685" s="198"/>
      <c r="HMP685" s="198"/>
      <c r="HMQ685" s="198"/>
      <c r="HMR685" s="198"/>
      <c r="HMS685" s="198"/>
      <c r="HMT685" s="198"/>
      <c r="HMU685" s="198"/>
      <c r="HMV685" s="198"/>
      <c r="HMW685" s="198"/>
      <c r="HMX685" s="198"/>
      <c r="HMY685" s="198"/>
      <c r="HMZ685" s="198"/>
      <c r="HNA685" s="198"/>
      <c r="HNB685" s="198"/>
      <c r="HNC685" s="198"/>
      <c r="HND685" s="198"/>
      <c r="HNE685" s="198"/>
      <c r="HNF685" s="198"/>
      <c r="HNG685" s="198"/>
      <c r="HNH685" s="198"/>
      <c r="HNI685" s="198"/>
      <c r="HNJ685" s="198"/>
      <c r="HNK685" s="198"/>
      <c r="HNL685" s="198"/>
      <c r="HNM685" s="198"/>
      <c r="HNN685" s="198"/>
      <c r="HNO685" s="198"/>
      <c r="HNP685" s="198"/>
      <c r="HNQ685" s="198"/>
      <c r="HNR685" s="198"/>
      <c r="HNS685" s="198"/>
      <c r="HNT685" s="198"/>
      <c r="HNU685" s="198"/>
      <c r="HNV685" s="198"/>
      <c r="HNW685" s="198"/>
      <c r="HNX685" s="198"/>
      <c r="HNY685" s="198"/>
      <c r="HNZ685" s="198"/>
      <c r="HOA685" s="198"/>
      <c r="HOB685" s="198"/>
      <c r="HOC685" s="198"/>
      <c r="HOD685" s="198"/>
      <c r="HOE685" s="198"/>
      <c r="HOF685" s="198"/>
      <c r="HOG685" s="198"/>
      <c r="HOH685" s="198"/>
      <c r="HOI685" s="198"/>
      <c r="HOJ685" s="198"/>
      <c r="HOK685" s="198"/>
      <c r="HOL685" s="198"/>
      <c r="HOM685" s="198"/>
      <c r="HON685" s="198"/>
      <c r="HOO685" s="198"/>
      <c r="HOP685" s="198"/>
      <c r="HOQ685" s="198"/>
      <c r="HOR685" s="198"/>
      <c r="HOS685" s="198"/>
      <c r="HOT685" s="198"/>
      <c r="HOU685" s="198"/>
      <c r="HOV685" s="198"/>
      <c r="HOW685" s="198"/>
      <c r="HOX685" s="198"/>
      <c r="HOY685" s="198"/>
      <c r="HOZ685" s="198"/>
      <c r="HPA685" s="198"/>
      <c r="HPB685" s="198"/>
      <c r="HPC685" s="198"/>
      <c r="HPD685" s="198"/>
      <c r="HPE685" s="198"/>
      <c r="HPF685" s="198"/>
      <c r="HPG685" s="198"/>
      <c r="HPH685" s="198"/>
      <c r="HPI685" s="198"/>
      <c r="HPJ685" s="198"/>
      <c r="HPK685" s="198"/>
      <c r="HPL685" s="198"/>
      <c r="HPM685" s="198"/>
      <c r="HPN685" s="198"/>
      <c r="HPO685" s="198"/>
      <c r="HPP685" s="198"/>
      <c r="HPQ685" s="198"/>
      <c r="HPR685" s="198"/>
      <c r="HPS685" s="198"/>
      <c r="HPT685" s="198"/>
      <c r="HPU685" s="198"/>
      <c r="HPV685" s="198"/>
      <c r="HPW685" s="198"/>
      <c r="HPX685" s="198"/>
      <c r="HPY685" s="198"/>
      <c r="HPZ685" s="198"/>
      <c r="HQA685" s="198"/>
      <c r="HQB685" s="198"/>
      <c r="HQC685" s="198"/>
      <c r="HQD685" s="198"/>
      <c r="HQE685" s="198"/>
      <c r="HQF685" s="198"/>
      <c r="HQG685" s="198"/>
      <c r="HQH685" s="198"/>
      <c r="HQI685" s="198"/>
      <c r="HQJ685" s="198"/>
      <c r="HQK685" s="198"/>
      <c r="HQL685" s="198"/>
      <c r="HQM685" s="198"/>
      <c r="HQN685" s="198"/>
      <c r="HQO685" s="198"/>
      <c r="HQP685" s="198"/>
      <c r="HQQ685" s="198"/>
      <c r="HQR685" s="198"/>
      <c r="HQS685" s="198"/>
      <c r="HQT685" s="198"/>
      <c r="HQU685" s="198"/>
      <c r="HQV685" s="198"/>
      <c r="HQW685" s="198"/>
      <c r="HQX685" s="198"/>
      <c r="HQY685" s="198"/>
      <c r="HQZ685" s="198"/>
      <c r="HRA685" s="198"/>
      <c r="HRB685" s="198"/>
      <c r="HRC685" s="198"/>
      <c r="HRD685" s="198"/>
      <c r="HRE685" s="198"/>
      <c r="HRF685" s="198"/>
      <c r="HRG685" s="198"/>
      <c r="HRH685" s="198"/>
      <c r="HRI685" s="198"/>
      <c r="HRJ685" s="198"/>
      <c r="HRK685" s="198"/>
      <c r="HRL685" s="198"/>
      <c r="HRM685" s="198"/>
      <c r="HRN685" s="198"/>
      <c r="HRO685" s="198"/>
      <c r="HRP685" s="198"/>
      <c r="HRQ685" s="198"/>
      <c r="HRR685" s="198"/>
      <c r="HRS685" s="198"/>
      <c r="HRT685" s="198"/>
      <c r="HRU685" s="198"/>
      <c r="HRV685" s="198"/>
      <c r="HRW685" s="198"/>
      <c r="HRX685" s="198"/>
      <c r="HRY685" s="198"/>
      <c r="HRZ685" s="198"/>
      <c r="HSA685" s="198"/>
      <c r="HSB685" s="198"/>
      <c r="HSC685" s="198"/>
      <c r="HSD685" s="198"/>
      <c r="HSE685" s="198"/>
      <c r="HSF685" s="198"/>
      <c r="HSG685" s="198"/>
      <c r="HSH685" s="198"/>
      <c r="HSI685" s="198"/>
      <c r="HSJ685" s="198"/>
      <c r="HSK685" s="198"/>
      <c r="HSL685" s="198"/>
      <c r="HSM685" s="198"/>
      <c r="HSN685" s="198"/>
      <c r="HSO685" s="198"/>
      <c r="HSP685" s="198"/>
      <c r="HSQ685" s="198"/>
      <c r="HSR685" s="198"/>
      <c r="HSS685" s="198"/>
      <c r="HST685" s="198"/>
      <c r="HSU685" s="198"/>
      <c r="HSV685" s="198"/>
      <c r="HSW685" s="198"/>
      <c r="HSX685" s="198"/>
      <c r="HSY685" s="198"/>
      <c r="HSZ685" s="198"/>
      <c r="HTA685" s="198"/>
      <c r="HTB685" s="198"/>
      <c r="HTC685" s="198"/>
      <c r="HTD685" s="198"/>
      <c r="HTE685" s="198"/>
      <c r="HTF685" s="198"/>
      <c r="HTG685" s="198"/>
      <c r="HTH685" s="198"/>
      <c r="HTI685" s="198"/>
      <c r="HTJ685" s="198"/>
      <c r="HTK685" s="198"/>
      <c r="HTL685" s="198"/>
      <c r="HTM685" s="198"/>
      <c r="HTN685" s="198"/>
      <c r="HTO685" s="198"/>
      <c r="HTP685" s="198"/>
      <c r="HTQ685" s="198"/>
      <c r="HTR685" s="198"/>
      <c r="HTS685" s="198"/>
      <c r="HTT685" s="198"/>
      <c r="HTU685" s="198"/>
      <c r="HTV685" s="198"/>
      <c r="HTW685" s="198"/>
      <c r="HTX685" s="198"/>
      <c r="HTY685" s="198"/>
      <c r="HTZ685" s="198"/>
      <c r="HUA685" s="198"/>
      <c r="HUB685" s="198"/>
      <c r="HUC685" s="198"/>
      <c r="HUD685" s="198"/>
      <c r="HUE685" s="198"/>
      <c r="HUF685" s="198"/>
      <c r="HUG685" s="198"/>
      <c r="HUH685" s="198"/>
      <c r="HUI685" s="198"/>
      <c r="HUJ685" s="198"/>
      <c r="HUK685" s="198"/>
      <c r="HUL685" s="198"/>
      <c r="HUM685" s="198"/>
      <c r="HUN685" s="198"/>
      <c r="HUO685" s="198"/>
      <c r="HUP685" s="198"/>
      <c r="HUQ685" s="198"/>
      <c r="HUR685" s="198"/>
      <c r="HUS685" s="198"/>
      <c r="HUT685" s="198"/>
      <c r="HUU685" s="198"/>
      <c r="HUV685" s="198"/>
      <c r="HUW685" s="198"/>
      <c r="HUX685" s="198"/>
      <c r="HUY685" s="198"/>
      <c r="HUZ685" s="198"/>
      <c r="HVA685" s="198"/>
      <c r="HVB685" s="198"/>
      <c r="HVC685" s="198"/>
      <c r="HVD685" s="198"/>
      <c r="HVE685" s="198"/>
      <c r="HVF685" s="198"/>
      <c r="HVG685" s="198"/>
      <c r="HVH685" s="198"/>
      <c r="HVI685" s="198"/>
      <c r="HVJ685" s="198"/>
      <c r="HVK685" s="198"/>
      <c r="HVL685" s="198"/>
      <c r="HVM685" s="198"/>
      <c r="HVN685" s="198"/>
      <c r="HVO685" s="198"/>
      <c r="HVP685" s="198"/>
      <c r="HVQ685" s="198"/>
      <c r="HVR685" s="198"/>
      <c r="HVS685" s="198"/>
      <c r="HVT685" s="198"/>
      <c r="HVU685" s="198"/>
      <c r="HVV685" s="198"/>
      <c r="HVW685" s="198"/>
      <c r="HVX685" s="198"/>
      <c r="HVY685" s="198"/>
      <c r="HVZ685" s="198"/>
      <c r="HWA685" s="198"/>
      <c r="HWB685" s="198"/>
      <c r="HWC685" s="198"/>
      <c r="HWD685" s="198"/>
      <c r="HWE685" s="198"/>
      <c r="HWF685" s="198"/>
      <c r="HWG685" s="198"/>
      <c r="HWH685" s="198"/>
      <c r="HWI685" s="198"/>
      <c r="HWJ685" s="198"/>
      <c r="HWK685" s="198"/>
      <c r="HWL685" s="198"/>
      <c r="HWM685" s="198"/>
      <c r="HWN685" s="198"/>
      <c r="HWO685" s="198"/>
      <c r="HWP685" s="198"/>
      <c r="HWQ685" s="198"/>
      <c r="HWR685" s="198"/>
      <c r="HWS685" s="198"/>
      <c r="HWT685" s="198"/>
      <c r="HWU685" s="198"/>
      <c r="HWV685" s="198"/>
      <c r="HWW685" s="198"/>
      <c r="HWX685" s="198"/>
      <c r="HWY685" s="198"/>
      <c r="HWZ685" s="198"/>
      <c r="HXA685" s="198"/>
      <c r="HXB685" s="198"/>
      <c r="HXC685" s="198"/>
      <c r="HXD685" s="198"/>
      <c r="HXE685" s="198"/>
      <c r="HXF685" s="198"/>
      <c r="HXG685" s="198"/>
      <c r="HXH685" s="198"/>
      <c r="HXI685" s="198"/>
      <c r="HXJ685" s="198"/>
      <c r="HXK685" s="198"/>
      <c r="HXL685" s="198"/>
      <c r="HXM685" s="198"/>
      <c r="HXN685" s="198"/>
      <c r="HXO685" s="198"/>
      <c r="HXP685" s="198"/>
      <c r="HXQ685" s="198"/>
      <c r="HXR685" s="198"/>
      <c r="HXS685" s="198"/>
      <c r="HXT685" s="198"/>
      <c r="HXU685" s="198"/>
      <c r="HXV685" s="198"/>
      <c r="HXW685" s="198"/>
      <c r="HXX685" s="198"/>
      <c r="HXY685" s="198"/>
      <c r="HXZ685" s="198"/>
      <c r="HYA685" s="198"/>
      <c r="HYB685" s="198"/>
      <c r="HYC685" s="198"/>
      <c r="HYD685" s="198"/>
      <c r="HYE685" s="198"/>
      <c r="HYF685" s="198"/>
      <c r="HYG685" s="198"/>
      <c r="HYH685" s="198"/>
      <c r="HYI685" s="198"/>
      <c r="HYJ685" s="198"/>
      <c r="HYK685" s="198"/>
      <c r="HYL685" s="198"/>
      <c r="HYM685" s="198"/>
      <c r="HYN685" s="198"/>
      <c r="HYO685" s="198"/>
      <c r="HYP685" s="198"/>
      <c r="HYQ685" s="198"/>
      <c r="HYR685" s="198"/>
      <c r="HYS685" s="198"/>
      <c r="HYT685" s="198"/>
      <c r="HYU685" s="198"/>
      <c r="HYV685" s="198"/>
      <c r="HYW685" s="198"/>
      <c r="HYX685" s="198"/>
      <c r="HYY685" s="198"/>
      <c r="HYZ685" s="198"/>
      <c r="HZA685" s="198"/>
      <c r="HZB685" s="198"/>
      <c r="HZC685" s="198"/>
      <c r="HZD685" s="198"/>
      <c r="HZE685" s="198"/>
      <c r="HZF685" s="198"/>
      <c r="HZG685" s="198"/>
      <c r="HZH685" s="198"/>
      <c r="HZI685" s="198"/>
      <c r="HZJ685" s="198"/>
      <c r="HZK685" s="198"/>
      <c r="HZL685" s="198"/>
      <c r="HZM685" s="198"/>
      <c r="HZN685" s="198"/>
      <c r="HZO685" s="198"/>
      <c r="HZP685" s="198"/>
      <c r="HZQ685" s="198"/>
      <c r="HZR685" s="198"/>
      <c r="HZS685" s="198"/>
      <c r="HZT685" s="198"/>
      <c r="HZU685" s="198"/>
      <c r="HZV685" s="198"/>
      <c r="HZW685" s="198"/>
      <c r="HZX685" s="198"/>
      <c r="HZY685" s="198"/>
      <c r="HZZ685" s="198"/>
      <c r="IAA685" s="198"/>
      <c r="IAB685" s="198"/>
      <c r="IAC685" s="198"/>
      <c r="IAD685" s="198"/>
      <c r="IAE685" s="198"/>
      <c r="IAF685" s="198"/>
      <c r="IAG685" s="198"/>
      <c r="IAH685" s="198"/>
      <c r="IAI685" s="198"/>
      <c r="IAJ685" s="198"/>
      <c r="IAK685" s="198"/>
      <c r="IAL685" s="198"/>
      <c r="IAM685" s="198"/>
      <c r="IAN685" s="198"/>
      <c r="IAO685" s="198"/>
      <c r="IAP685" s="198"/>
      <c r="IAQ685" s="198"/>
      <c r="IAR685" s="198"/>
      <c r="IAS685" s="198"/>
      <c r="IAT685" s="198"/>
      <c r="IAU685" s="198"/>
      <c r="IAV685" s="198"/>
      <c r="IAW685" s="198"/>
      <c r="IAX685" s="198"/>
      <c r="IAY685" s="198"/>
      <c r="IAZ685" s="198"/>
      <c r="IBA685" s="198"/>
      <c r="IBB685" s="198"/>
      <c r="IBC685" s="198"/>
      <c r="IBD685" s="198"/>
      <c r="IBE685" s="198"/>
      <c r="IBF685" s="198"/>
      <c r="IBG685" s="198"/>
      <c r="IBH685" s="198"/>
      <c r="IBI685" s="198"/>
      <c r="IBJ685" s="198"/>
      <c r="IBK685" s="198"/>
      <c r="IBL685" s="198"/>
      <c r="IBM685" s="198"/>
      <c r="IBN685" s="198"/>
      <c r="IBO685" s="198"/>
      <c r="IBP685" s="198"/>
      <c r="IBQ685" s="198"/>
      <c r="IBR685" s="198"/>
      <c r="IBS685" s="198"/>
      <c r="IBT685" s="198"/>
      <c r="IBU685" s="198"/>
      <c r="IBV685" s="198"/>
      <c r="IBW685" s="198"/>
      <c r="IBX685" s="198"/>
      <c r="IBY685" s="198"/>
      <c r="IBZ685" s="198"/>
      <c r="ICA685" s="198"/>
      <c r="ICB685" s="198"/>
      <c r="ICC685" s="198"/>
      <c r="ICD685" s="198"/>
      <c r="ICE685" s="198"/>
      <c r="ICF685" s="198"/>
      <c r="ICG685" s="198"/>
      <c r="ICH685" s="198"/>
      <c r="ICI685" s="198"/>
      <c r="ICJ685" s="198"/>
      <c r="ICK685" s="198"/>
      <c r="ICL685" s="198"/>
      <c r="ICM685" s="198"/>
      <c r="ICN685" s="198"/>
      <c r="ICO685" s="198"/>
      <c r="ICP685" s="198"/>
      <c r="ICQ685" s="198"/>
      <c r="ICR685" s="198"/>
      <c r="ICS685" s="198"/>
      <c r="ICT685" s="198"/>
      <c r="ICU685" s="198"/>
      <c r="ICV685" s="198"/>
      <c r="ICW685" s="198"/>
      <c r="ICX685" s="198"/>
      <c r="ICY685" s="198"/>
      <c r="ICZ685" s="198"/>
      <c r="IDA685" s="198"/>
      <c r="IDB685" s="198"/>
      <c r="IDC685" s="198"/>
      <c r="IDD685" s="198"/>
      <c r="IDE685" s="198"/>
      <c r="IDF685" s="198"/>
      <c r="IDG685" s="198"/>
      <c r="IDH685" s="198"/>
      <c r="IDI685" s="198"/>
      <c r="IDJ685" s="198"/>
      <c r="IDK685" s="198"/>
      <c r="IDL685" s="198"/>
      <c r="IDM685" s="198"/>
      <c r="IDN685" s="198"/>
      <c r="IDO685" s="198"/>
      <c r="IDP685" s="198"/>
      <c r="IDQ685" s="198"/>
      <c r="IDR685" s="198"/>
      <c r="IDS685" s="198"/>
      <c r="IDT685" s="198"/>
      <c r="IDU685" s="198"/>
      <c r="IDV685" s="198"/>
      <c r="IDW685" s="198"/>
      <c r="IDX685" s="198"/>
      <c r="IDY685" s="198"/>
      <c r="IDZ685" s="198"/>
      <c r="IEA685" s="198"/>
      <c r="IEB685" s="198"/>
      <c r="IEC685" s="198"/>
      <c r="IED685" s="198"/>
      <c r="IEE685" s="198"/>
      <c r="IEF685" s="198"/>
      <c r="IEG685" s="198"/>
      <c r="IEH685" s="198"/>
      <c r="IEI685" s="198"/>
      <c r="IEJ685" s="198"/>
      <c r="IEK685" s="198"/>
      <c r="IEL685" s="198"/>
      <c r="IEM685" s="198"/>
      <c r="IEN685" s="198"/>
      <c r="IEO685" s="198"/>
      <c r="IEP685" s="198"/>
      <c r="IEQ685" s="198"/>
      <c r="IER685" s="198"/>
      <c r="IES685" s="198"/>
      <c r="IET685" s="198"/>
      <c r="IEU685" s="198"/>
      <c r="IEV685" s="198"/>
      <c r="IEW685" s="198"/>
      <c r="IEX685" s="198"/>
      <c r="IEY685" s="198"/>
      <c r="IEZ685" s="198"/>
      <c r="IFA685" s="198"/>
      <c r="IFB685" s="198"/>
      <c r="IFC685" s="198"/>
      <c r="IFD685" s="198"/>
      <c r="IFE685" s="198"/>
      <c r="IFF685" s="198"/>
      <c r="IFG685" s="198"/>
      <c r="IFH685" s="198"/>
      <c r="IFI685" s="198"/>
      <c r="IFJ685" s="198"/>
      <c r="IFK685" s="198"/>
      <c r="IFL685" s="198"/>
      <c r="IFM685" s="198"/>
      <c r="IFN685" s="198"/>
      <c r="IFO685" s="198"/>
      <c r="IFP685" s="198"/>
      <c r="IFQ685" s="198"/>
      <c r="IFR685" s="198"/>
      <c r="IFS685" s="198"/>
      <c r="IFT685" s="198"/>
      <c r="IFU685" s="198"/>
      <c r="IFV685" s="198"/>
      <c r="IFW685" s="198"/>
      <c r="IFX685" s="198"/>
      <c r="IFY685" s="198"/>
      <c r="IFZ685" s="198"/>
      <c r="IGA685" s="198"/>
      <c r="IGB685" s="198"/>
      <c r="IGC685" s="198"/>
      <c r="IGD685" s="198"/>
      <c r="IGE685" s="198"/>
      <c r="IGF685" s="198"/>
      <c r="IGG685" s="198"/>
      <c r="IGH685" s="198"/>
      <c r="IGI685" s="198"/>
      <c r="IGJ685" s="198"/>
      <c r="IGK685" s="198"/>
      <c r="IGL685" s="198"/>
      <c r="IGM685" s="198"/>
      <c r="IGN685" s="198"/>
      <c r="IGO685" s="198"/>
      <c r="IGP685" s="198"/>
      <c r="IGQ685" s="198"/>
      <c r="IGR685" s="198"/>
      <c r="IGS685" s="198"/>
      <c r="IGT685" s="198"/>
      <c r="IGU685" s="198"/>
      <c r="IGV685" s="198"/>
      <c r="IGW685" s="198"/>
      <c r="IGX685" s="198"/>
      <c r="IGY685" s="198"/>
      <c r="IGZ685" s="198"/>
      <c r="IHA685" s="198"/>
      <c r="IHB685" s="198"/>
      <c r="IHC685" s="198"/>
      <c r="IHD685" s="198"/>
      <c r="IHE685" s="198"/>
      <c r="IHF685" s="198"/>
      <c r="IHG685" s="198"/>
      <c r="IHH685" s="198"/>
      <c r="IHI685" s="198"/>
      <c r="IHJ685" s="198"/>
      <c r="IHK685" s="198"/>
      <c r="IHL685" s="198"/>
      <c r="IHM685" s="198"/>
      <c r="IHN685" s="198"/>
      <c r="IHO685" s="198"/>
      <c r="IHP685" s="198"/>
      <c r="IHQ685" s="198"/>
      <c r="IHR685" s="198"/>
      <c r="IHS685" s="198"/>
      <c r="IHT685" s="198"/>
      <c r="IHU685" s="198"/>
      <c r="IHV685" s="198"/>
      <c r="IHW685" s="198"/>
      <c r="IHX685" s="198"/>
      <c r="IHY685" s="198"/>
      <c r="IHZ685" s="198"/>
      <c r="IIA685" s="198"/>
      <c r="IIB685" s="198"/>
      <c r="IIC685" s="198"/>
      <c r="IID685" s="198"/>
      <c r="IIE685" s="198"/>
      <c r="IIF685" s="198"/>
      <c r="IIG685" s="198"/>
      <c r="IIH685" s="198"/>
      <c r="III685" s="198"/>
      <c r="IIJ685" s="198"/>
      <c r="IIK685" s="198"/>
      <c r="IIL685" s="198"/>
      <c r="IIM685" s="198"/>
      <c r="IIN685" s="198"/>
      <c r="IIO685" s="198"/>
      <c r="IIP685" s="198"/>
      <c r="IIQ685" s="198"/>
      <c r="IIR685" s="198"/>
      <c r="IIS685" s="198"/>
      <c r="IIT685" s="198"/>
      <c r="IIU685" s="198"/>
      <c r="IIV685" s="198"/>
      <c r="IIW685" s="198"/>
      <c r="IIX685" s="198"/>
      <c r="IIY685" s="198"/>
      <c r="IIZ685" s="198"/>
      <c r="IJA685" s="198"/>
      <c r="IJB685" s="198"/>
      <c r="IJC685" s="198"/>
      <c r="IJD685" s="198"/>
      <c r="IJE685" s="198"/>
      <c r="IJF685" s="198"/>
      <c r="IJG685" s="198"/>
      <c r="IJH685" s="198"/>
      <c r="IJI685" s="198"/>
      <c r="IJJ685" s="198"/>
      <c r="IJK685" s="198"/>
      <c r="IJL685" s="198"/>
      <c r="IJM685" s="198"/>
      <c r="IJN685" s="198"/>
      <c r="IJO685" s="198"/>
      <c r="IJP685" s="198"/>
      <c r="IJQ685" s="198"/>
      <c r="IJR685" s="198"/>
      <c r="IJS685" s="198"/>
      <c r="IJT685" s="198"/>
      <c r="IJU685" s="198"/>
      <c r="IJV685" s="198"/>
      <c r="IJW685" s="198"/>
      <c r="IJX685" s="198"/>
      <c r="IJY685" s="198"/>
      <c r="IJZ685" s="198"/>
      <c r="IKA685" s="198"/>
      <c r="IKB685" s="198"/>
      <c r="IKC685" s="198"/>
      <c r="IKD685" s="198"/>
      <c r="IKE685" s="198"/>
      <c r="IKF685" s="198"/>
      <c r="IKG685" s="198"/>
      <c r="IKH685" s="198"/>
      <c r="IKI685" s="198"/>
      <c r="IKJ685" s="198"/>
      <c r="IKK685" s="198"/>
      <c r="IKL685" s="198"/>
      <c r="IKM685" s="198"/>
      <c r="IKN685" s="198"/>
      <c r="IKO685" s="198"/>
      <c r="IKP685" s="198"/>
      <c r="IKQ685" s="198"/>
      <c r="IKR685" s="198"/>
      <c r="IKS685" s="198"/>
      <c r="IKT685" s="198"/>
      <c r="IKU685" s="198"/>
      <c r="IKV685" s="198"/>
      <c r="IKW685" s="198"/>
      <c r="IKX685" s="198"/>
      <c r="IKY685" s="198"/>
      <c r="IKZ685" s="198"/>
      <c r="ILA685" s="198"/>
      <c r="ILB685" s="198"/>
      <c r="ILC685" s="198"/>
      <c r="ILD685" s="198"/>
      <c r="ILE685" s="198"/>
      <c r="ILF685" s="198"/>
      <c r="ILG685" s="198"/>
      <c r="ILH685" s="198"/>
      <c r="ILI685" s="198"/>
      <c r="ILJ685" s="198"/>
      <c r="ILK685" s="198"/>
      <c r="ILL685" s="198"/>
      <c r="ILM685" s="198"/>
      <c r="ILN685" s="198"/>
      <c r="ILO685" s="198"/>
      <c r="ILP685" s="198"/>
      <c r="ILQ685" s="198"/>
      <c r="ILR685" s="198"/>
      <c r="ILS685" s="198"/>
      <c r="ILT685" s="198"/>
      <c r="ILU685" s="198"/>
      <c r="ILV685" s="198"/>
      <c r="ILW685" s="198"/>
      <c r="ILX685" s="198"/>
      <c r="ILY685" s="198"/>
      <c r="ILZ685" s="198"/>
      <c r="IMA685" s="198"/>
      <c r="IMB685" s="198"/>
      <c r="IMC685" s="198"/>
      <c r="IMD685" s="198"/>
      <c r="IME685" s="198"/>
      <c r="IMF685" s="198"/>
      <c r="IMG685" s="198"/>
      <c r="IMH685" s="198"/>
      <c r="IMI685" s="198"/>
      <c r="IMJ685" s="198"/>
      <c r="IMK685" s="198"/>
      <c r="IML685" s="198"/>
      <c r="IMM685" s="198"/>
      <c r="IMN685" s="198"/>
      <c r="IMO685" s="198"/>
      <c r="IMP685" s="198"/>
      <c r="IMQ685" s="198"/>
      <c r="IMR685" s="198"/>
      <c r="IMS685" s="198"/>
      <c r="IMT685" s="198"/>
      <c r="IMU685" s="198"/>
      <c r="IMV685" s="198"/>
      <c r="IMW685" s="198"/>
      <c r="IMX685" s="198"/>
      <c r="IMY685" s="198"/>
      <c r="IMZ685" s="198"/>
      <c r="INA685" s="198"/>
      <c r="INB685" s="198"/>
      <c r="INC685" s="198"/>
      <c r="IND685" s="198"/>
      <c r="INE685" s="198"/>
      <c r="INF685" s="198"/>
      <c r="ING685" s="198"/>
      <c r="INH685" s="198"/>
      <c r="INI685" s="198"/>
      <c r="INJ685" s="198"/>
      <c r="INK685" s="198"/>
      <c r="INL685" s="198"/>
      <c r="INM685" s="198"/>
      <c r="INN685" s="198"/>
      <c r="INO685" s="198"/>
      <c r="INP685" s="198"/>
      <c r="INQ685" s="198"/>
      <c r="INR685" s="198"/>
      <c r="INS685" s="198"/>
      <c r="INT685" s="198"/>
      <c r="INU685" s="198"/>
      <c r="INV685" s="198"/>
      <c r="INW685" s="198"/>
      <c r="INX685" s="198"/>
      <c r="INY685" s="198"/>
      <c r="INZ685" s="198"/>
      <c r="IOA685" s="198"/>
      <c r="IOB685" s="198"/>
      <c r="IOC685" s="198"/>
      <c r="IOD685" s="198"/>
      <c r="IOE685" s="198"/>
      <c r="IOF685" s="198"/>
      <c r="IOG685" s="198"/>
      <c r="IOH685" s="198"/>
      <c r="IOI685" s="198"/>
      <c r="IOJ685" s="198"/>
      <c r="IOK685" s="198"/>
      <c r="IOL685" s="198"/>
      <c r="IOM685" s="198"/>
      <c r="ION685" s="198"/>
      <c r="IOO685" s="198"/>
      <c r="IOP685" s="198"/>
      <c r="IOQ685" s="198"/>
      <c r="IOR685" s="198"/>
      <c r="IOS685" s="198"/>
      <c r="IOT685" s="198"/>
      <c r="IOU685" s="198"/>
      <c r="IOV685" s="198"/>
      <c r="IOW685" s="198"/>
      <c r="IOX685" s="198"/>
      <c r="IOY685" s="198"/>
      <c r="IOZ685" s="198"/>
      <c r="IPA685" s="198"/>
      <c r="IPB685" s="198"/>
      <c r="IPC685" s="198"/>
      <c r="IPD685" s="198"/>
      <c r="IPE685" s="198"/>
      <c r="IPF685" s="198"/>
      <c r="IPG685" s="198"/>
      <c r="IPH685" s="198"/>
      <c r="IPI685" s="198"/>
      <c r="IPJ685" s="198"/>
      <c r="IPK685" s="198"/>
      <c r="IPL685" s="198"/>
      <c r="IPM685" s="198"/>
      <c r="IPN685" s="198"/>
      <c r="IPO685" s="198"/>
      <c r="IPP685" s="198"/>
      <c r="IPQ685" s="198"/>
      <c r="IPR685" s="198"/>
      <c r="IPS685" s="198"/>
      <c r="IPT685" s="198"/>
      <c r="IPU685" s="198"/>
      <c r="IPV685" s="198"/>
      <c r="IPW685" s="198"/>
      <c r="IPX685" s="198"/>
      <c r="IPY685" s="198"/>
      <c r="IPZ685" s="198"/>
      <c r="IQA685" s="198"/>
      <c r="IQB685" s="198"/>
      <c r="IQC685" s="198"/>
      <c r="IQD685" s="198"/>
      <c r="IQE685" s="198"/>
      <c r="IQF685" s="198"/>
      <c r="IQG685" s="198"/>
      <c r="IQH685" s="198"/>
      <c r="IQI685" s="198"/>
      <c r="IQJ685" s="198"/>
      <c r="IQK685" s="198"/>
      <c r="IQL685" s="198"/>
      <c r="IQM685" s="198"/>
      <c r="IQN685" s="198"/>
      <c r="IQO685" s="198"/>
      <c r="IQP685" s="198"/>
      <c r="IQQ685" s="198"/>
      <c r="IQR685" s="198"/>
      <c r="IQS685" s="198"/>
      <c r="IQT685" s="198"/>
      <c r="IQU685" s="198"/>
      <c r="IQV685" s="198"/>
      <c r="IQW685" s="198"/>
      <c r="IQX685" s="198"/>
      <c r="IQY685" s="198"/>
      <c r="IQZ685" s="198"/>
      <c r="IRA685" s="198"/>
      <c r="IRB685" s="198"/>
      <c r="IRC685" s="198"/>
      <c r="IRD685" s="198"/>
      <c r="IRE685" s="198"/>
      <c r="IRF685" s="198"/>
      <c r="IRG685" s="198"/>
      <c r="IRH685" s="198"/>
      <c r="IRI685" s="198"/>
      <c r="IRJ685" s="198"/>
      <c r="IRK685" s="198"/>
      <c r="IRL685" s="198"/>
      <c r="IRM685" s="198"/>
      <c r="IRN685" s="198"/>
      <c r="IRO685" s="198"/>
      <c r="IRP685" s="198"/>
      <c r="IRQ685" s="198"/>
      <c r="IRR685" s="198"/>
      <c r="IRS685" s="198"/>
      <c r="IRT685" s="198"/>
      <c r="IRU685" s="198"/>
      <c r="IRV685" s="198"/>
      <c r="IRW685" s="198"/>
      <c r="IRX685" s="198"/>
      <c r="IRY685" s="198"/>
      <c r="IRZ685" s="198"/>
      <c r="ISA685" s="198"/>
      <c r="ISB685" s="198"/>
      <c r="ISC685" s="198"/>
      <c r="ISD685" s="198"/>
      <c r="ISE685" s="198"/>
      <c r="ISF685" s="198"/>
      <c r="ISG685" s="198"/>
      <c r="ISH685" s="198"/>
      <c r="ISI685" s="198"/>
      <c r="ISJ685" s="198"/>
      <c r="ISK685" s="198"/>
      <c r="ISL685" s="198"/>
      <c r="ISM685" s="198"/>
      <c r="ISN685" s="198"/>
      <c r="ISO685" s="198"/>
      <c r="ISP685" s="198"/>
      <c r="ISQ685" s="198"/>
      <c r="ISR685" s="198"/>
      <c r="ISS685" s="198"/>
      <c r="IST685" s="198"/>
      <c r="ISU685" s="198"/>
      <c r="ISV685" s="198"/>
      <c r="ISW685" s="198"/>
      <c r="ISX685" s="198"/>
      <c r="ISY685" s="198"/>
      <c r="ISZ685" s="198"/>
      <c r="ITA685" s="198"/>
      <c r="ITB685" s="198"/>
      <c r="ITC685" s="198"/>
      <c r="ITD685" s="198"/>
      <c r="ITE685" s="198"/>
      <c r="ITF685" s="198"/>
      <c r="ITG685" s="198"/>
      <c r="ITH685" s="198"/>
      <c r="ITI685" s="198"/>
      <c r="ITJ685" s="198"/>
      <c r="ITK685" s="198"/>
      <c r="ITL685" s="198"/>
      <c r="ITM685" s="198"/>
      <c r="ITN685" s="198"/>
      <c r="ITO685" s="198"/>
      <c r="ITP685" s="198"/>
      <c r="ITQ685" s="198"/>
      <c r="ITR685" s="198"/>
      <c r="ITS685" s="198"/>
      <c r="ITT685" s="198"/>
      <c r="ITU685" s="198"/>
      <c r="ITV685" s="198"/>
      <c r="ITW685" s="198"/>
      <c r="ITX685" s="198"/>
      <c r="ITY685" s="198"/>
      <c r="ITZ685" s="198"/>
      <c r="IUA685" s="198"/>
      <c r="IUB685" s="198"/>
      <c r="IUC685" s="198"/>
      <c r="IUD685" s="198"/>
      <c r="IUE685" s="198"/>
      <c r="IUF685" s="198"/>
      <c r="IUG685" s="198"/>
      <c r="IUH685" s="198"/>
      <c r="IUI685" s="198"/>
      <c r="IUJ685" s="198"/>
      <c r="IUK685" s="198"/>
      <c r="IUL685" s="198"/>
      <c r="IUM685" s="198"/>
      <c r="IUN685" s="198"/>
      <c r="IUO685" s="198"/>
      <c r="IUP685" s="198"/>
      <c r="IUQ685" s="198"/>
      <c r="IUR685" s="198"/>
      <c r="IUS685" s="198"/>
      <c r="IUT685" s="198"/>
      <c r="IUU685" s="198"/>
      <c r="IUV685" s="198"/>
      <c r="IUW685" s="198"/>
      <c r="IUX685" s="198"/>
      <c r="IUY685" s="198"/>
      <c r="IUZ685" s="198"/>
      <c r="IVA685" s="198"/>
      <c r="IVB685" s="198"/>
      <c r="IVC685" s="198"/>
      <c r="IVD685" s="198"/>
      <c r="IVE685" s="198"/>
      <c r="IVF685" s="198"/>
      <c r="IVG685" s="198"/>
      <c r="IVH685" s="198"/>
      <c r="IVI685" s="198"/>
      <c r="IVJ685" s="198"/>
      <c r="IVK685" s="198"/>
      <c r="IVL685" s="198"/>
      <c r="IVM685" s="198"/>
      <c r="IVN685" s="198"/>
      <c r="IVO685" s="198"/>
      <c r="IVP685" s="198"/>
      <c r="IVQ685" s="198"/>
      <c r="IVR685" s="198"/>
      <c r="IVS685" s="198"/>
      <c r="IVT685" s="198"/>
      <c r="IVU685" s="198"/>
      <c r="IVV685" s="198"/>
      <c r="IVW685" s="198"/>
      <c r="IVX685" s="198"/>
      <c r="IVY685" s="198"/>
      <c r="IVZ685" s="198"/>
      <c r="IWA685" s="198"/>
      <c r="IWB685" s="198"/>
      <c r="IWC685" s="198"/>
      <c r="IWD685" s="198"/>
      <c r="IWE685" s="198"/>
      <c r="IWF685" s="198"/>
      <c r="IWG685" s="198"/>
      <c r="IWH685" s="198"/>
      <c r="IWI685" s="198"/>
      <c r="IWJ685" s="198"/>
      <c r="IWK685" s="198"/>
      <c r="IWL685" s="198"/>
      <c r="IWM685" s="198"/>
      <c r="IWN685" s="198"/>
      <c r="IWO685" s="198"/>
      <c r="IWP685" s="198"/>
      <c r="IWQ685" s="198"/>
      <c r="IWR685" s="198"/>
      <c r="IWS685" s="198"/>
      <c r="IWT685" s="198"/>
      <c r="IWU685" s="198"/>
      <c r="IWV685" s="198"/>
      <c r="IWW685" s="198"/>
      <c r="IWX685" s="198"/>
      <c r="IWY685" s="198"/>
      <c r="IWZ685" s="198"/>
      <c r="IXA685" s="198"/>
      <c r="IXB685" s="198"/>
      <c r="IXC685" s="198"/>
      <c r="IXD685" s="198"/>
      <c r="IXE685" s="198"/>
      <c r="IXF685" s="198"/>
      <c r="IXG685" s="198"/>
      <c r="IXH685" s="198"/>
      <c r="IXI685" s="198"/>
      <c r="IXJ685" s="198"/>
      <c r="IXK685" s="198"/>
      <c r="IXL685" s="198"/>
      <c r="IXM685" s="198"/>
      <c r="IXN685" s="198"/>
      <c r="IXO685" s="198"/>
      <c r="IXP685" s="198"/>
      <c r="IXQ685" s="198"/>
      <c r="IXR685" s="198"/>
      <c r="IXS685" s="198"/>
      <c r="IXT685" s="198"/>
      <c r="IXU685" s="198"/>
      <c r="IXV685" s="198"/>
      <c r="IXW685" s="198"/>
      <c r="IXX685" s="198"/>
      <c r="IXY685" s="198"/>
      <c r="IXZ685" s="198"/>
      <c r="IYA685" s="198"/>
      <c r="IYB685" s="198"/>
      <c r="IYC685" s="198"/>
      <c r="IYD685" s="198"/>
      <c r="IYE685" s="198"/>
      <c r="IYF685" s="198"/>
      <c r="IYG685" s="198"/>
      <c r="IYH685" s="198"/>
      <c r="IYI685" s="198"/>
      <c r="IYJ685" s="198"/>
      <c r="IYK685" s="198"/>
      <c r="IYL685" s="198"/>
      <c r="IYM685" s="198"/>
      <c r="IYN685" s="198"/>
      <c r="IYO685" s="198"/>
      <c r="IYP685" s="198"/>
      <c r="IYQ685" s="198"/>
      <c r="IYR685" s="198"/>
      <c r="IYS685" s="198"/>
      <c r="IYT685" s="198"/>
      <c r="IYU685" s="198"/>
      <c r="IYV685" s="198"/>
      <c r="IYW685" s="198"/>
      <c r="IYX685" s="198"/>
      <c r="IYY685" s="198"/>
      <c r="IYZ685" s="198"/>
      <c r="IZA685" s="198"/>
      <c r="IZB685" s="198"/>
      <c r="IZC685" s="198"/>
      <c r="IZD685" s="198"/>
      <c r="IZE685" s="198"/>
      <c r="IZF685" s="198"/>
      <c r="IZG685" s="198"/>
      <c r="IZH685" s="198"/>
      <c r="IZI685" s="198"/>
      <c r="IZJ685" s="198"/>
      <c r="IZK685" s="198"/>
      <c r="IZL685" s="198"/>
      <c r="IZM685" s="198"/>
      <c r="IZN685" s="198"/>
      <c r="IZO685" s="198"/>
      <c r="IZP685" s="198"/>
      <c r="IZQ685" s="198"/>
      <c r="IZR685" s="198"/>
      <c r="IZS685" s="198"/>
      <c r="IZT685" s="198"/>
      <c r="IZU685" s="198"/>
      <c r="IZV685" s="198"/>
      <c r="IZW685" s="198"/>
      <c r="IZX685" s="198"/>
      <c r="IZY685" s="198"/>
      <c r="IZZ685" s="198"/>
      <c r="JAA685" s="198"/>
      <c r="JAB685" s="198"/>
      <c r="JAC685" s="198"/>
      <c r="JAD685" s="198"/>
      <c r="JAE685" s="198"/>
      <c r="JAF685" s="198"/>
      <c r="JAG685" s="198"/>
      <c r="JAH685" s="198"/>
      <c r="JAI685" s="198"/>
      <c r="JAJ685" s="198"/>
      <c r="JAK685" s="198"/>
      <c r="JAL685" s="198"/>
      <c r="JAM685" s="198"/>
      <c r="JAN685" s="198"/>
      <c r="JAO685" s="198"/>
      <c r="JAP685" s="198"/>
      <c r="JAQ685" s="198"/>
      <c r="JAR685" s="198"/>
      <c r="JAS685" s="198"/>
      <c r="JAT685" s="198"/>
      <c r="JAU685" s="198"/>
      <c r="JAV685" s="198"/>
      <c r="JAW685" s="198"/>
      <c r="JAX685" s="198"/>
      <c r="JAY685" s="198"/>
      <c r="JAZ685" s="198"/>
      <c r="JBA685" s="198"/>
      <c r="JBB685" s="198"/>
      <c r="JBC685" s="198"/>
      <c r="JBD685" s="198"/>
      <c r="JBE685" s="198"/>
      <c r="JBF685" s="198"/>
      <c r="JBG685" s="198"/>
      <c r="JBH685" s="198"/>
      <c r="JBI685" s="198"/>
      <c r="JBJ685" s="198"/>
      <c r="JBK685" s="198"/>
      <c r="JBL685" s="198"/>
      <c r="JBM685" s="198"/>
      <c r="JBN685" s="198"/>
      <c r="JBO685" s="198"/>
      <c r="JBP685" s="198"/>
      <c r="JBQ685" s="198"/>
      <c r="JBR685" s="198"/>
      <c r="JBS685" s="198"/>
      <c r="JBT685" s="198"/>
      <c r="JBU685" s="198"/>
      <c r="JBV685" s="198"/>
      <c r="JBW685" s="198"/>
      <c r="JBX685" s="198"/>
      <c r="JBY685" s="198"/>
      <c r="JBZ685" s="198"/>
      <c r="JCA685" s="198"/>
      <c r="JCB685" s="198"/>
      <c r="JCC685" s="198"/>
      <c r="JCD685" s="198"/>
      <c r="JCE685" s="198"/>
      <c r="JCF685" s="198"/>
      <c r="JCG685" s="198"/>
      <c r="JCH685" s="198"/>
      <c r="JCI685" s="198"/>
      <c r="JCJ685" s="198"/>
      <c r="JCK685" s="198"/>
      <c r="JCL685" s="198"/>
      <c r="JCM685" s="198"/>
      <c r="JCN685" s="198"/>
      <c r="JCO685" s="198"/>
      <c r="JCP685" s="198"/>
      <c r="JCQ685" s="198"/>
      <c r="JCR685" s="198"/>
      <c r="JCS685" s="198"/>
      <c r="JCT685" s="198"/>
      <c r="JCU685" s="198"/>
      <c r="JCV685" s="198"/>
      <c r="JCW685" s="198"/>
      <c r="JCX685" s="198"/>
      <c r="JCY685" s="198"/>
      <c r="JCZ685" s="198"/>
      <c r="JDA685" s="198"/>
      <c r="JDB685" s="198"/>
      <c r="JDC685" s="198"/>
      <c r="JDD685" s="198"/>
      <c r="JDE685" s="198"/>
      <c r="JDF685" s="198"/>
      <c r="JDG685" s="198"/>
      <c r="JDH685" s="198"/>
      <c r="JDI685" s="198"/>
      <c r="JDJ685" s="198"/>
      <c r="JDK685" s="198"/>
      <c r="JDL685" s="198"/>
      <c r="JDM685" s="198"/>
      <c r="JDN685" s="198"/>
      <c r="JDO685" s="198"/>
      <c r="JDP685" s="198"/>
      <c r="JDQ685" s="198"/>
      <c r="JDR685" s="198"/>
      <c r="JDS685" s="198"/>
      <c r="JDT685" s="198"/>
      <c r="JDU685" s="198"/>
      <c r="JDV685" s="198"/>
      <c r="JDW685" s="198"/>
      <c r="JDX685" s="198"/>
      <c r="JDY685" s="198"/>
      <c r="JDZ685" s="198"/>
      <c r="JEA685" s="198"/>
      <c r="JEB685" s="198"/>
      <c r="JEC685" s="198"/>
      <c r="JED685" s="198"/>
      <c r="JEE685" s="198"/>
      <c r="JEF685" s="198"/>
      <c r="JEG685" s="198"/>
      <c r="JEH685" s="198"/>
      <c r="JEI685" s="198"/>
      <c r="JEJ685" s="198"/>
      <c r="JEK685" s="198"/>
      <c r="JEL685" s="198"/>
      <c r="JEM685" s="198"/>
      <c r="JEN685" s="198"/>
      <c r="JEO685" s="198"/>
      <c r="JEP685" s="198"/>
      <c r="JEQ685" s="198"/>
      <c r="JER685" s="198"/>
      <c r="JES685" s="198"/>
      <c r="JET685" s="198"/>
      <c r="JEU685" s="198"/>
      <c r="JEV685" s="198"/>
      <c r="JEW685" s="198"/>
      <c r="JEX685" s="198"/>
      <c r="JEY685" s="198"/>
      <c r="JEZ685" s="198"/>
      <c r="JFA685" s="198"/>
      <c r="JFB685" s="198"/>
      <c r="JFC685" s="198"/>
      <c r="JFD685" s="198"/>
      <c r="JFE685" s="198"/>
      <c r="JFF685" s="198"/>
      <c r="JFG685" s="198"/>
      <c r="JFH685" s="198"/>
      <c r="JFI685" s="198"/>
      <c r="JFJ685" s="198"/>
      <c r="JFK685" s="198"/>
      <c r="JFL685" s="198"/>
      <c r="JFM685" s="198"/>
      <c r="JFN685" s="198"/>
      <c r="JFO685" s="198"/>
      <c r="JFP685" s="198"/>
      <c r="JFQ685" s="198"/>
      <c r="JFR685" s="198"/>
      <c r="JFS685" s="198"/>
      <c r="JFT685" s="198"/>
      <c r="JFU685" s="198"/>
      <c r="JFV685" s="198"/>
      <c r="JFW685" s="198"/>
      <c r="JFX685" s="198"/>
      <c r="JFY685" s="198"/>
      <c r="JFZ685" s="198"/>
      <c r="JGA685" s="198"/>
      <c r="JGB685" s="198"/>
      <c r="JGC685" s="198"/>
      <c r="JGD685" s="198"/>
      <c r="JGE685" s="198"/>
      <c r="JGF685" s="198"/>
      <c r="JGG685" s="198"/>
      <c r="JGH685" s="198"/>
      <c r="JGI685" s="198"/>
      <c r="JGJ685" s="198"/>
      <c r="JGK685" s="198"/>
      <c r="JGL685" s="198"/>
      <c r="JGM685" s="198"/>
      <c r="JGN685" s="198"/>
      <c r="JGO685" s="198"/>
      <c r="JGP685" s="198"/>
      <c r="JGQ685" s="198"/>
      <c r="JGR685" s="198"/>
      <c r="JGS685" s="198"/>
      <c r="JGT685" s="198"/>
      <c r="JGU685" s="198"/>
      <c r="JGV685" s="198"/>
      <c r="JGW685" s="198"/>
      <c r="JGX685" s="198"/>
      <c r="JGY685" s="198"/>
      <c r="JGZ685" s="198"/>
      <c r="JHA685" s="198"/>
      <c r="JHB685" s="198"/>
      <c r="JHC685" s="198"/>
      <c r="JHD685" s="198"/>
      <c r="JHE685" s="198"/>
      <c r="JHF685" s="198"/>
      <c r="JHG685" s="198"/>
      <c r="JHH685" s="198"/>
      <c r="JHI685" s="198"/>
      <c r="JHJ685" s="198"/>
      <c r="JHK685" s="198"/>
      <c r="JHL685" s="198"/>
      <c r="JHM685" s="198"/>
      <c r="JHN685" s="198"/>
      <c r="JHO685" s="198"/>
      <c r="JHP685" s="198"/>
      <c r="JHQ685" s="198"/>
      <c r="JHR685" s="198"/>
      <c r="JHS685" s="198"/>
      <c r="JHT685" s="198"/>
      <c r="JHU685" s="198"/>
      <c r="JHV685" s="198"/>
      <c r="JHW685" s="198"/>
      <c r="JHX685" s="198"/>
      <c r="JHY685" s="198"/>
      <c r="JHZ685" s="198"/>
      <c r="JIA685" s="198"/>
      <c r="JIB685" s="198"/>
      <c r="JIC685" s="198"/>
      <c r="JID685" s="198"/>
      <c r="JIE685" s="198"/>
      <c r="JIF685" s="198"/>
      <c r="JIG685" s="198"/>
      <c r="JIH685" s="198"/>
      <c r="JII685" s="198"/>
      <c r="JIJ685" s="198"/>
      <c r="JIK685" s="198"/>
      <c r="JIL685" s="198"/>
      <c r="JIM685" s="198"/>
      <c r="JIN685" s="198"/>
      <c r="JIO685" s="198"/>
      <c r="JIP685" s="198"/>
      <c r="JIQ685" s="198"/>
      <c r="JIR685" s="198"/>
      <c r="JIS685" s="198"/>
      <c r="JIT685" s="198"/>
      <c r="JIU685" s="198"/>
      <c r="JIV685" s="198"/>
      <c r="JIW685" s="198"/>
      <c r="JIX685" s="198"/>
      <c r="JIY685" s="198"/>
      <c r="JIZ685" s="198"/>
      <c r="JJA685" s="198"/>
      <c r="JJB685" s="198"/>
      <c r="JJC685" s="198"/>
      <c r="JJD685" s="198"/>
      <c r="JJE685" s="198"/>
      <c r="JJF685" s="198"/>
      <c r="JJG685" s="198"/>
      <c r="JJH685" s="198"/>
      <c r="JJI685" s="198"/>
      <c r="JJJ685" s="198"/>
      <c r="JJK685" s="198"/>
      <c r="JJL685" s="198"/>
      <c r="JJM685" s="198"/>
      <c r="JJN685" s="198"/>
      <c r="JJO685" s="198"/>
      <c r="JJP685" s="198"/>
      <c r="JJQ685" s="198"/>
      <c r="JJR685" s="198"/>
      <c r="JJS685" s="198"/>
      <c r="JJT685" s="198"/>
      <c r="JJU685" s="198"/>
      <c r="JJV685" s="198"/>
      <c r="JJW685" s="198"/>
      <c r="JJX685" s="198"/>
      <c r="JJY685" s="198"/>
      <c r="JJZ685" s="198"/>
      <c r="JKA685" s="198"/>
      <c r="JKB685" s="198"/>
      <c r="JKC685" s="198"/>
      <c r="JKD685" s="198"/>
      <c r="JKE685" s="198"/>
      <c r="JKF685" s="198"/>
      <c r="JKG685" s="198"/>
      <c r="JKH685" s="198"/>
      <c r="JKI685" s="198"/>
      <c r="JKJ685" s="198"/>
      <c r="JKK685" s="198"/>
      <c r="JKL685" s="198"/>
      <c r="JKM685" s="198"/>
      <c r="JKN685" s="198"/>
      <c r="JKO685" s="198"/>
      <c r="JKP685" s="198"/>
      <c r="JKQ685" s="198"/>
      <c r="JKR685" s="198"/>
      <c r="JKS685" s="198"/>
      <c r="JKT685" s="198"/>
      <c r="JKU685" s="198"/>
      <c r="JKV685" s="198"/>
      <c r="JKW685" s="198"/>
      <c r="JKX685" s="198"/>
      <c r="JKY685" s="198"/>
      <c r="JKZ685" s="198"/>
      <c r="JLA685" s="198"/>
      <c r="JLB685" s="198"/>
      <c r="JLC685" s="198"/>
      <c r="JLD685" s="198"/>
      <c r="JLE685" s="198"/>
      <c r="JLF685" s="198"/>
      <c r="JLG685" s="198"/>
      <c r="JLH685" s="198"/>
      <c r="JLI685" s="198"/>
      <c r="JLJ685" s="198"/>
      <c r="JLK685" s="198"/>
      <c r="JLL685" s="198"/>
      <c r="JLM685" s="198"/>
      <c r="JLN685" s="198"/>
      <c r="JLO685" s="198"/>
      <c r="JLP685" s="198"/>
      <c r="JLQ685" s="198"/>
      <c r="JLR685" s="198"/>
      <c r="JLS685" s="198"/>
      <c r="JLT685" s="198"/>
      <c r="JLU685" s="198"/>
      <c r="JLV685" s="198"/>
      <c r="JLW685" s="198"/>
      <c r="JLX685" s="198"/>
      <c r="JLY685" s="198"/>
      <c r="JLZ685" s="198"/>
      <c r="JMA685" s="198"/>
      <c r="JMB685" s="198"/>
      <c r="JMC685" s="198"/>
      <c r="JMD685" s="198"/>
      <c r="JME685" s="198"/>
      <c r="JMF685" s="198"/>
      <c r="JMG685" s="198"/>
      <c r="JMH685" s="198"/>
      <c r="JMI685" s="198"/>
      <c r="JMJ685" s="198"/>
      <c r="JMK685" s="198"/>
      <c r="JML685" s="198"/>
      <c r="JMM685" s="198"/>
      <c r="JMN685" s="198"/>
      <c r="JMO685" s="198"/>
      <c r="JMP685" s="198"/>
      <c r="JMQ685" s="198"/>
      <c r="JMR685" s="198"/>
      <c r="JMS685" s="198"/>
      <c r="JMT685" s="198"/>
      <c r="JMU685" s="198"/>
      <c r="JMV685" s="198"/>
      <c r="JMW685" s="198"/>
      <c r="JMX685" s="198"/>
      <c r="JMY685" s="198"/>
      <c r="JMZ685" s="198"/>
      <c r="JNA685" s="198"/>
      <c r="JNB685" s="198"/>
      <c r="JNC685" s="198"/>
      <c r="JND685" s="198"/>
      <c r="JNE685" s="198"/>
      <c r="JNF685" s="198"/>
      <c r="JNG685" s="198"/>
      <c r="JNH685" s="198"/>
      <c r="JNI685" s="198"/>
      <c r="JNJ685" s="198"/>
      <c r="JNK685" s="198"/>
      <c r="JNL685" s="198"/>
      <c r="JNM685" s="198"/>
      <c r="JNN685" s="198"/>
      <c r="JNO685" s="198"/>
      <c r="JNP685" s="198"/>
      <c r="JNQ685" s="198"/>
      <c r="JNR685" s="198"/>
      <c r="JNS685" s="198"/>
      <c r="JNT685" s="198"/>
      <c r="JNU685" s="198"/>
      <c r="JNV685" s="198"/>
      <c r="JNW685" s="198"/>
      <c r="JNX685" s="198"/>
      <c r="JNY685" s="198"/>
      <c r="JNZ685" s="198"/>
      <c r="JOA685" s="198"/>
      <c r="JOB685" s="198"/>
      <c r="JOC685" s="198"/>
      <c r="JOD685" s="198"/>
      <c r="JOE685" s="198"/>
      <c r="JOF685" s="198"/>
      <c r="JOG685" s="198"/>
      <c r="JOH685" s="198"/>
      <c r="JOI685" s="198"/>
      <c r="JOJ685" s="198"/>
      <c r="JOK685" s="198"/>
      <c r="JOL685" s="198"/>
      <c r="JOM685" s="198"/>
      <c r="JON685" s="198"/>
      <c r="JOO685" s="198"/>
      <c r="JOP685" s="198"/>
      <c r="JOQ685" s="198"/>
      <c r="JOR685" s="198"/>
      <c r="JOS685" s="198"/>
      <c r="JOT685" s="198"/>
      <c r="JOU685" s="198"/>
      <c r="JOV685" s="198"/>
      <c r="JOW685" s="198"/>
      <c r="JOX685" s="198"/>
      <c r="JOY685" s="198"/>
      <c r="JOZ685" s="198"/>
      <c r="JPA685" s="198"/>
      <c r="JPB685" s="198"/>
      <c r="JPC685" s="198"/>
      <c r="JPD685" s="198"/>
      <c r="JPE685" s="198"/>
      <c r="JPF685" s="198"/>
      <c r="JPG685" s="198"/>
      <c r="JPH685" s="198"/>
      <c r="JPI685" s="198"/>
      <c r="JPJ685" s="198"/>
      <c r="JPK685" s="198"/>
      <c r="JPL685" s="198"/>
      <c r="JPM685" s="198"/>
      <c r="JPN685" s="198"/>
      <c r="JPO685" s="198"/>
      <c r="JPP685" s="198"/>
      <c r="JPQ685" s="198"/>
      <c r="JPR685" s="198"/>
      <c r="JPS685" s="198"/>
      <c r="JPT685" s="198"/>
      <c r="JPU685" s="198"/>
      <c r="JPV685" s="198"/>
      <c r="JPW685" s="198"/>
      <c r="JPX685" s="198"/>
      <c r="JPY685" s="198"/>
      <c r="JPZ685" s="198"/>
      <c r="JQA685" s="198"/>
      <c r="JQB685" s="198"/>
      <c r="JQC685" s="198"/>
      <c r="JQD685" s="198"/>
      <c r="JQE685" s="198"/>
      <c r="JQF685" s="198"/>
      <c r="JQG685" s="198"/>
      <c r="JQH685" s="198"/>
      <c r="JQI685" s="198"/>
      <c r="JQJ685" s="198"/>
      <c r="JQK685" s="198"/>
      <c r="JQL685" s="198"/>
      <c r="JQM685" s="198"/>
      <c r="JQN685" s="198"/>
      <c r="JQO685" s="198"/>
      <c r="JQP685" s="198"/>
      <c r="JQQ685" s="198"/>
      <c r="JQR685" s="198"/>
      <c r="JQS685" s="198"/>
      <c r="JQT685" s="198"/>
      <c r="JQU685" s="198"/>
      <c r="JQV685" s="198"/>
      <c r="JQW685" s="198"/>
      <c r="JQX685" s="198"/>
      <c r="JQY685" s="198"/>
      <c r="JQZ685" s="198"/>
      <c r="JRA685" s="198"/>
      <c r="JRB685" s="198"/>
      <c r="JRC685" s="198"/>
      <c r="JRD685" s="198"/>
      <c r="JRE685" s="198"/>
      <c r="JRF685" s="198"/>
      <c r="JRG685" s="198"/>
      <c r="JRH685" s="198"/>
      <c r="JRI685" s="198"/>
      <c r="JRJ685" s="198"/>
      <c r="JRK685" s="198"/>
      <c r="JRL685" s="198"/>
      <c r="JRM685" s="198"/>
      <c r="JRN685" s="198"/>
      <c r="JRO685" s="198"/>
      <c r="JRP685" s="198"/>
      <c r="JRQ685" s="198"/>
      <c r="JRR685" s="198"/>
      <c r="JRS685" s="198"/>
      <c r="JRT685" s="198"/>
      <c r="JRU685" s="198"/>
      <c r="JRV685" s="198"/>
      <c r="JRW685" s="198"/>
      <c r="JRX685" s="198"/>
      <c r="JRY685" s="198"/>
      <c r="JRZ685" s="198"/>
      <c r="JSA685" s="198"/>
      <c r="JSB685" s="198"/>
      <c r="JSC685" s="198"/>
      <c r="JSD685" s="198"/>
      <c r="JSE685" s="198"/>
      <c r="JSF685" s="198"/>
      <c r="JSG685" s="198"/>
      <c r="JSH685" s="198"/>
      <c r="JSI685" s="198"/>
      <c r="JSJ685" s="198"/>
      <c r="JSK685" s="198"/>
      <c r="JSL685" s="198"/>
      <c r="JSM685" s="198"/>
      <c r="JSN685" s="198"/>
      <c r="JSO685" s="198"/>
      <c r="JSP685" s="198"/>
      <c r="JSQ685" s="198"/>
      <c r="JSR685" s="198"/>
      <c r="JSS685" s="198"/>
      <c r="JST685" s="198"/>
      <c r="JSU685" s="198"/>
      <c r="JSV685" s="198"/>
      <c r="JSW685" s="198"/>
      <c r="JSX685" s="198"/>
      <c r="JSY685" s="198"/>
      <c r="JSZ685" s="198"/>
      <c r="JTA685" s="198"/>
      <c r="JTB685" s="198"/>
      <c r="JTC685" s="198"/>
      <c r="JTD685" s="198"/>
      <c r="JTE685" s="198"/>
      <c r="JTF685" s="198"/>
      <c r="JTG685" s="198"/>
      <c r="JTH685" s="198"/>
      <c r="JTI685" s="198"/>
      <c r="JTJ685" s="198"/>
      <c r="JTK685" s="198"/>
      <c r="JTL685" s="198"/>
      <c r="JTM685" s="198"/>
      <c r="JTN685" s="198"/>
      <c r="JTO685" s="198"/>
      <c r="JTP685" s="198"/>
      <c r="JTQ685" s="198"/>
      <c r="JTR685" s="198"/>
      <c r="JTS685" s="198"/>
      <c r="JTT685" s="198"/>
      <c r="JTU685" s="198"/>
      <c r="JTV685" s="198"/>
      <c r="JTW685" s="198"/>
      <c r="JTX685" s="198"/>
      <c r="JTY685" s="198"/>
      <c r="JTZ685" s="198"/>
      <c r="JUA685" s="198"/>
      <c r="JUB685" s="198"/>
      <c r="JUC685" s="198"/>
      <c r="JUD685" s="198"/>
      <c r="JUE685" s="198"/>
      <c r="JUF685" s="198"/>
      <c r="JUG685" s="198"/>
      <c r="JUH685" s="198"/>
      <c r="JUI685" s="198"/>
      <c r="JUJ685" s="198"/>
      <c r="JUK685" s="198"/>
      <c r="JUL685" s="198"/>
      <c r="JUM685" s="198"/>
      <c r="JUN685" s="198"/>
      <c r="JUO685" s="198"/>
      <c r="JUP685" s="198"/>
      <c r="JUQ685" s="198"/>
      <c r="JUR685" s="198"/>
      <c r="JUS685" s="198"/>
      <c r="JUT685" s="198"/>
      <c r="JUU685" s="198"/>
      <c r="JUV685" s="198"/>
      <c r="JUW685" s="198"/>
      <c r="JUX685" s="198"/>
      <c r="JUY685" s="198"/>
      <c r="JUZ685" s="198"/>
      <c r="JVA685" s="198"/>
      <c r="JVB685" s="198"/>
      <c r="JVC685" s="198"/>
      <c r="JVD685" s="198"/>
      <c r="JVE685" s="198"/>
      <c r="JVF685" s="198"/>
      <c r="JVG685" s="198"/>
      <c r="JVH685" s="198"/>
      <c r="JVI685" s="198"/>
      <c r="JVJ685" s="198"/>
      <c r="JVK685" s="198"/>
      <c r="JVL685" s="198"/>
      <c r="JVM685" s="198"/>
      <c r="JVN685" s="198"/>
      <c r="JVO685" s="198"/>
      <c r="JVP685" s="198"/>
      <c r="JVQ685" s="198"/>
      <c r="JVR685" s="198"/>
      <c r="JVS685" s="198"/>
      <c r="JVT685" s="198"/>
      <c r="JVU685" s="198"/>
      <c r="JVV685" s="198"/>
      <c r="JVW685" s="198"/>
      <c r="JVX685" s="198"/>
      <c r="JVY685" s="198"/>
      <c r="JVZ685" s="198"/>
      <c r="JWA685" s="198"/>
      <c r="JWB685" s="198"/>
      <c r="JWC685" s="198"/>
      <c r="JWD685" s="198"/>
      <c r="JWE685" s="198"/>
      <c r="JWF685" s="198"/>
      <c r="JWG685" s="198"/>
      <c r="JWH685" s="198"/>
      <c r="JWI685" s="198"/>
      <c r="JWJ685" s="198"/>
      <c r="JWK685" s="198"/>
      <c r="JWL685" s="198"/>
      <c r="JWM685" s="198"/>
      <c r="JWN685" s="198"/>
      <c r="JWO685" s="198"/>
      <c r="JWP685" s="198"/>
      <c r="JWQ685" s="198"/>
      <c r="JWR685" s="198"/>
      <c r="JWS685" s="198"/>
      <c r="JWT685" s="198"/>
      <c r="JWU685" s="198"/>
      <c r="JWV685" s="198"/>
      <c r="JWW685" s="198"/>
      <c r="JWX685" s="198"/>
      <c r="JWY685" s="198"/>
      <c r="JWZ685" s="198"/>
      <c r="JXA685" s="198"/>
      <c r="JXB685" s="198"/>
      <c r="JXC685" s="198"/>
      <c r="JXD685" s="198"/>
      <c r="JXE685" s="198"/>
      <c r="JXF685" s="198"/>
      <c r="JXG685" s="198"/>
      <c r="JXH685" s="198"/>
      <c r="JXI685" s="198"/>
      <c r="JXJ685" s="198"/>
      <c r="JXK685" s="198"/>
      <c r="JXL685" s="198"/>
      <c r="JXM685" s="198"/>
      <c r="JXN685" s="198"/>
      <c r="JXO685" s="198"/>
      <c r="JXP685" s="198"/>
      <c r="JXQ685" s="198"/>
      <c r="JXR685" s="198"/>
      <c r="JXS685" s="198"/>
      <c r="JXT685" s="198"/>
      <c r="JXU685" s="198"/>
      <c r="JXV685" s="198"/>
      <c r="JXW685" s="198"/>
      <c r="JXX685" s="198"/>
      <c r="JXY685" s="198"/>
      <c r="JXZ685" s="198"/>
      <c r="JYA685" s="198"/>
      <c r="JYB685" s="198"/>
      <c r="JYC685" s="198"/>
      <c r="JYD685" s="198"/>
      <c r="JYE685" s="198"/>
      <c r="JYF685" s="198"/>
      <c r="JYG685" s="198"/>
      <c r="JYH685" s="198"/>
      <c r="JYI685" s="198"/>
      <c r="JYJ685" s="198"/>
      <c r="JYK685" s="198"/>
      <c r="JYL685" s="198"/>
      <c r="JYM685" s="198"/>
      <c r="JYN685" s="198"/>
      <c r="JYO685" s="198"/>
      <c r="JYP685" s="198"/>
      <c r="JYQ685" s="198"/>
      <c r="JYR685" s="198"/>
      <c r="JYS685" s="198"/>
      <c r="JYT685" s="198"/>
      <c r="JYU685" s="198"/>
      <c r="JYV685" s="198"/>
      <c r="JYW685" s="198"/>
      <c r="JYX685" s="198"/>
      <c r="JYY685" s="198"/>
      <c r="JYZ685" s="198"/>
      <c r="JZA685" s="198"/>
      <c r="JZB685" s="198"/>
      <c r="JZC685" s="198"/>
      <c r="JZD685" s="198"/>
      <c r="JZE685" s="198"/>
      <c r="JZF685" s="198"/>
      <c r="JZG685" s="198"/>
      <c r="JZH685" s="198"/>
      <c r="JZI685" s="198"/>
      <c r="JZJ685" s="198"/>
      <c r="JZK685" s="198"/>
      <c r="JZL685" s="198"/>
      <c r="JZM685" s="198"/>
      <c r="JZN685" s="198"/>
      <c r="JZO685" s="198"/>
      <c r="JZP685" s="198"/>
      <c r="JZQ685" s="198"/>
      <c r="JZR685" s="198"/>
      <c r="JZS685" s="198"/>
      <c r="JZT685" s="198"/>
      <c r="JZU685" s="198"/>
      <c r="JZV685" s="198"/>
      <c r="JZW685" s="198"/>
      <c r="JZX685" s="198"/>
      <c r="JZY685" s="198"/>
      <c r="JZZ685" s="198"/>
      <c r="KAA685" s="198"/>
      <c r="KAB685" s="198"/>
      <c r="KAC685" s="198"/>
      <c r="KAD685" s="198"/>
      <c r="KAE685" s="198"/>
      <c r="KAF685" s="198"/>
      <c r="KAG685" s="198"/>
      <c r="KAH685" s="198"/>
      <c r="KAI685" s="198"/>
      <c r="KAJ685" s="198"/>
      <c r="KAK685" s="198"/>
      <c r="KAL685" s="198"/>
      <c r="KAM685" s="198"/>
      <c r="KAN685" s="198"/>
      <c r="KAO685" s="198"/>
      <c r="KAP685" s="198"/>
      <c r="KAQ685" s="198"/>
      <c r="KAR685" s="198"/>
      <c r="KAS685" s="198"/>
      <c r="KAT685" s="198"/>
      <c r="KAU685" s="198"/>
      <c r="KAV685" s="198"/>
      <c r="KAW685" s="198"/>
      <c r="KAX685" s="198"/>
      <c r="KAY685" s="198"/>
      <c r="KAZ685" s="198"/>
      <c r="KBA685" s="198"/>
      <c r="KBB685" s="198"/>
      <c r="KBC685" s="198"/>
      <c r="KBD685" s="198"/>
      <c r="KBE685" s="198"/>
      <c r="KBF685" s="198"/>
      <c r="KBG685" s="198"/>
      <c r="KBH685" s="198"/>
      <c r="KBI685" s="198"/>
      <c r="KBJ685" s="198"/>
      <c r="KBK685" s="198"/>
      <c r="KBL685" s="198"/>
      <c r="KBM685" s="198"/>
      <c r="KBN685" s="198"/>
      <c r="KBO685" s="198"/>
      <c r="KBP685" s="198"/>
      <c r="KBQ685" s="198"/>
      <c r="KBR685" s="198"/>
      <c r="KBS685" s="198"/>
      <c r="KBT685" s="198"/>
      <c r="KBU685" s="198"/>
      <c r="KBV685" s="198"/>
      <c r="KBW685" s="198"/>
      <c r="KBX685" s="198"/>
      <c r="KBY685" s="198"/>
      <c r="KBZ685" s="198"/>
      <c r="KCA685" s="198"/>
      <c r="KCB685" s="198"/>
      <c r="KCC685" s="198"/>
      <c r="KCD685" s="198"/>
      <c r="KCE685" s="198"/>
      <c r="KCF685" s="198"/>
      <c r="KCG685" s="198"/>
      <c r="KCH685" s="198"/>
      <c r="KCI685" s="198"/>
      <c r="KCJ685" s="198"/>
      <c r="KCK685" s="198"/>
      <c r="KCL685" s="198"/>
      <c r="KCM685" s="198"/>
      <c r="KCN685" s="198"/>
      <c r="KCO685" s="198"/>
      <c r="KCP685" s="198"/>
      <c r="KCQ685" s="198"/>
      <c r="KCR685" s="198"/>
      <c r="KCS685" s="198"/>
      <c r="KCT685" s="198"/>
      <c r="KCU685" s="198"/>
      <c r="KCV685" s="198"/>
      <c r="KCW685" s="198"/>
      <c r="KCX685" s="198"/>
      <c r="KCY685" s="198"/>
      <c r="KCZ685" s="198"/>
      <c r="KDA685" s="198"/>
      <c r="KDB685" s="198"/>
      <c r="KDC685" s="198"/>
      <c r="KDD685" s="198"/>
      <c r="KDE685" s="198"/>
      <c r="KDF685" s="198"/>
      <c r="KDG685" s="198"/>
      <c r="KDH685" s="198"/>
      <c r="KDI685" s="198"/>
      <c r="KDJ685" s="198"/>
      <c r="KDK685" s="198"/>
      <c r="KDL685" s="198"/>
      <c r="KDM685" s="198"/>
      <c r="KDN685" s="198"/>
      <c r="KDO685" s="198"/>
      <c r="KDP685" s="198"/>
      <c r="KDQ685" s="198"/>
      <c r="KDR685" s="198"/>
      <c r="KDS685" s="198"/>
      <c r="KDT685" s="198"/>
      <c r="KDU685" s="198"/>
      <c r="KDV685" s="198"/>
      <c r="KDW685" s="198"/>
      <c r="KDX685" s="198"/>
      <c r="KDY685" s="198"/>
      <c r="KDZ685" s="198"/>
      <c r="KEA685" s="198"/>
      <c r="KEB685" s="198"/>
      <c r="KEC685" s="198"/>
      <c r="KED685" s="198"/>
      <c r="KEE685" s="198"/>
      <c r="KEF685" s="198"/>
      <c r="KEG685" s="198"/>
      <c r="KEH685" s="198"/>
      <c r="KEI685" s="198"/>
      <c r="KEJ685" s="198"/>
      <c r="KEK685" s="198"/>
      <c r="KEL685" s="198"/>
      <c r="KEM685" s="198"/>
      <c r="KEN685" s="198"/>
      <c r="KEO685" s="198"/>
      <c r="KEP685" s="198"/>
      <c r="KEQ685" s="198"/>
      <c r="KER685" s="198"/>
      <c r="KES685" s="198"/>
      <c r="KET685" s="198"/>
      <c r="KEU685" s="198"/>
      <c r="KEV685" s="198"/>
      <c r="KEW685" s="198"/>
      <c r="KEX685" s="198"/>
      <c r="KEY685" s="198"/>
      <c r="KEZ685" s="198"/>
      <c r="KFA685" s="198"/>
      <c r="KFB685" s="198"/>
      <c r="KFC685" s="198"/>
      <c r="KFD685" s="198"/>
      <c r="KFE685" s="198"/>
      <c r="KFF685" s="198"/>
      <c r="KFG685" s="198"/>
      <c r="KFH685" s="198"/>
      <c r="KFI685" s="198"/>
      <c r="KFJ685" s="198"/>
      <c r="KFK685" s="198"/>
      <c r="KFL685" s="198"/>
      <c r="KFM685" s="198"/>
      <c r="KFN685" s="198"/>
      <c r="KFO685" s="198"/>
      <c r="KFP685" s="198"/>
      <c r="KFQ685" s="198"/>
      <c r="KFR685" s="198"/>
      <c r="KFS685" s="198"/>
      <c r="KFT685" s="198"/>
      <c r="KFU685" s="198"/>
      <c r="KFV685" s="198"/>
      <c r="KFW685" s="198"/>
      <c r="KFX685" s="198"/>
      <c r="KFY685" s="198"/>
      <c r="KFZ685" s="198"/>
      <c r="KGA685" s="198"/>
      <c r="KGB685" s="198"/>
      <c r="KGC685" s="198"/>
      <c r="KGD685" s="198"/>
      <c r="KGE685" s="198"/>
      <c r="KGF685" s="198"/>
      <c r="KGG685" s="198"/>
      <c r="KGH685" s="198"/>
      <c r="KGI685" s="198"/>
      <c r="KGJ685" s="198"/>
      <c r="KGK685" s="198"/>
      <c r="KGL685" s="198"/>
      <c r="KGM685" s="198"/>
      <c r="KGN685" s="198"/>
      <c r="KGO685" s="198"/>
      <c r="KGP685" s="198"/>
      <c r="KGQ685" s="198"/>
      <c r="KGR685" s="198"/>
      <c r="KGS685" s="198"/>
      <c r="KGT685" s="198"/>
      <c r="KGU685" s="198"/>
      <c r="KGV685" s="198"/>
      <c r="KGW685" s="198"/>
      <c r="KGX685" s="198"/>
      <c r="KGY685" s="198"/>
      <c r="KGZ685" s="198"/>
      <c r="KHA685" s="198"/>
      <c r="KHB685" s="198"/>
      <c r="KHC685" s="198"/>
      <c r="KHD685" s="198"/>
      <c r="KHE685" s="198"/>
      <c r="KHF685" s="198"/>
      <c r="KHG685" s="198"/>
      <c r="KHH685" s="198"/>
      <c r="KHI685" s="198"/>
      <c r="KHJ685" s="198"/>
      <c r="KHK685" s="198"/>
      <c r="KHL685" s="198"/>
      <c r="KHM685" s="198"/>
      <c r="KHN685" s="198"/>
      <c r="KHO685" s="198"/>
      <c r="KHP685" s="198"/>
      <c r="KHQ685" s="198"/>
      <c r="KHR685" s="198"/>
      <c r="KHS685" s="198"/>
      <c r="KHT685" s="198"/>
      <c r="KHU685" s="198"/>
      <c r="KHV685" s="198"/>
      <c r="KHW685" s="198"/>
      <c r="KHX685" s="198"/>
      <c r="KHY685" s="198"/>
      <c r="KHZ685" s="198"/>
      <c r="KIA685" s="198"/>
      <c r="KIB685" s="198"/>
      <c r="KIC685" s="198"/>
      <c r="KID685" s="198"/>
      <c r="KIE685" s="198"/>
      <c r="KIF685" s="198"/>
      <c r="KIG685" s="198"/>
      <c r="KIH685" s="198"/>
      <c r="KII685" s="198"/>
      <c r="KIJ685" s="198"/>
      <c r="KIK685" s="198"/>
      <c r="KIL685" s="198"/>
      <c r="KIM685" s="198"/>
      <c r="KIN685" s="198"/>
      <c r="KIO685" s="198"/>
      <c r="KIP685" s="198"/>
      <c r="KIQ685" s="198"/>
      <c r="KIR685" s="198"/>
      <c r="KIS685" s="198"/>
      <c r="KIT685" s="198"/>
      <c r="KIU685" s="198"/>
      <c r="KIV685" s="198"/>
      <c r="KIW685" s="198"/>
      <c r="KIX685" s="198"/>
      <c r="KIY685" s="198"/>
      <c r="KIZ685" s="198"/>
      <c r="KJA685" s="198"/>
      <c r="KJB685" s="198"/>
      <c r="KJC685" s="198"/>
      <c r="KJD685" s="198"/>
      <c r="KJE685" s="198"/>
      <c r="KJF685" s="198"/>
      <c r="KJG685" s="198"/>
      <c r="KJH685" s="198"/>
      <c r="KJI685" s="198"/>
      <c r="KJJ685" s="198"/>
      <c r="KJK685" s="198"/>
      <c r="KJL685" s="198"/>
      <c r="KJM685" s="198"/>
      <c r="KJN685" s="198"/>
      <c r="KJO685" s="198"/>
      <c r="KJP685" s="198"/>
      <c r="KJQ685" s="198"/>
      <c r="KJR685" s="198"/>
      <c r="KJS685" s="198"/>
      <c r="KJT685" s="198"/>
      <c r="KJU685" s="198"/>
      <c r="KJV685" s="198"/>
      <c r="KJW685" s="198"/>
      <c r="KJX685" s="198"/>
      <c r="KJY685" s="198"/>
      <c r="KJZ685" s="198"/>
      <c r="KKA685" s="198"/>
      <c r="KKB685" s="198"/>
      <c r="KKC685" s="198"/>
      <c r="KKD685" s="198"/>
      <c r="KKE685" s="198"/>
      <c r="KKF685" s="198"/>
      <c r="KKG685" s="198"/>
      <c r="KKH685" s="198"/>
      <c r="KKI685" s="198"/>
      <c r="KKJ685" s="198"/>
      <c r="KKK685" s="198"/>
      <c r="KKL685" s="198"/>
      <c r="KKM685" s="198"/>
      <c r="KKN685" s="198"/>
      <c r="KKO685" s="198"/>
      <c r="KKP685" s="198"/>
      <c r="KKQ685" s="198"/>
      <c r="KKR685" s="198"/>
      <c r="KKS685" s="198"/>
      <c r="KKT685" s="198"/>
      <c r="KKU685" s="198"/>
      <c r="KKV685" s="198"/>
      <c r="KKW685" s="198"/>
      <c r="KKX685" s="198"/>
      <c r="KKY685" s="198"/>
      <c r="KKZ685" s="198"/>
      <c r="KLA685" s="198"/>
      <c r="KLB685" s="198"/>
      <c r="KLC685" s="198"/>
      <c r="KLD685" s="198"/>
      <c r="KLE685" s="198"/>
      <c r="KLF685" s="198"/>
      <c r="KLG685" s="198"/>
      <c r="KLH685" s="198"/>
      <c r="KLI685" s="198"/>
      <c r="KLJ685" s="198"/>
      <c r="KLK685" s="198"/>
      <c r="KLL685" s="198"/>
      <c r="KLM685" s="198"/>
      <c r="KLN685" s="198"/>
      <c r="KLO685" s="198"/>
      <c r="KLP685" s="198"/>
      <c r="KLQ685" s="198"/>
      <c r="KLR685" s="198"/>
      <c r="KLS685" s="198"/>
      <c r="KLT685" s="198"/>
      <c r="KLU685" s="198"/>
      <c r="KLV685" s="198"/>
      <c r="KLW685" s="198"/>
      <c r="KLX685" s="198"/>
      <c r="KLY685" s="198"/>
      <c r="KLZ685" s="198"/>
      <c r="KMA685" s="198"/>
      <c r="KMB685" s="198"/>
      <c r="KMC685" s="198"/>
      <c r="KMD685" s="198"/>
      <c r="KME685" s="198"/>
      <c r="KMF685" s="198"/>
      <c r="KMG685" s="198"/>
      <c r="KMH685" s="198"/>
      <c r="KMI685" s="198"/>
      <c r="KMJ685" s="198"/>
      <c r="KMK685" s="198"/>
      <c r="KML685" s="198"/>
      <c r="KMM685" s="198"/>
      <c r="KMN685" s="198"/>
      <c r="KMO685" s="198"/>
      <c r="KMP685" s="198"/>
      <c r="KMQ685" s="198"/>
      <c r="KMR685" s="198"/>
      <c r="KMS685" s="198"/>
      <c r="KMT685" s="198"/>
      <c r="KMU685" s="198"/>
      <c r="KMV685" s="198"/>
      <c r="KMW685" s="198"/>
      <c r="KMX685" s="198"/>
      <c r="KMY685" s="198"/>
      <c r="KMZ685" s="198"/>
      <c r="KNA685" s="198"/>
      <c r="KNB685" s="198"/>
      <c r="KNC685" s="198"/>
      <c r="KND685" s="198"/>
      <c r="KNE685" s="198"/>
      <c r="KNF685" s="198"/>
      <c r="KNG685" s="198"/>
      <c r="KNH685" s="198"/>
      <c r="KNI685" s="198"/>
      <c r="KNJ685" s="198"/>
      <c r="KNK685" s="198"/>
      <c r="KNL685" s="198"/>
      <c r="KNM685" s="198"/>
      <c r="KNN685" s="198"/>
      <c r="KNO685" s="198"/>
      <c r="KNP685" s="198"/>
      <c r="KNQ685" s="198"/>
      <c r="KNR685" s="198"/>
      <c r="KNS685" s="198"/>
      <c r="KNT685" s="198"/>
      <c r="KNU685" s="198"/>
      <c r="KNV685" s="198"/>
      <c r="KNW685" s="198"/>
      <c r="KNX685" s="198"/>
      <c r="KNY685" s="198"/>
      <c r="KNZ685" s="198"/>
      <c r="KOA685" s="198"/>
      <c r="KOB685" s="198"/>
      <c r="KOC685" s="198"/>
      <c r="KOD685" s="198"/>
      <c r="KOE685" s="198"/>
      <c r="KOF685" s="198"/>
      <c r="KOG685" s="198"/>
      <c r="KOH685" s="198"/>
      <c r="KOI685" s="198"/>
      <c r="KOJ685" s="198"/>
      <c r="KOK685" s="198"/>
      <c r="KOL685" s="198"/>
      <c r="KOM685" s="198"/>
      <c r="KON685" s="198"/>
      <c r="KOO685" s="198"/>
      <c r="KOP685" s="198"/>
      <c r="KOQ685" s="198"/>
      <c r="KOR685" s="198"/>
      <c r="KOS685" s="198"/>
      <c r="KOT685" s="198"/>
      <c r="KOU685" s="198"/>
      <c r="KOV685" s="198"/>
      <c r="KOW685" s="198"/>
      <c r="KOX685" s="198"/>
      <c r="KOY685" s="198"/>
      <c r="KOZ685" s="198"/>
      <c r="KPA685" s="198"/>
      <c r="KPB685" s="198"/>
      <c r="KPC685" s="198"/>
      <c r="KPD685" s="198"/>
      <c r="KPE685" s="198"/>
      <c r="KPF685" s="198"/>
      <c r="KPG685" s="198"/>
      <c r="KPH685" s="198"/>
      <c r="KPI685" s="198"/>
      <c r="KPJ685" s="198"/>
      <c r="KPK685" s="198"/>
      <c r="KPL685" s="198"/>
      <c r="KPM685" s="198"/>
      <c r="KPN685" s="198"/>
      <c r="KPO685" s="198"/>
      <c r="KPP685" s="198"/>
      <c r="KPQ685" s="198"/>
      <c r="KPR685" s="198"/>
      <c r="KPS685" s="198"/>
      <c r="KPT685" s="198"/>
      <c r="KPU685" s="198"/>
      <c r="KPV685" s="198"/>
      <c r="KPW685" s="198"/>
      <c r="KPX685" s="198"/>
      <c r="KPY685" s="198"/>
      <c r="KPZ685" s="198"/>
      <c r="KQA685" s="198"/>
      <c r="KQB685" s="198"/>
      <c r="KQC685" s="198"/>
      <c r="KQD685" s="198"/>
      <c r="KQE685" s="198"/>
      <c r="KQF685" s="198"/>
      <c r="KQG685" s="198"/>
      <c r="KQH685" s="198"/>
      <c r="KQI685" s="198"/>
      <c r="KQJ685" s="198"/>
      <c r="KQK685" s="198"/>
      <c r="KQL685" s="198"/>
      <c r="KQM685" s="198"/>
      <c r="KQN685" s="198"/>
      <c r="KQO685" s="198"/>
      <c r="KQP685" s="198"/>
      <c r="KQQ685" s="198"/>
      <c r="KQR685" s="198"/>
      <c r="KQS685" s="198"/>
      <c r="KQT685" s="198"/>
      <c r="KQU685" s="198"/>
      <c r="KQV685" s="198"/>
      <c r="KQW685" s="198"/>
      <c r="KQX685" s="198"/>
      <c r="KQY685" s="198"/>
      <c r="KQZ685" s="198"/>
      <c r="KRA685" s="198"/>
      <c r="KRB685" s="198"/>
      <c r="KRC685" s="198"/>
      <c r="KRD685" s="198"/>
      <c r="KRE685" s="198"/>
      <c r="KRF685" s="198"/>
      <c r="KRG685" s="198"/>
      <c r="KRH685" s="198"/>
      <c r="KRI685" s="198"/>
      <c r="KRJ685" s="198"/>
      <c r="KRK685" s="198"/>
      <c r="KRL685" s="198"/>
      <c r="KRM685" s="198"/>
      <c r="KRN685" s="198"/>
      <c r="KRO685" s="198"/>
      <c r="KRP685" s="198"/>
      <c r="KRQ685" s="198"/>
      <c r="KRR685" s="198"/>
      <c r="KRS685" s="198"/>
      <c r="KRT685" s="198"/>
      <c r="KRU685" s="198"/>
      <c r="KRV685" s="198"/>
      <c r="KRW685" s="198"/>
      <c r="KRX685" s="198"/>
      <c r="KRY685" s="198"/>
      <c r="KRZ685" s="198"/>
      <c r="KSA685" s="198"/>
      <c r="KSB685" s="198"/>
      <c r="KSC685" s="198"/>
      <c r="KSD685" s="198"/>
      <c r="KSE685" s="198"/>
      <c r="KSF685" s="198"/>
      <c r="KSG685" s="198"/>
      <c r="KSH685" s="198"/>
      <c r="KSI685" s="198"/>
      <c r="KSJ685" s="198"/>
      <c r="KSK685" s="198"/>
      <c r="KSL685" s="198"/>
      <c r="KSM685" s="198"/>
      <c r="KSN685" s="198"/>
      <c r="KSO685" s="198"/>
      <c r="KSP685" s="198"/>
      <c r="KSQ685" s="198"/>
      <c r="KSR685" s="198"/>
      <c r="KSS685" s="198"/>
      <c r="KST685" s="198"/>
      <c r="KSU685" s="198"/>
      <c r="KSV685" s="198"/>
      <c r="KSW685" s="198"/>
      <c r="KSX685" s="198"/>
      <c r="KSY685" s="198"/>
      <c r="KSZ685" s="198"/>
      <c r="KTA685" s="198"/>
      <c r="KTB685" s="198"/>
      <c r="KTC685" s="198"/>
      <c r="KTD685" s="198"/>
      <c r="KTE685" s="198"/>
      <c r="KTF685" s="198"/>
      <c r="KTG685" s="198"/>
      <c r="KTH685" s="198"/>
      <c r="KTI685" s="198"/>
      <c r="KTJ685" s="198"/>
      <c r="KTK685" s="198"/>
      <c r="KTL685" s="198"/>
      <c r="KTM685" s="198"/>
      <c r="KTN685" s="198"/>
      <c r="KTO685" s="198"/>
      <c r="KTP685" s="198"/>
      <c r="KTQ685" s="198"/>
      <c r="KTR685" s="198"/>
      <c r="KTS685" s="198"/>
      <c r="KTT685" s="198"/>
      <c r="KTU685" s="198"/>
      <c r="KTV685" s="198"/>
      <c r="KTW685" s="198"/>
      <c r="KTX685" s="198"/>
      <c r="KTY685" s="198"/>
      <c r="KTZ685" s="198"/>
      <c r="KUA685" s="198"/>
      <c r="KUB685" s="198"/>
      <c r="KUC685" s="198"/>
      <c r="KUD685" s="198"/>
      <c r="KUE685" s="198"/>
      <c r="KUF685" s="198"/>
      <c r="KUG685" s="198"/>
      <c r="KUH685" s="198"/>
      <c r="KUI685" s="198"/>
      <c r="KUJ685" s="198"/>
      <c r="KUK685" s="198"/>
      <c r="KUL685" s="198"/>
      <c r="KUM685" s="198"/>
      <c r="KUN685" s="198"/>
      <c r="KUO685" s="198"/>
      <c r="KUP685" s="198"/>
      <c r="KUQ685" s="198"/>
      <c r="KUR685" s="198"/>
      <c r="KUS685" s="198"/>
      <c r="KUT685" s="198"/>
      <c r="KUU685" s="198"/>
      <c r="KUV685" s="198"/>
      <c r="KUW685" s="198"/>
      <c r="KUX685" s="198"/>
      <c r="KUY685" s="198"/>
      <c r="KUZ685" s="198"/>
      <c r="KVA685" s="198"/>
      <c r="KVB685" s="198"/>
      <c r="KVC685" s="198"/>
      <c r="KVD685" s="198"/>
      <c r="KVE685" s="198"/>
      <c r="KVF685" s="198"/>
      <c r="KVG685" s="198"/>
      <c r="KVH685" s="198"/>
      <c r="KVI685" s="198"/>
      <c r="KVJ685" s="198"/>
      <c r="KVK685" s="198"/>
      <c r="KVL685" s="198"/>
      <c r="KVM685" s="198"/>
      <c r="KVN685" s="198"/>
      <c r="KVO685" s="198"/>
      <c r="KVP685" s="198"/>
      <c r="KVQ685" s="198"/>
      <c r="KVR685" s="198"/>
      <c r="KVS685" s="198"/>
      <c r="KVT685" s="198"/>
      <c r="KVU685" s="198"/>
      <c r="KVV685" s="198"/>
      <c r="KVW685" s="198"/>
      <c r="KVX685" s="198"/>
      <c r="KVY685" s="198"/>
      <c r="KVZ685" s="198"/>
      <c r="KWA685" s="198"/>
      <c r="KWB685" s="198"/>
      <c r="KWC685" s="198"/>
      <c r="KWD685" s="198"/>
      <c r="KWE685" s="198"/>
      <c r="KWF685" s="198"/>
      <c r="KWG685" s="198"/>
      <c r="KWH685" s="198"/>
      <c r="KWI685" s="198"/>
      <c r="KWJ685" s="198"/>
      <c r="KWK685" s="198"/>
      <c r="KWL685" s="198"/>
      <c r="KWM685" s="198"/>
      <c r="KWN685" s="198"/>
      <c r="KWO685" s="198"/>
      <c r="KWP685" s="198"/>
      <c r="KWQ685" s="198"/>
      <c r="KWR685" s="198"/>
      <c r="KWS685" s="198"/>
      <c r="KWT685" s="198"/>
      <c r="KWU685" s="198"/>
      <c r="KWV685" s="198"/>
      <c r="KWW685" s="198"/>
      <c r="KWX685" s="198"/>
      <c r="KWY685" s="198"/>
      <c r="KWZ685" s="198"/>
      <c r="KXA685" s="198"/>
      <c r="KXB685" s="198"/>
      <c r="KXC685" s="198"/>
      <c r="KXD685" s="198"/>
      <c r="KXE685" s="198"/>
      <c r="KXF685" s="198"/>
      <c r="KXG685" s="198"/>
      <c r="KXH685" s="198"/>
      <c r="KXI685" s="198"/>
      <c r="KXJ685" s="198"/>
      <c r="KXK685" s="198"/>
      <c r="KXL685" s="198"/>
      <c r="KXM685" s="198"/>
      <c r="KXN685" s="198"/>
      <c r="KXO685" s="198"/>
      <c r="KXP685" s="198"/>
      <c r="KXQ685" s="198"/>
      <c r="KXR685" s="198"/>
      <c r="KXS685" s="198"/>
      <c r="KXT685" s="198"/>
      <c r="KXU685" s="198"/>
      <c r="KXV685" s="198"/>
      <c r="KXW685" s="198"/>
      <c r="KXX685" s="198"/>
      <c r="KXY685" s="198"/>
      <c r="KXZ685" s="198"/>
      <c r="KYA685" s="198"/>
      <c r="KYB685" s="198"/>
      <c r="KYC685" s="198"/>
      <c r="KYD685" s="198"/>
      <c r="KYE685" s="198"/>
      <c r="KYF685" s="198"/>
      <c r="KYG685" s="198"/>
      <c r="KYH685" s="198"/>
      <c r="KYI685" s="198"/>
      <c r="KYJ685" s="198"/>
      <c r="KYK685" s="198"/>
      <c r="KYL685" s="198"/>
      <c r="KYM685" s="198"/>
      <c r="KYN685" s="198"/>
      <c r="KYO685" s="198"/>
      <c r="KYP685" s="198"/>
      <c r="KYQ685" s="198"/>
      <c r="KYR685" s="198"/>
      <c r="KYS685" s="198"/>
      <c r="KYT685" s="198"/>
      <c r="KYU685" s="198"/>
      <c r="KYV685" s="198"/>
      <c r="KYW685" s="198"/>
      <c r="KYX685" s="198"/>
      <c r="KYY685" s="198"/>
      <c r="KYZ685" s="198"/>
      <c r="KZA685" s="198"/>
      <c r="KZB685" s="198"/>
      <c r="KZC685" s="198"/>
      <c r="KZD685" s="198"/>
      <c r="KZE685" s="198"/>
      <c r="KZF685" s="198"/>
      <c r="KZG685" s="198"/>
      <c r="KZH685" s="198"/>
      <c r="KZI685" s="198"/>
      <c r="KZJ685" s="198"/>
      <c r="KZK685" s="198"/>
      <c r="KZL685" s="198"/>
      <c r="KZM685" s="198"/>
      <c r="KZN685" s="198"/>
      <c r="KZO685" s="198"/>
      <c r="KZP685" s="198"/>
      <c r="KZQ685" s="198"/>
      <c r="KZR685" s="198"/>
      <c r="KZS685" s="198"/>
      <c r="KZT685" s="198"/>
      <c r="KZU685" s="198"/>
      <c r="KZV685" s="198"/>
      <c r="KZW685" s="198"/>
      <c r="KZX685" s="198"/>
      <c r="KZY685" s="198"/>
      <c r="KZZ685" s="198"/>
      <c r="LAA685" s="198"/>
      <c r="LAB685" s="198"/>
      <c r="LAC685" s="198"/>
      <c r="LAD685" s="198"/>
      <c r="LAE685" s="198"/>
      <c r="LAF685" s="198"/>
      <c r="LAG685" s="198"/>
      <c r="LAH685" s="198"/>
      <c r="LAI685" s="198"/>
      <c r="LAJ685" s="198"/>
      <c r="LAK685" s="198"/>
      <c r="LAL685" s="198"/>
      <c r="LAM685" s="198"/>
      <c r="LAN685" s="198"/>
      <c r="LAO685" s="198"/>
      <c r="LAP685" s="198"/>
      <c r="LAQ685" s="198"/>
      <c r="LAR685" s="198"/>
      <c r="LAS685" s="198"/>
      <c r="LAT685" s="198"/>
      <c r="LAU685" s="198"/>
      <c r="LAV685" s="198"/>
      <c r="LAW685" s="198"/>
      <c r="LAX685" s="198"/>
      <c r="LAY685" s="198"/>
      <c r="LAZ685" s="198"/>
      <c r="LBA685" s="198"/>
      <c r="LBB685" s="198"/>
      <c r="LBC685" s="198"/>
      <c r="LBD685" s="198"/>
      <c r="LBE685" s="198"/>
      <c r="LBF685" s="198"/>
      <c r="LBG685" s="198"/>
      <c r="LBH685" s="198"/>
      <c r="LBI685" s="198"/>
      <c r="LBJ685" s="198"/>
      <c r="LBK685" s="198"/>
      <c r="LBL685" s="198"/>
      <c r="LBM685" s="198"/>
      <c r="LBN685" s="198"/>
      <c r="LBO685" s="198"/>
      <c r="LBP685" s="198"/>
      <c r="LBQ685" s="198"/>
      <c r="LBR685" s="198"/>
      <c r="LBS685" s="198"/>
      <c r="LBT685" s="198"/>
      <c r="LBU685" s="198"/>
      <c r="LBV685" s="198"/>
      <c r="LBW685" s="198"/>
      <c r="LBX685" s="198"/>
      <c r="LBY685" s="198"/>
      <c r="LBZ685" s="198"/>
      <c r="LCA685" s="198"/>
      <c r="LCB685" s="198"/>
      <c r="LCC685" s="198"/>
      <c r="LCD685" s="198"/>
      <c r="LCE685" s="198"/>
      <c r="LCF685" s="198"/>
      <c r="LCG685" s="198"/>
      <c r="LCH685" s="198"/>
      <c r="LCI685" s="198"/>
      <c r="LCJ685" s="198"/>
      <c r="LCK685" s="198"/>
      <c r="LCL685" s="198"/>
      <c r="LCM685" s="198"/>
      <c r="LCN685" s="198"/>
      <c r="LCO685" s="198"/>
      <c r="LCP685" s="198"/>
      <c r="LCQ685" s="198"/>
      <c r="LCR685" s="198"/>
      <c r="LCS685" s="198"/>
      <c r="LCT685" s="198"/>
      <c r="LCU685" s="198"/>
      <c r="LCV685" s="198"/>
      <c r="LCW685" s="198"/>
      <c r="LCX685" s="198"/>
      <c r="LCY685" s="198"/>
      <c r="LCZ685" s="198"/>
      <c r="LDA685" s="198"/>
      <c r="LDB685" s="198"/>
      <c r="LDC685" s="198"/>
      <c r="LDD685" s="198"/>
      <c r="LDE685" s="198"/>
      <c r="LDF685" s="198"/>
      <c r="LDG685" s="198"/>
      <c r="LDH685" s="198"/>
      <c r="LDI685" s="198"/>
      <c r="LDJ685" s="198"/>
      <c r="LDK685" s="198"/>
      <c r="LDL685" s="198"/>
      <c r="LDM685" s="198"/>
      <c r="LDN685" s="198"/>
      <c r="LDO685" s="198"/>
      <c r="LDP685" s="198"/>
      <c r="LDQ685" s="198"/>
      <c r="LDR685" s="198"/>
      <c r="LDS685" s="198"/>
      <c r="LDT685" s="198"/>
      <c r="LDU685" s="198"/>
      <c r="LDV685" s="198"/>
      <c r="LDW685" s="198"/>
      <c r="LDX685" s="198"/>
      <c r="LDY685" s="198"/>
      <c r="LDZ685" s="198"/>
      <c r="LEA685" s="198"/>
      <c r="LEB685" s="198"/>
      <c r="LEC685" s="198"/>
      <c r="LED685" s="198"/>
      <c r="LEE685" s="198"/>
      <c r="LEF685" s="198"/>
      <c r="LEG685" s="198"/>
      <c r="LEH685" s="198"/>
      <c r="LEI685" s="198"/>
      <c r="LEJ685" s="198"/>
      <c r="LEK685" s="198"/>
      <c r="LEL685" s="198"/>
      <c r="LEM685" s="198"/>
      <c r="LEN685" s="198"/>
      <c r="LEO685" s="198"/>
      <c r="LEP685" s="198"/>
      <c r="LEQ685" s="198"/>
      <c r="LER685" s="198"/>
      <c r="LES685" s="198"/>
      <c r="LET685" s="198"/>
      <c r="LEU685" s="198"/>
      <c r="LEV685" s="198"/>
      <c r="LEW685" s="198"/>
      <c r="LEX685" s="198"/>
      <c r="LEY685" s="198"/>
      <c r="LEZ685" s="198"/>
      <c r="LFA685" s="198"/>
      <c r="LFB685" s="198"/>
      <c r="LFC685" s="198"/>
      <c r="LFD685" s="198"/>
      <c r="LFE685" s="198"/>
      <c r="LFF685" s="198"/>
      <c r="LFG685" s="198"/>
      <c r="LFH685" s="198"/>
      <c r="LFI685" s="198"/>
      <c r="LFJ685" s="198"/>
      <c r="LFK685" s="198"/>
      <c r="LFL685" s="198"/>
      <c r="LFM685" s="198"/>
      <c r="LFN685" s="198"/>
      <c r="LFO685" s="198"/>
      <c r="LFP685" s="198"/>
      <c r="LFQ685" s="198"/>
      <c r="LFR685" s="198"/>
      <c r="LFS685" s="198"/>
      <c r="LFT685" s="198"/>
      <c r="LFU685" s="198"/>
      <c r="LFV685" s="198"/>
      <c r="LFW685" s="198"/>
      <c r="LFX685" s="198"/>
      <c r="LFY685" s="198"/>
      <c r="LFZ685" s="198"/>
      <c r="LGA685" s="198"/>
      <c r="LGB685" s="198"/>
      <c r="LGC685" s="198"/>
      <c r="LGD685" s="198"/>
      <c r="LGE685" s="198"/>
      <c r="LGF685" s="198"/>
      <c r="LGG685" s="198"/>
      <c r="LGH685" s="198"/>
      <c r="LGI685" s="198"/>
      <c r="LGJ685" s="198"/>
      <c r="LGK685" s="198"/>
      <c r="LGL685" s="198"/>
      <c r="LGM685" s="198"/>
      <c r="LGN685" s="198"/>
      <c r="LGO685" s="198"/>
      <c r="LGP685" s="198"/>
      <c r="LGQ685" s="198"/>
      <c r="LGR685" s="198"/>
      <c r="LGS685" s="198"/>
      <c r="LGT685" s="198"/>
      <c r="LGU685" s="198"/>
      <c r="LGV685" s="198"/>
      <c r="LGW685" s="198"/>
      <c r="LGX685" s="198"/>
      <c r="LGY685" s="198"/>
      <c r="LGZ685" s="198"/>
      <c r="LHA685" s="198"/>
      <c r="LHB685" s="198"/>
      <c r="LHC685" s="198"/>
      <c r="LHD685" s="198"/>
      <c r="LHE685" s="198"/>
      <c r="LHF685" s="198"/>
      <c r="LHG685" s="198"/>
      <c r="LHH685" s="198"/>
      <c r="LHI685" s="198"/>
      <c r="LHJ685" s="198"/>
      <c r="LHK685" s="198"/>
      <c r="LHL685" s="198"/>
      <c r="LHM685" s="198"/>
      <c r="LHN685" s="198"/>
      <c r="LHO685" s="198"/>
      <c r="LHP685" s="198"/>
      <c r="LHQ685" s="198"/>
      <c r="LHR685" s="198"/>
      <c r="LHS685" s="198"/>
      <c r="LHT685" s="198"/>
      <c r="LHU685" s="198"/>
      <c r="LHV685" s="198"/>
      <c r="LHW685" s="198"/>
      <c r="LHX685" s="198"/>
      <c r="LHY685" s="198"/>
      <c r="LHZ685" s="198"/>
      <c r="LIA685" s="198"/>
      <c r="LIB685" s="198"/>
      <c r="LIC685" s="198"/>
      <c r="LID685" s="198"/>
      <c r="LIE685" s="198"/>
      <c r="LIF685" s="198"/>
      <c r="LIG685" s="198"/>
      <c r="LIH685" s="198"/>
      <c r="LII685" s="198"/>
      <c r="LIJ685" s="198"/>
      <c r="LIK685" s="198"/>
      <c r="LIL685" s="198"/>
      <c r="LIM685" s="198"/>
      <c r="LIN685" s="198"/>
      <c r="LIO685" s="198"/>
      <c r="LIP685" s="198"/>
      <c r="LIQ685" s="198"/>
      <c r="LIR685" s="198"/>
      <c r="LIS685" s="198"/>
      <c r="LIT685" s="198"/>
      <c r="LIU685" s="198"/>
      <c r="LIV685" s="198"/>
      <c r="LIW685" s="198"/>
      <c r="LIX685" s="198"/>
      <c r="LIY685" s="198"/>
      <c r="LIZ685" s="198"/>
      <c r="LJA685" s="198"/>
      <c r="LJB685" s="198"/>
      <c r="LJC685" s="198"/>
      <c r="LJD685" s="198"/>
      <c r="LJE685" s="198"/>
      <c r="LJF685" s="198"/>
      <c r="LJG685" s="198"/>
      <c r="LJH685" s="198"/>
      <c r="LJI685" s="198"/>
      <c r="LJJ685" s="198"/>
      <c r="LJK685" s="198"/>
      <c r="LJL685" s="198"/>
      <c r="LJM685" s="198"/>
      <c r="LJN685" s="198"/>
      <c r="LJO685" s="198"/>
      <c r="LJP685" s="198"/>
      <c r="LJQ685" s="198"/>
      <c r="LJR685" s="198"/>
      <c r="LJS685" s="198"/>
      <c r="LJT685" s="198"/>
      <c r="LJU685" s="198"/>
      <c r="LJV685" s="198"/>
      <c r="LJW685" s="198"/>
      <c r="LJX685" s="198"/>
      <c r="LJY685" s="198"/>
      <c r="LJZ685" s="198"/>
      <c r="LKA685" s="198"/>
      <c r="LKB685" s="198"/>
      <c r="LKC685" s="198"/>
      <c r="LKD685" s="198"/>
      <c r="LKE685" s="198"/>
      <c r="LKF685" s="198"/>
      <c r="LKG685" s="198"/>
      <c r="LKH685" s="198"/>
      <c r="LKI685" s="198"/>
      <c r="LKJ685" s="198"/>
      <c r="LKK685" s="198"/>
      <c r="LKL685" s="198"/>
      <c r="LKM685" s="198"/>
      <c r="LKN685" s="198"/>
      <c r="LKO685" s="198"/>
      <c r="LKP685" s="198"/>
      <c r="LKQ685" s="198"/>
      <c r="LKR685" s="198"/>
      <c r="LKS685" s="198"/>
      <c r="LKT685" s="198"/>
      <c r="LKU685" s="198"/>
      <c r="LKV685" s="198"/>
      <c r="LKW685" s="198"/>
      <c r="LKX685" s="198"/>
      <c r="LKY685" s="198"/>
      <c r="LKZ685" s="198"/>
      <c r="LLA685" s="198"/>
      <c r="LLB685" s="198"/>
      <c r="LLC685" s="198"/>
      <c r="LLD685" s="198"/>
      <c r="LLE685" s="198"/>
      <c r="LLF685" s="198"/>
      <c r="LLG685" s="198"/>
      <c r="LLH685" s="198"/>
      <c r="LLI685" s="198"/>
      <c r="LLJ685" s="198"/>
      <c r="LLK685" s="198"/>
      <c r="LLL685" s="198"/>
      <c r="LLM685" s="198"/>
      <c r="LLN685" s="198"/>
      <c r="LLO685" s="198"/>
      <c r="LLP685" s="198"/>
      <c r="LLQ685" s="198"/>
      <c r="LLR685" s="198"/>
      <c r="LLS685" s="198"/>
      <c r="LLT685" s="198"/>
      <c r="LLU685" s="198"/>
      <c r="LLV685" s="198"/>
      <c r="LLW685" s="198"/>
      <c r="LLX685" s="198"/>
      <c r="LLY685" s="198"/>
      <c r="LLZ685" s="198"/>
      <c r="LMA685" s="198"/>
      <c r="LMB685" s="198"/>
      <c r="LMC685" s="198"/>
      <c r="LMD685" s="198"/>
      <c r="LME685" s="198"/>
      <c r="LMF685" s="198"/>
      <c r="LMG685" s="198"/>
      <c r="LMH685" s="198"/>
      <c r="LMI685" s="198"/>
      <c r="LMJ685" s="198"/>
      <c r="LMK685" s="198"/>
      <c r="LML685" s="198"/>
      <c r="LMM685" s="198"/>
      <c r="LMN685" s="198"/>
      <c r="LMO685" s="198"/>
      <c r="LMP685" s="198"/>
      <c r="LMQ685" s="198"/>
      <c r="LMR685" s="198"/>
      <c r="LMS685" s="198"/>
      <c r="LMT685" s="198"/>
      <c r="LMU685" s="198"/>
      <c r="LMV685" s="198"/>
      <c r="LMW685" s="198"/>
      <c r="LMX685" s="198"/>
      <c r="LMY685" s="198"/>
      <c r="LMZ685" s="198"/>
      <c r="LNA685" s="198"/>
      <c r="LNB685" s="198"/>
      <c r="LNC685" s="198"/>
      <c r="LND685" s="198"/>
      <c r="LNE685" s="198"/>
      <c r="LNF685" s="198"/>
      <c r="LNG685" s="198"/>
      <c r="LNH685" s="198"/>
      <c r="LNI685" s="198"/>
      <c r="LNJ685" s="198"/>
      <c r="LNK685" s="198"/>
      <c r="LNL685" s="198"/>
      <c r="LNM685" s="198"/>
      <c r="LNN685" s="198"/>
      <c r="LNO685" s="198"/>
      <c r="LNP685" s="198"/>
      <c r="LNQ685" s="198"/>
      <c r="LNR685" s="198"/>
      <c r="LNS685" s="198"/>
      <c r="LNT685" s="198"/>
      <c r="LNU685" s="198"/>
      <c r="LNV685" s="198"/>
      <c r="LNW685" s="198"/>
      <c r="LNX685" s="198"/>
      <c r="LNY685" s="198"/>
      <c r="LNZ685" s="198"/>
      <c r="LOA685" s="198"/>
      <c r="LOB685" s="198"/>
      <c r="LOC685" s="198"/>
      <c r="LOD685" s="198"/>
      <c r="LOE685" s="198"/>
      <c r="LOF685" s="198"/>
      <c r="LOG685" s="198"/>
      <c r="LOH685" s="198"/>
      <c r="LOI685" s="198"/>
      <c r="LOJ685" s="198"/>
      <c r="LOK685" s="198"/>
      <c r="LOL685" s="198"/>
      <c r="LOM685" s="198"/>
      <c r="LON685" s="198"/>
      <c r="LOO685" s="198"/>
      <c r="LOP685" s="198"/>
      <c r="LOQ685" s="198"/>
      <c r="LOR685" s="198"/>
      <c r="LOS685" s="198"/>
      <c r="LOT685" s="198"/>
      <c r="LOU685" s="198"/>
      <c r="LOV685" s="198"/>
      <c r="LOW685" s="198"/>
      <c r="LOX685" s="198"/>
      <c r="LOY685" s="198"/>
      <c r="LOZ685" s="198"/>
      <c r="LPA685" s="198"/>
      <c r="LPB685" s="198"/>
      <c r="LPC685" s="198"/>
      <c r="LPD685" s="198"/>
      <c r="LPE685" s="198"/>
      <c r="LPF685" s="198"/>
      <c r="LPG685" s="198"/>
      <c r="LPH685" s="198"/>
      <c r="LPI685" s="198"/>
      <c r="LPJ685" s="198"/>
      <c r="LPK685" s="198"/>
      <c r="LPL685" s="198"/>
      <c r="LPM685" s="198"/>
      <c r="LPN685" s="198"/>
      <c r="LPO685" s="198"/>
      <c r="LPP685" s="198"/>
      <c r="LPQ685" s="198"/>
      <c r="LPR685" s="198"/>
      <c r="LPS685" s="198"/>
      <c r="LPT685" s="198"/>
      <c r="LPU685" s="198"/>
      <c r="LPV685" s="198"/>
      <c r="LPW685" s="198"/>
      <c r="LPX685" s="198"/>
      <c r="LPY685" s="198"/>
      <c r="LPZ685" s="198"/>
      <c r="LQA685" s="198"/>
      <c r="LQB685" s="198"/>
      <c r="LQC685" s="198"/>
      <c r="LQD685" s="198"/>
      <c r="LQE685" s="198"/>
      <c r="LQF685" s="198"/>
      <c r="LQG685" s="198"/>
      <c r="LQH685" s="198"/>
      <c r="LQI685" s="198"/>
      <c r="LQJ685" s="198"/>
      <c r="LQK685" s="198"/>
      <c r="LQL685" s="198"/>
      <c r="LQM685" s="198"/>
      <c r="LQN685" s="198"/>
      <c r="LQO685" s="198"/>
      <c r="LQP685" s="198"/>
      <c r="LQQ685" s="198"/>
      <c r="LQR685" s="198"/>
      <c r="LQS685" s="198"/>
      <c r="LQT685" s="198"/>
      <c r="LQU685" s="198"/>
      <c r="LQV685" s="198"/>
      <c r="LQW685" s="198"/>
      <c r="LQX685" s="198"/>
      <c r="LQY685" s="198"/>
      <c r="LQZ685" s="198"/>
      <c r="LRA685" s="198"/>
      <c r="LRB685" s="198"/>
      <c r="LRC685" s="198"/>
      <c r="LRD685" s="198"/>
      <c r="LRE685" s="198"/>
      <c r="LRF685" s="198"/>
      <c r="LRG685" s="198"/>
      <c r="LRH685" s="198"/>
      <c r="LRI685" s="198"/>
      <c r="LRJ685" s="198"/>
      <c r="LRK685" s="198"/>
      <c r="LRL685" s="198"/>
      <c r="LRM685" s="198"/>
      <c r="LRN685" s="198"/>
      <c r="LRO685" s="198"/>
      <c r="LRP685" s="198"/>
      <c r="LRQ685" s="198"/>
      <c r="LRR685" s="198"/>
      <c r="LRS685" s="198"/>
      <c r="LRT685" s="198"/>
      <c r="LRU685" s="198"/>
      <c r="LRV685" s="198"/>
      <c r="LRW685" s="198"/>
      <c r="LRX685" s="198"/>
      <c r="LRY685" s="198"/>
      <c r="LRZ685" s="198"/>
      <c r="LSA685" s="198"/>
      <c r="LSB685" s="198"/>
      <c r="LSC685" s="198"/>
      <c r="LSD685" s="198"/>
      <c r="LSE685" s="198"/>
      <c r="LSF685" s="198"/>
      <c r="LSG685" s="198"/>
      <c r="LSH685" s="198"/>
      <c r="LSI685" s="198"/>
      <c r="LSJ685" s="198"/>
      <c r="LSK685" s="198"/>
      <c r="LSL685" s="198"/>
      <c r="LSM685" s="198"/>
      <c r="LSN685" s="198"/>
      <c r="LSO685" s="198"/>
      <c r="LSP685" s="198"/>
      <c r="LSQ685" s="198"/>
      <c r="LSR685" s="198"/>
      <c r="LSS685" s="198"/>
      <c r="LST685" s="198"/>
      <c r="LSU685" s="198"/>
      <c r="LSV685" s="198"/>
      <c r="LSW685" s="198"/>
      <c r="LSX685" s="198"/>
      <c r="LSY685" s="198"/>
      <c r="LSZ685" s="198"/>
      <c r="LTA685" s="198"/>
      <c r="LTB685" s="198"/>
      <c r="LTC685" s="198"/>
      <c r="LTD685" s="198"/>
      <c r="LTE685" s="198"/>
      <c r="LTF685" s="198"/>
      <c r="LTG685" s="198"/>
      <c r="LTH685" s="198"/>
      <c r="LTI685" s="198"/>
      <c r="LTJ685" s="198"/>
      <c r="LTK685" s="198"/>
      <c r="LTL685" s="198"/>
      <c r="LTM685" s="198"/>
      <c r="LTN685" s="198"/>
      <c r="LTO685" s="198"/>
      <c r="LTP685" s="198"/>
      <c r="LTQ685" s="198"/>
      <c r="LTR685" s="198"/>
      <c r="LTS685" s="198"/>
      <c r="LTT685" s="198"/>
      <c r="LTU685" s="198"/>
      <c r="LTV685" s="198"/>
      <c r="LTW685" s="198"/>
      <c r="LTX685" s="198"/>
      <c r="LTY685" s="198"/>
      <c r="LTZ685" s="198"/>
      <c r="LUA685" s="198"/>
      <c r="LUB685" s="198"/>
      <c r="LUC685" s="198"/>
      <c r="LUD685" s="198"/>
      <c r="LUE685" s="198"/>
      <c r="LUF685" s="198"/>
      <c r="LUG685" s="198"/>
      <c r="LUH685" s="198"/>
      <c r="LUI685" s="198"/>
      <c r="LUJ685" s="198"/>
      <c r="LUK685" s="198"/>
      <c r="LUL685" s="198"/>
      <c r="LUM685" s="198"/>
      <c r="LUN685" s="198"/>
      <c r="LUO685" s="198"/>
      <c r="LUP685" s="198"/>
      <c r="LUQ685" s="198"/>
      <c r="LUR685" s="198"/>
      <c r="LUS685" s="198"/>
      <c r="LUT685" s="198"/>
      <c r="LUU685" s="198"/>
      <c r="LUV685" s="198"/>
      <c r="LUW685" s="198"/>
      <c r="LUX685" s="198"/>
      <c r="LUY685" s="198"/>
      <c r="LUZ685" s="198"/>
      <c r="LVA685" s="198"/>
      <c r="LVB685" s="198"/>
      <c r="LVC685" s="198"/>
      <c r="LVD685" s="198"/>
      <c r="LVE685" s="198"/>
      <c r="LVF685" s="198"/>
      <c r="LVG685" s="198"/>
      <c r="LVH685" s="198"/>
      <c r="LVI685" s="198"/>
      <c r="LVJ685" s="198"/>
      <c r="LVK685" s="198"/>
      <c r="LVL685" s="198"/>
      <c r="LVM685" s="198"/>
      <c r="LVN685" s="198"/>
      <c r="LVO685" s="198"/>
      <c r="LVP685" s="198"/>
      <c r="LVQ685" s="198"/>
      <c r="LVR685" s="198"/>
      <c r="LVS685" s="198"/>
      <c r="LVT685" s="198"/>
      <c r="LVU685" s="198"/>
      <c r="LVV685" s="198"/>
      <c r="LVW685" s="198"/>
      <c r="LVX685" s="198"/>
      <c r="LVY685" s="198"/>
      <c r="LVZ685" s="198"/>
      <c r="LWA685" s="198"/>
      <c r="LWB685" s="198"/>
      <c r="LWC685" s="198"/>
      <c r="LWD685" s="198"/>
      <c r="LWE685" s="198"/>
      <c r="LWF685" s="198"/>
      <c r="LWG685" s="198"/>
      <c r="LWH685" s="198"/>
      <c r="LWI685" s="198"/>
      <c r="LWJ685" s="198"/>
      <c r="LWK685" s="198"/>
      <c r="LWL685" s="198"/>
      <c r="LWM685" s="198"/>
      <c r="LWN685" s="198"/>
      <c r="LWO685" s="198"/>
      <c r="LWP685" s="198"/>
      <c r="LWQ685" s="198"/>
      <c r="LWR685" s="198"/>
      <c r="LWS685" s="198"/>
      <c r="LWT685" s="198"/>
      <c r="LWU685" s="198"/>
      <c r="LWV685" s="198"/>
      <c r="LWW685" s="198"/>
      <c r="LWX685" s="198"/>
      <c r="LWY685" s="198"/>
      <c r="LWZ685" s="198"/>
      <c r="LXA685" s="198"/>
      <c r="LXB685" s="198"/>
      <c r="LXC685" s="198"/>
      <c r="LXD685" s="198"/>
      <c r="LXE685" s="198"/>
      <c r="LXF685" s="198"/>
      <c r="LXG685" s="198"/>
      <c r="LXH685" s="198"/>
      <c r="LXI685" s="198"/>
      <c r="LXJ685" s="198"/>
      <c r="LXK685" s="198"/>
      <c r="LXL685" s="198"/>
      <c r="LXM685" s="198"/>
      <c r="LXN685" s="198"/>
      <c r="LXO685" s="198"/>
      <c r="LXP685" s="198"/>
      <c r="LXQ685" s="198"/>
      <c r="LXR685" s="198"/>
      <c r="LXS685" s="198"/>
      <c r="LXT685" s="198"/>
      <c r="LXU685" s="198"/>
      <c r="LXV685" s="198"/>
      <c r="LXW685" s="198"/>
      <c r="LXX685" s="198"/>
      <c r="LXY685" s="198"/>
      <c r="LXZ685" s="198"/>
      <c r="LYA685" s="198"/>
      <c r="LYB685" s="198"/>
      <c r="LYC685" s="198"/>
      <c r="LYD685" s="198"/>
      <c r="LYE685" s="198"/>
      <c r="LYF685" s="198"/>
      <c r="LYG685" s="198"/>
      <c r="LYH685" s="198"/>
      <c r="LYI685" s="198"/>
      <c r="LYJ685" s="198"/>
      <c r="LYK685" s="198"/>
      <c r="LYL685" s="198"/>
      <c r="LYM685" s="198"/>
      <c r="LYN685" s="198"/>
      <c r="LYO685" s="198"/>
      <c r="LYP685" s="198"/>
      <c r="LYQ685" s="198"/>
      <c r="LYR685" s="198"/>
      <c r="LYS685" s="198"/>
      <c r="LYT685" s="198"/>
      <c r="LYU685" s="198"/>
      <c r="LYV685" s="198"/>
      <c r="LYW685" s="198"/>
      <c r="LYX685" s="198"/>
      <c r="LYY685" s="198"/>
      <c r="LYZ685" s="198"/>
      <c r="LZA685" s="198"/>
      <c r="LZB685" s="198"/>
      <c r="LZC685" s="198"/>
      <c r="LZD685" s="198"/>
      <c r="LZE685" s="198"/>
      <c r="LZF685" s="198"/>
      <c r="LZG685" s="198"/>
      <c r="LZH685" s="198"/>
      <c r="LZI685" s="198"/>
      <c r="LZJ685" s="198"/>
      <c r="LZK685" s="198"/>
      <c r="LZL685" s="198"/>
      <c r="LZM685" s="198"/>
      <c r="LZN685" s="198"/>
      <c r="LZO685" s="198"/>
      <c r="LZP685" s="198"/>
      <c r="LZQ685" s="198"/>
      <c r="LZR685" s="198"/>
      <c r="LZS685" s="198"/>
      <c r="LZT685" s="198"/>
      <c r="LZU685" s="198"/>
      <c r="LZV685" s="198"/>
      <c r="LZW685" s="198"/>
      <c r="LZX685" s="198"/>
      <c r="LZY685" s="198"/>
      <c r="LZZ685" s="198"/>
      <c r="MAA685" s="198"/>
      <c r="MAB685" s="198"/>
      <c r="MAC685" s="198"/>
      <c r="MAD685" s="198"/>
      <c r="MAE685" s="198"/>
      <c r="MAF685" s="198"/>
      <c r="MAG685" s="198"/>
      <c r="MAH685" s="198"/>
      <c r="MAI685" s="198"/>
      <c r="MAJ685" s="198"/>
      <c r="MAK685" s="198"/>
      <c r="MAL685" s="198"/>
      <c r="MAM685" s="198"/>
      <c r="MAN685" s="198"/>
      <c r="MAO685" s="198"/>
      <c r="MAP685" s="198"/>
      <c r="MAQ685" s="198"/>
      <c r="MAR685" s="198"/>
      <c r="MAS685" s="198"/>
      <c r="MAT685" s="198"/>
      <c r="MAU685" s="198"/>
      <c r="MAV685" s="198"/>
      <c r="MAW685" s="198"/>
      <c r="MAX685" s="198"/>
      <c r="MAY685" s="198"/>
      <c r="MAZ685" s="198"/>
      <c r="MBA685" s="198"/>
      <c r="MBB685" s="198"/>
      <c r="MBC685" s="198"/>
      <c r="MBD685" s="198"/>
      <c r="MBE685" s="198"/>
      <c r="MBF685" s="198"/>
      <c r="MBG685" s="198"/>
      <c r="MBH685" s="198"/>
      <c r="MBI685" s="198"/>
      <c r="MBJ685" s="198"/>
      <c r="MBK685" s="198"/>
      <c r="MBL685" s="198"/>
      <c r="MBM685" s="198"/>
      <c r="MBN685" s="198"/>
      <c r="MBO685" s="198"/>
      <c r="MBP685" s="198"/>
      <c r="MBQ685" s="198"/>
      <c r="MBR685" s="198"/>
      <c r="MBS685" s="198"/>
      <c r="MBT685" s="198"/>
      <c r="MBU685" s="198"/>
      <c r="MBV685" s="198"/>
      <c r="MBW685" s="198"/>
      <c r="MBX685" s="198"/>
      <c r="MBY685" s="198"/>
      <c r="MBZ685" s="198"/>
      <c r="MCA685" s="198"/>
      <c r="MCB685" s="198"/>
      <c r="MCC685" s="198"/>
      <c r="MCD685" s="198"/>
      <c r="MCE685" s="198"/>
      <c r="MCF685" s="198"/>
      <c r="MCG685" s="198"/>
      <c r="MCH685" s="198"/>
      <c r="MCI685" s="198"/>
      <c r="MCJ685" s="198"/>
      <c r="MCK685" s="198"/>
      <c r="MCL685" s="198"/>
      <c r="MCM685" s="198"/>
      <c r="MCN685" s="198"/>
      <c r="MCO685" s="198"/>
      <c r="MCP685" s="198"/>
      <c r="MCQ685" s="198"/>
      <c r="MCR685" s="198"/>
      <c r="MCS685" s="198"/>
      <c r="MCT685" s="198"/>
      <c r="MCU685" s="198"/>
      <c r="MCV685" s="198"/>
      <c r="MCW685" s="198"/>
      <c r="MCX685" s="198"/>
      <c r="MCY685" s="198"/>
      <c r="MCZ685" s="198"/>
      <c r="MDA685" s="198"/>
      <c r="MDB685" s="198"/>
      <c r="MDC685" s="198"/>
      <c r="MDD685" s="198"/>
      <c r="MDE685" s="198"/>
      <c r="MDF685" s="198"/>
      <c r="MDG685" s="198"/>
      <c r="MDH685" s="198"/>
      <c r="MDI685" s="198"/>
      <c r="MDJ685" s="198"/>
      <c r="MDK685" s="198"/>
      <c r="MDL685" s="198"/>
      <c r="MDM685" s="198"/>
      <c r="MDN685" s="198"/>
      <c r="MDO685" s="198"/>
      <c r="MDP685" s="198"/>
      <c r="MDQ685" s="198"/>
      <c r="MDR685" s="198"/>
      <c r="MDS685" s="198"/>
      <c r="MDT685" s="198"/>
      <c r="MDU685" s="198"/>
      <c r="MDV685" s="198"/>
      <c r="MDW685" s="198"/>
      <c r="MDX685" s="198"/>
      <c r="MDY685" s="198"/>
      <c r="MDZ685" s="198"/>
      <c r="MEA685" s="198"/>
      <c r="MEB685" s="198"/>
      <c r="MEC685" s="198"/>
      <c r="MED685" s="198"/>
      <c r="MEE685" s="198"/>
      <c r="MEF685" s="198"/>
      <c r="MEG685" s="198"/>
      <c r="MEH685" s="198"/>
      <c r="MEI685" s="198"/>
      <c r="MEJ685" s="198"/>
      <c r="MEK685" s="198"/>
      <c r="MEL685" s="198"/>
      <c r="MEM685" s="198"/>
      <c r="MEN685" s="198"/>
      <c r="MEO685" s="198"/>
      <c r="MEP685" s="198"/>
      <c r="MEQ685" s="198"/>
      <c r="MER685" s="198"/>
      <c r="MES685" s="198"/>
      <c r="MET685" s="198"/>
      <c r="MEU685" s="198"/>
      <c r="MEV685" s="198"/>
      <c r="MEW685" s="198"/>
      <c r="MEX685" s="198"/>
      <c r="MEY685" s="198"/>
      <c r="MEZ685" s="198"/>
      <c r="MFA685" s="198"/>
      <c r="MFB685" s="198"/>
      <c r="MFC685" s="198"/>
      <c r="MFD685" s="198"/>
      <c r="MFE685" s="198"/>
      <c r="MFF685" s="198"/>
      <c r="MFG685" s="198"/>
      <c r="MFH685" s="198"/>
      <c r="MFI685" s="198"/>
      <c r="MFJ685" s="198"/>
      <c r="MFK685" s="198"/>
      <c r="MFL685" s="198"/>
      <c r="MFM685" s="198"/>
      <c r="MFN685" s="198"/>
      <c r="MFO685" s="198"/>
      <c r="MFP685" s="198"/>
      <c r="MFQ685" s="198"/>
      <c r="MFR685" s="198"/>
      <c r="MFS685" s="198"/>
      <c r="MFT685" s="198"/>
      <c r="MFU685" s="198"/>
      <c r="MFV685" s="198"/>
      <c r="MFW685" s="198"/>
      <c r="MFX685" s="198"/>
      <c r="MFY685" s="198"/>
      <c r="MFZ685" s="198"/>
      <c r="MGA685" s="198"/>
      <c r="MGB685" s="198"/>
      <c r="MGC685" s="198"/>
      <c r="MGD685" s="198"/>
      <c r="MGE685" s="198"/>
      <c r="MGF685" s="198"/>
      <c r="MGG685" s="198"/>
      <c r="MGH685" s="198"/>
      <c r="MGI685" s="198"/>
      <c r="MGJ685" s="198"/>
      <c r="MGK685" s="198"/>
      <c r="MGL685" s="198"/>
      <c r="MGM685" s="198"/>
      <c r="MGN685" s="198"/>
      <c r="MGO685" s="198"/>
      <c r="MGP685" s="198"/>
      <c r="MGQ685" s="198"/>
      <c r="MGR685" s="198"/>
      <c r="MGS685" s="198"/>
      <c r="MGT685" s="198"/>
      <c r="MGU685" s="198"/>
      <c r="MGV685" s="198"/>
      <c r="MGW685" s="198"/>
      <c r="MGX685" s="198"/>
      <c r="MGY685" s="198"/>
      <c r="MGZ685" s="198"/>
      <c r="MHA685" s="198"/>
      <c r="MHB685" s="198"/>
      <c r="MHC685" s="198"/>
      <c r="MHD685" s="198"/>
      <c r="MHE685" s="198"/>
      <c r="MHF685" s="198"/>
      <c r="MHG685" s="198"/>
      <c r="MHH685" s="198"/>
      <c r="MHI685" s="198"/>
      <c r="MHJ685" s="198"/>
      <c r="MHK685" s="198"/>
      <c r="MHL685" s="198"/>
      <c r="MHM685" s="198"/>
      <c r="MHN685" s="198"/>
      <c r="MHO685" s="198"/>
      <c r="MHP685" s="198"/>
      <c r="MHQ685" s="198"/>
      <c r="MHR685" s="198"/>
      <c r="MHS685" s="198"/>
      <c r="MHT685" s="198"/>
      <c r="MHU685" s="198"/>
      <c r="MHV685" s="198"/>
      <c r="MHW685" s="198"/>
      <c r="MHX685" s="198"/>
      <c r="MHY685" s="198"/>
      <c r="MHZ685" s="198"/>
      <c r="MIA685" s="198"/>
      <c r="MIB685" s="198"/>
      <c r="MIC685" s="198"/>
      <c r="MID685" s="198"/>
      <c r="MIE685" s="198"/>
      <c r="MIF685" s="198"/>
      <c r="MIG685" s="198"/>
      <c r="MIH685" s="198"/>
      <c r="MII685" s="198"/>
      <c r="MIJ685" s="198"/>
      <c r="MIK685" s="198"/>
      <c r="MIL685" s="198"/>
      <c r="MIM685" s="198"/>
      <c r="MIN685" s="198"/>
      <c r="MIO685" s="198"/>
      <c r="MIP685" s="198"/>
      <c r="MIQ685" s="198"/>
      <c r="MIR685" s="198"/>
      <c r="MIS685" s="198"/>
      <c r="MIT685" s="198"/>
      <c r="MIU685" s="198"/>
      <c r="MIV685" s="198"/>
      <c r="MIW685" s="198"/>
      <c r="MIX685" s="198"/>
      <c r="MIY685" s="198"/>
      <c r="MIZ685" s="198"/>
      <c r="MJA685" s="198"/>
      <c r="MJB685" s="198"/>
      <c r="MJC685" s="198"/>
      <c r="MJD685" s="198"/>
      <c r="MJE685" s="198"/>
      <c r="MJF685" s="198"/>
      <c r="MJG685" s="198"/>
      <c r="MJH685" s="198"/>
      <c r="MJI685" s="198"/>
      <c r="MJJ685" s="198"/>
      <c r="MJK685" s="198"/>
      <c r="MJL685" s="198"/>
      <c r="MJM685" s="198"/>
      <c r="MJN685" s="198"/>
      <c r="MJO685" s="198"/>
      <c r="MJP685" s="198"/>
      <c r="MJQ685" s="198"/>
      <c r="MJR685" s="198"/>
      <c r="MJS685" s="198"/>
      <c r="MJT685" s="198"/>
      <c r="MJU685" s="198"/>
      <c r="MJV685" s="198"/>
      <c r="MJW685" s="198"/>
      <c r="MJX685" s="198"/>
      <c r="MJY685" s="198"/>
      <c r="MJZ685" s="198"/>
      <c r="MKA685" s="198"/>
      <c r="MKB685" s="198"/>
      <c r="MKC685" s="198"/>
      <c r="MKD685" s="198"/>
      <c r="MKE685" s="198"/>
      <c r="MKF685" s="198"/>
      <c r="MKG685" s="198"/>
      <c r="MKH685" s="198"/>
      <c r="MKI685" s="198"/>
      <c r="MKJ685" s="198"/>
      <c r="MKK685" s="198"/>
      <c r="MKL685" s="198"/>
      <c r="MKM685" s="198"/>
      <c r="MKN685" s="198"/>
      <c r="MKO685" s="198"/>
      <c r="MKP685" s="198"/>
      <c r="MKQ685" s="198"/>
      <c r="MKR685" s="198"/>
      <c r="MKS685" s="198"/>
      <c r="MKT685" s="198"/>
      <c r="MKU685" s="198"/>
      <c r="MKV685" s="198"/>
      <c r="MKW685" s="198"/>
      <c r="MKX685" s="198"/>
      <c r="MKY685" s="198"/>
      <c r="MKZ685" s="198"/>
      <c r="MLA685" s="198"/>
      <c r="MLB685" s="198"/>
      <c r="MLC685" s="198"/>
      <c r="MLD685" s="198"/>
      <c r="MLE685" s="198"/>
      <c r="MLF685" s="198"/>
      <c r="MLG685" s="198"/>
      <c r="MLH685" s="198"/>
      <c r="MLI685" s="198"/>
      <c r="MLJ685" s="198"/>
      <c r="MLK685" s="198"/>
      <c r="MLL685" s="198"/>
      <c r="MLM685" s="198"/>
      <c r="MLN685" s="198"/>
      <c r="MLO685" s="198"/>
      <c r="MLP685" s="198"/>
      <c r="MLQ685" s="198"/>
      <c r="MLR685" s="198"/>
      <c r="MLS685" s="198"/>
      <c r="MLT685" s="198"/>
      <c r="MLU685" s="198"/>
      <c r="MLV685" s="198"/>
      <c r="MLW685" s="198"/>
      <c r="MLX685" s="198"/>
      <c r="MLY685" s="198"/>
      <c r="MLZ685" s="198"/>
      <c r="MMA685" s="198"/>
      <c r="MMB685" s="198"/>
      <c r="MMC685" s="198"/>
      <c r="MMD685" s="198"/>
      <c r="MME685" s="198"/>
      <c r="MMF685" s="198"/>
      <c r="MMG685" s="198"/>
      <c r="MMH685" s="198"/>
      <c r="MMI685" s="198"/>
      <c r="MMJ685" s="198"/>
      <c r="MMK685" s="198"/>
      <c r="MML685" s="198"/>
      <c r="MMM685" s="198"/>
      <c r="MMN685" s="198"/>
      <c r="MMO685" s="198"/>
      <c r="MMP685" s="198"/>
      <c r="MMQ685" s="198"/>
      <c r="MMR685" s="198"/>
      <c r="MMS685" s="198"/>
      <c r="MMT685" s="198"/>
      <c r="MMU685" s="198"/>
      <c r="MMV685" s="198"/>
      <c r="MMW685" s="198"/>
      <c r="MMX685" s="198"/>
      <c r="MMY685" s="198"/>
      <c r="MMZ685" s="198"/>
      <c r="MNA685" s="198"/>
      <c r="MNB685" s="198"/>
      <c r="MNC685" s="198"/>
      <c r="MND685" s="198"/>
      <c r="MNE685" s="198"/>
      <c r="MNF685" s="198"/>
      <c r="MNG685" s="198"/>
      <c r="MNH685" s="198"/>
      <c r="MNI685" s="198"/>
      <c r="MNJ685" s="198"/>
      <c r="MNK685" s="198"/>
      <c r="MNL685" s="198"/>
      <c r="MNM685" s="198"/>
      <c r="MNN685" s="198"/>
      <c r="MNO685" s="198"/>
      <c r="MNP685" s="198"/>
      <c r="MNQ685" s="198"/>
      <c r="MNR685" s="198"/>
      <c r="MNS685" s="198"/>
      <c r="MNT685" s="198"/>
      <c r="MNU685" s="198"/>
      <c r="MNV685" s="198"/>
      <c r="MNW685" s="198"/>
      <c r="MNX685" s="198"/>
      <c r="MNY685" s="198"/>
      <c r="MNZ685" s="198"/>
      <c r="MOA685" s="198"/>
      <c r="MOB685" s="198"/>
      <c r="MOC685" s="198"/>
      <c r="MOD685" s="198"/>
      <c r="MOE685" s="198"/>
      <c r="MOF685" s="198"/>
      <c r="MOG685" s="198"/>
      <c r="MOH685" s="198"/>
      <c r="MOI685" s="198"/>
      <c r="MOJ685" s="198"/>
      <c r="MOK685" s="198"/>
      <c r="MOL685" s="198"/>
      <c r="MOM685" s="198"/>
      <c r="MON685" s="198"/>
      <c r="MOO685" s="198"/>
      <c r="MOP685" s="198"/>
      <c r="MOQ685" s="198"/>
      <c r="MOR685" s="198"/>
      <c r="MOS685" s="198"/>
      <c r="MOT685" s="198"/>
      <c r="MOU685" s="198"/>
      <c r="MOV685" s="198"/>
      <c r="MOW685" s="198"/>
      <c r="MOX685" s="198"/>
      <c r="MOY685" s="198"/>
      <c r="MOZ685" s="198"/>
      <c r="MPA685" s="198"/>
      <c r="MPB685" s="198"/>
      <c r="MPC685" s="198"/>
      <c r="MPD685" s="198"/>
      <c r="MPE685" s="198"/>
      <c r="MPF685" s="198"/>
      <c r="MPG685" s="198"/>
      <c r="MPH685" s="198"/>
      <c r="MPI685" s="198"/>
      <c r="MPJ685" s="198"/>
      <c r="MPK685" s="198"/>
      <c r="MPL685" s="198"/>
      <c r="MPM685" s="198"/>
      <c r="MPN685" s="198"/>
      <c r="MPO685" s="198"/>
      <c r="MPP685" s="198"/>
      <c r="MPQ685" s="198"/>
      <c r="MPR685" s="198"/>
      <c r="MPS685" s="198"/>
      <c r="MPT685" s="198"/>
      <c r="MPU685" s="198"/>
      <c r="MPV685" s="198"/>
      <c r="MPW685" s="198"/>
      <c r="MPX685" s="198"/>
      <c r="MPY685" s="198"/>
      <c r="MPZ685" s="198"/>
      <c r="MQA685" s="198"/>
      <c r="MQB685" s="198"/>
      <c r="MQC685" s="198"/>
      <c r="MQD685" s="198"/>
      <c r="MQE685" s="198"/>
      <c r="MQF685" s="198"/>
      <c r="MQG685" s="198"/>
      <c r="MQH685" s="198"/>
      <c r="MQI685" s="198"/>
      <c r="MQJ685" s="198"/>
      <c r="MQK685" s="198"/>
      <c r="MQL685" s="198"/>
      <c r="MQM685" s="198"/>
      <c r="MQN685" s="198"/>
      <c r="MQO685" s="198"/>
      <c r="MQP685" s="198"/>
      <c r="MQQ685" s="198"/>
      <c r="MQR685" s="198"/>
      <c r="MQS685" s="198"/>
      <c r="MQT685" s="198"/>
      <c r="MQU685" s="198"/>
      <c r="MQV685" s="198"/>
      <c r="MQW685" s="198"/>
      <c r="MQX685" s="198"/>
      <c r="MQY685" s="198"/>
      <c r="MQZ685" s="198"/>
      <c r="MRA685" s="198"/>
      <c r="MRB685" s="198"/>
      <c r="MRC685" s="198"/>
      <c r="MRD685" s="198"/>
      <c r="MRE685" s="198"/>
      <c r="MRF685" s="198"/>
      <c r="MRG685" s="198"/>
      <c r="MRH685" s="198"/>
      <c r="MRI685" s="198"/>
      <c r="MRJ685" s="198"/>
      <c r="MRK685" s="198"/>
      <c r="MRL685" s="198"/>
      <c r="MRM685" s="198"/>
      <c r="MRN685" s="198"/>
      <c r="MRO685" s="198"/>
      <c r="MRP685" s="198"/>
      <c r="MRQ685" s="198"/>
      <c r="MRR685" s="198"/>
      <c r="MRS685" s="198"/>
      <c r="MRT685" s="198"/>
      <c r="MRU685" s="198"/>
      <c r="MRV685" s="198"/>
      <c r="MRW685" s="198"/>
      <c r="MRX685" s="198"/>
      <c r="MRY685" s="198"/>
      <c r="MRZ685" s="198"/>
      <c r="MSA685" s="198"/>
      <c r="MSB685" s="198"/>
      <c r="MSC685" s="198"/>
      <c r="MSD685" s="198"/>
      <c r="MSE685" s="198"/>
      <c r="MSF685" s="198"/>
      <c r="MSG685" s="198"/>
      <c r="MSH685" s="198"/>
      <c r="MSI685" s="198"/>
      <c r="MSJ685" s="198"/>
      <c r="MSK685" s="198"/>
      <c r="MSL685" s="198"/>
      <c r="MSM685" s="198"/>
      <c r="MSN685" s="198"/>
      <c r="MSO685" s="198"/>
      <c r="MSP685" s="198"/>
      <c r="MSQ685" s="198"/>
      <c r="MSR685" s="198"/>
      <c r="MSS685" s="198"/>
      <c r="MST685" s="198"/>
      <c r="MSU685" s="198"/>
      <c r="MSV685" s="198"/>
      <c r="MSW685" s="198"/>
      <c r="MSX685" s="198"/>
      <c r="MSY685" s="198"/>
      <c r="MSZ685" s="198"/>
      <c r="MTA685" s="198"/>
      <c r="MTB685" s="198"/>
      <c r="MTC685" s="198"/>
      <c r="MTD685" s="198"/>
      <c r="MTE685" s="198"/>
      <c r="MTF685" s="198"/>
      <c r="MTG685" s="198"/>
      <c r="MTH685" s="198"/>
      <c r="MTI685" s="198"/>
      <c r="MTJ685" s="198"/>
      <c r="MTK685" s="198"/>
      <c r="MTL685" s="198"/>
      <c r="MTM685" s="198"/>
      <c r="MTN685" s="198"/>
      <c r="MTO685" s="198"/>
      <c r="MTP685" s="198"/>
      <c r="MTQ685" s="198"/>
      <c r="MTR685" s="198"/>
      <c r="MTS685" s="198"/>
      <c r="MTT685" s="198"/>
      <c r="MTU685" s="198"/>
      <c r="MTV685" s="198"/>
      <c r="MTW685" s="198"/>
      <c r="MTX685" s="198"/>
      <c r="MTY685" s="198"/>
      <c r="MTZ685" s="198"/>
      <c r="MUA685" s="198"/>
      <c r="MUB685" s="198"/>
      <c r="MUC685" s="198"/>
      <c r="MUD685" s="198"/>
      <c r="MUE685" s="198"/>
      <c r="MUF685" s="198"/>
      <c r="MUG685" s="198"/>
      <c r="MUH685" s="198"/>
      <c r="MUI685" s="198"/>
      <c r="MUJ685" s="198"/>
      <c r="MUK685" s="198"/>
      <c r="MUL685" s="198"/>
      <c r="MUM685" s="198"/>
      <c r="MUN685" s="198"/>
      <c r="MUO685" s="198"/>
      <c r="MUP685" s="198"/>
      <c r="MUQ685" s="198"/>
      <c r="MUR685" s="198"/>
      <c r="MUS685" s="198"/>
      <c r="MUT685" s="198"/>
      <c r="MUU685" s="198"/>
      <c r="MUV685" s="198"/>
      <c r="MUW685" s="198"/>
      <c r="MUX685" s="198"/>
      <c r="MUY685" s="198"/>
      <c r="MUZ685" s="198"/>
      <c r="MVA685" s="198"/>
      <c r="MVB685" s="198"/>
      <c r="MVC685" s="198"/>
      <c r="MVD685" s="198"/>
      <c r="MVE685" s="198"/>
      <c r="MVF685" s="198"/>
      <c r="MVG685" s="198"/>
      <c r="MVH685" s="198"/>
      <c r="MVI685" s="198"/>
      <c r="MVJ685" s="198"/>
      <c r="MVK685" s="198"/>
      <c r="MVL685" s="198"/>
      <c r="MVM685" s="198"/>
      <c r="MVN685" s="198"/>
      <c r="MVO685" s="198"/>
      <c r="MVP685" s="198"/>
      <c r="MVQ685" s="198"/>
      <c r="MVR685" s="198"/>
      <c r="MVS685" s="198"/>
      <c r="MVT685" s="198"/>
      <c r="MVU685" s="198"/>
      <c r="MVV685" s="198"/>
      <c r="MVW685" s="198"/>
      <c r="MVX685" s="198"/>
      <c r="MVY685" s="198"/>
      <c r="MVZ685" s="198"/>
      <c r="MWA685" s="198"/>
      <c r="MWB685" s="198"/>
      <c r="MWC685" s="198"/>
      <c r="MWD685" s="198"/>
      <c r="MWE685" s="198"/>
      <c r="MWF685" s="198"/>
      <c r="MWG685" s="198"/>
      <c r="MWH685" s="198"/>
      <c r="MWI685" s="198"/>
      <c r="MWJ685" s="198"/>
      <c r="MWK685" s="198"/>
      <c r="MWL685" s="198"/>
      <c r="MWM685" s="198"/>
      <c r="MWN685" s="198"/>
      <c r="MWO685" s="198"/>
      <c r="MWP685" s="198"/>
      <c r="MWQ685" s="198"/>
      <c r="MWR685" s="198"/>
      <c r="MWS685" s="198"/>
      <c r="MWT685" s="198"/>
      <c r="MWU685" s="198"/>
      <c r="MWV685" s="198"/>
      <c r="MWW685" s="198"/>
      <c r="MWX685" s="198"/>
      <c r="MWY685" s="198"/>
      <c r="MWZ685" s="198"/>
      <c r="MXA685" s="198"/>
      <c r="MXB685" s="198"/>
      <c r="MXC685" s="198"/>
      <c r="MXD685" s="198"/>
      <c r="MXE685" s="198"/>
      <c r="MXF685" s="198"/>
      <c r="MXG685" s="198"/>
      <c r="MXH685" s="198"/>
      <c r="MXI685" s="198"/>
      <c r="MXJ685" s="198"/>
      <c r="MXK685" s="198"/>
      <c r="MXL685" s="198"/>
      <c r="MXM685" s="198"/>
      <c r="MXN685" s="198"/>
      <c r="MXO685" s="198"/>
      <c r="MXP685" s="198"/>
      <c r="MXQ685" s="198"/>
      <c r="MXR685" s="198"/>
      <c r="MXS685" s="198"/>
      <c r="MXT685" s="198"/>
      <c r="MXU685" s="198"/>
      <c r="MXV685" s="198"/>
      <c r="MXW685" s="198"/>
      <c r="MXX685" s="198"/>
      <c r="MXY685" s="198"/>
      <c r="MXZ685" s="198"/>
      <c r="MYA685" s="198"/>
      <c r="MYB685" s="198"/>
      <c r="MYC685" s="198"/>
      <c r="MYD685" s="198"/>
      <c r="MYE685" s="198"/>
      <c r="MYF685" s="198"/>
      <c r="MYG685" s="198"/>
      <c r="MYH685" s="198"/>
      <c r="MYI685" s="198"/>
      <c r="MYJ685" s="198"/>
      <c r="MYK685" s="198"/>
      <c r="MYL685" s="198"/>
      <c r="MYM685" s="198"/>
      <c r="MYN685" s="198"/>
      <c r="MYO685" s="198"/>
      <c r="MYP685" s="198"/>
      <c r="MYQ685" s="198"/>
      <c r="MYR685" s="198"/>
      <c r="MYS685" s="198"/>
      <c r="MYT685" s="198"/>
      <c r="MYU685" s="198"/>
      <c r="MYV685" s="198"/>
      <c r="MYW685" s="198"/>
      <c r="MYX685" s="198"/>
      <c r="MYY685" s="198"/>
      <c r="MYZ685" s="198"/>
      <c r="MZA685" s="198"/>
      <c r="MZB685" s="198"/>
      <c r="MZC685" s="198"/>
      <c r="MZD685" s="198"/>
      <c r="MZE685" s="198"/>
      <c r="MZF685" s="198"/>
      <c r="MZG685" s="198"/>
      <c r="MZH685" s="198"/>
      <c r="MZI685" s="198"/>
      <c r="MZJ685" s="198"/>
      <c r="MZK685" s="198"/>
      <c r="MZL685" s="198"/>
      <c r="MZM685" s="198"/>
      <c r="MZN685" s="198"/>
      <c r="MZO685" s="198"/>
      <c r="MZP685" s="198"/>
      <c r="MZQ685" s="198"/>
      <c r="MZR685" s="198"/>
      <c r="MZS685" s="198"/>
      <c r="MZT685" s="198"/>
      <c r="MZU685" s="198"/>
      <c r="MZV685" s="198"/>
      <c r="MZW685" s="198"/>
      <c r="MZX685" s="198"/>
      <c r="MZY685" s="198"/>
      <c r="MZZ685" s="198"/>
      <c r="NAA685" s="198"/>
      <c r="NAB685" s="198"/>
      <c r="NAC685" s="198"/>
      <c r="NAD685" s="198"/>
      <c r="NAE685" s="198"/>
      <c r="NAF685" s="198"/>
      <c r="NAG685" s="198"/>
      <c r="NAH685" s="198"/>
      <c r="NAI685" s="198"/>
      <c r="NAJ685" s="198"/>
      <c r="NAK685" s="198"/>
      <c r="NAL685" s="198"/>
      <c r="NAM685" s="198"/>
      <c r="NAN685" s="198"/>
      <c r="NAO685" s="198"/>
      <c r="NAP685" s="198"/>
      <c r="NAQ685" s="198"/>
      <c r="NAR685" s="198"/>
      <c r="NAS685" s="198"/>
      <c r="NAT685" s="198"/>
      <c r="NAU685" s="198"/>
      <c r="NAV685" s="198"/>
      <c r="NAW685" s="198"/>
      <c r="NAX685" s="198"/>
      <c r="NAY685" s="198"/>
      <c r="NAZ685" s="198"/>
      <c r="NBA685" s="198"/>
      <c r="NBB685" s="198"/>
      <c r="NBC685" s="198"/>
      <c r="NBD685" s="198"/>
      <c r="NBE685" s="198"/>
      <c r="NBF685" s="198"/>
      <c r="NBG685" s="198"/>
      <c r="NBH685" s="198"/>
      <c r="NBI685" s="198"/>
      <c r="NBJ685" s="198"/>
      <c r="NBK685" s="198"/>
      <c r="NBL685" s="198"/>
      <c r="NBM685" s="198"/>
      <c r="NBN685" s="198"/>
      <c r="NBO685" s="198"/>
      <c r="NBP685" s="198"/>
      <c r="NBQ685" s="198"/>
      <c r="NBR685" s="198"/>
      <c r="NBS685" s="198"/>
      <c r="NBT685" s="198"/>
      <c r="NBU685" s="198"/>
      <c r="NBV685" s="198"/>
      <c r="NBW685" s="198"/>
      <c r="NBX685" s="198"/>
      <c r="NBY685" s="198"/>
      <c r="NBZ685" s="198"/>
      <c r="NCA685" s="198"/>
      <c r="NCB685" s="198"/>
      <c r="NCC685" s="198"/>
      <c r="NCD685" s="198"/>
      <c r="NCE685" s="198"/>
      <c r="NCF685" s="198"/>
      <c r="NCG685" s="198"/>
      <c r="NCH685" s="198"/>
      <c r="NCI685" s="198"/>
      <c r="NCJ685" s="198"/>
      <c r="NCK685" s="198"/>
      <c r="NCL685" s="198"/>
      <c r="NCM685" s="198"/>
      <c r="NCN685" s="198"/>
      <c r="NCO685" s="198"/>
      <c r="NCP685" s="198"/>
      <c r="NCQ685" s="198"/>
      <c r="NCR685" s="198"/>
      <c r="NCS685" s="198"/>
      <c r="NCT685" s="198"/>
      <c r="NCU685" s="198"/>
      <c r="NCV685" s="198"/>
      <c r="NCW685" s="198"/>
      <c r="NCX685" s="198"/>
      <c r="NCY685" s="198"/>
      <c r="NCZ685" s="198"/>
      <c r="NDA685" s="198"/>
      <c r="NDB685" s="198"/>
      <c r="NDC685" s="198"/>
      <c r="NDD685" s="198"/>
      <c r="NDE685" s="198"/>
      <c r="NDF685" s="198"/>
      <c r="NDG685" s="198"/>
      <c r="NDH685" s="198"/>
      <c r="NDI685" s="198"/>
      <c r="NDJ685" s="198"/>
      <c r="NDK685" s="198"/>
      <c r="NDL685" s="198"/>
      <c r="NDM685" s="198"/>
      <c r="NDN685" s="198"/>
      <c r="NDO685" s="198"/>
      <c r="NDP685" s="198"/>
      <c r="NDQ685" s="198"/>
      <c r="NDR685" s="198"/>
      <c r="NDS685" s="198"/>
      <c r="NDT685" s="198"/>
      <c r="NDU685" s="198"/>
      <c r="NDV685" s="198"/>
      <c r="NDW685" s="198"/>
      <c r="NDX685" s="198"/>
      <c r="NDY685" s="198"/>
      <c r="NDZ685" s="198"/>
      <c r="NEA685" s="198"/>
      <c r="NEB685" s="198"/>
      <c r="NEC685" s="198"/>
      <c r="NED685" s="198"/>
      <c r="NEE685" s="198"/>
      <c r="NEF685" s="198"/>
      <c r="NEG685" s="198"/>
      <c r="NEH685" s="198"/>
      <c r="NEI685" s="198"/>
      <c r="NEJ685" s="198"/>
      <c r="NEK685" s="198"/>
      <c r="NEL685" s="198"/>
      <c r="NEM685" s="198"/>
      <c r="NEN685" s="198"/>
      <c r="NEO685" s="198"/>
      <c r="NEP685" s="198"/>
      <c r="NEQ685" s="198"/>
      <c r="NER685" s="198"/>
      <c r="NES685" s="198"/>
      <c r="NET685" s="198"/>
      <c r="NEU685" s="198"/>
      <c r="NEV685" s="198"/>
      <c r="NEW685" s="198"/>
      <c r="NEX685" s="198"/>
      <c r="NEY685" s="198"/>
      <c r="NEZ685" s="198"/>
      <c r="NFA685" s="198"/>
      <c r="NFB685" s="198"/>
      <c r="NFC685" s="198"/>
      <c r="NFD685" s="198"/>
      <c r="NFE685" s="198"/>
      <c r="NFF685" s="198"/>
      <c r="NFG685" s="198"/>
      <c r="NFH685" s="198"/>
      <c r="NFI685" s="198"/>
      <c r="NFJ685" s="198"/>
      <c r="NFK685" s="198"/>
      <c r="NFL685" s="198"/>
      <c r="NFM685" s="198"/>
      <c r="NFN685" s="198"/>
      <c r="NFO685" s="198"/>
      <c r="NFP685" s="198"/>
      <c r="NFQ685" s="198"/>
      <c r="NFR685" s="198"/>
      <c r="NFS685" s="198"/>
      <c r="NFT685" s="198"/>
      <c r="NFU685" s="198"/>
      <c r="NFV685" s="198"/>
      <c r="NFW685" s="198"/>
      <c r="NFX685" s="198"/>
      <c r="NFY685" s="198"/>
      <c r="NFZ685" s="198"/>
      <c r="NGA685" s="198"/>
      <c r="NGB685" s="198"/>
      <c r="NGC685" s="198"/>
      <c r="NGD685" s="198"/>
      <c r="NGE685" s="198"/>
      <c r="NGF685" s="198"/>
      <c r="NGG685" s="198"/>
      <c r="NGH685" s="198"/>
      <c r="NGI685" s="198"/>
      <c r="NGJ685" s="198"/>
      <c r="NGK685" s="198"/>
      <c r="NGL685" s="198"/>
      <c r="NGM685" s="198"/>
      <c r="NGN685" s="198"/>
      <c r="NGO685" s="198"/>
      <c r="NGP685" s="198"/>
      <c r="NGQ685" s="198"/>
      <c r="NGR685" s="198"/>
      <c r="NGS685" s="198"/>
      <c r="NGT685" s="198"/>
      <c r="NGU685" s="198"/>
      <c r="NGV685" s="198"/>
      <c r="NGW685" s="198"/>
      <c r="NGX685" s="198"/>
      <c r="NGY685" s="198"/>
      <c r="NGZ685" s="198"/>
      <c r="NHA685" s="198"/>
      <c r="NHB685" s="198"/>
      <c r="NHC685" s="198"/>
      <c r="NHD685" s="198"/>
      <c r="NHE685" s="198"/>
      <c r="NHF685" s="198"/>
      <c r="NHG685" s="198"/>
      <c r="NHH685" s="198"/>
      <c r="NHI685" s="198"/>
      <c r="NHJ685" s="198"/>
      <c r="NHK685" s="198"/>
      <c r="NHL685" s="198"/>
      <c r="NHM685" s="198"/>
      <c r="NHN685" s="198"/>
      <c r="NHO685" s="198"/>
      <c r="NHP685" s="198"/>
      <c r="NHQ685" s="198"/>
      <c r="NHR685" s="198"/>
      <c r="NHS685" s="198"/>
      <c r="NHT685" s="198"/>
      <c r="NHU685" s="198"/>
      <c r="NHV685" s="198"/>
      <c r="NHW685" s="198"/>
      <c r="NHX685" s="198"/>
      <c r="NHY685" s="198"/>
      <c r="NHZ685" s="198"/>
      <c r="NIA685" s="198"/>
      <c r="NIB685" s="198"/>
      <c r="NIC685" s="198"/>
      <c r="NID685" s="198"/>
      <c r="NIE685" s="198"/>
      <c r="NIF685" s="198"/>
      <c r="NIG685" s="198"/>
      <c r="NIH685" s="198"/>
      <c r="NII685" s="198"/>
      <c r="NIJ685" s="198"/>
      <c r="NIK685" s="198"/>
      <c r="NIL685" s="198"/>
      <c r="NIM685" s="198"/>
      <c r="NIN685" s="198"/>
      <c r="NIO685" s="198"/>
      <c r="NIP685" s="198"/>
      <c r="NIQ685" s="198"/>
      <c r="NIR685" s="198"/>
      <c r="NIS685" s="198"/>
      <c r="NIT685" s="198"/>
      <c r="NIU685" s="198"/>
      <c r="NIV685" s="198"/>
      <c r="NIW685" s="198"/>
      <c r="NIX685" s="198"/>
      <c r="NIY685" s="198"/>
      <c r="NIZ685" s="198"/>
      <c r="NJA685" s="198"/>
      <c r="NJB685" s="198"/>
      <c r="NJC685" s="198"/>
      <c r="NJD685" s="198"/>
      <c r="NJE685" s="198"/>
      <c r="NJF685" s="198"/>
      <c r="NJG685" s="198"/>
      <c r="NJH685" s="198"/>
      <c r="NJI685" s="198"/>
      <c r="NJJ685" s="198"/>
      <c r="NJK685" s="198"/>
      <c r="NJL685" s="198"/>
      <c r="NJM685" s="198"/>
      <c r="NJN685" s="198"/>
      <c r="NJO685" s="198"/>
      <c r="NJP685" s="198"/>
      <c r="NJQ685" s="198"/>
      <c r="NJR685" s="198"/>
      <c r="NJS685" s="198"/>
      <c r="NJT685" s="198"/>
      <c r="NJU685" s="198"/>
      <c r="NJV685" s="198"/>
      <c r="NJW685" s="198"/>
      <c r="NJX685" s="198"/>
      <c r="NJY685" s="198"/>
      <c r="NJZ685" s="198"/>
      <c r="NKA685" s="198"/>
      <c r="NKB685" s="198"/>
      <c r="NKC685" s="198"/>
      <c r="NKD685" s="198"/>
      <c r="NKE685" s="198"/>
      <c r="NKF685" s="198"/>
      <c r="NKG685" s="198"/>
      <c r="NKH685" s="198"/>
      <c r="NKI685" s="198"/>
      <c r="NKJ685" s="198"/>
      <c r="NKK685" s="198"/>
      <c r="NKL685" s="198"/>
      <c r="NKM685" s="198"/>
      <c r="NKN685" s="198"/>
      <c r="NKO685" s="198"/>
      <c r="NKP685" s="198"/>
      <c r="NKQ685" s="198"/>
      <c r="NKR685" s="198"/>
      <c r="NKS685" s="198"/>
      <c r="NKT685" s="198"/>
      <c r="NKU685" s="198"/>
      <c r="NKV685" s="198"/>
      <c r="NKW685" s="198"/>
      <c r="NKX685" s="198"/>
      <c r="NKY685" s="198"/>
      <c r="NKZ685" s="198"/>
      <c r="NLA685" s="198"/>
      <c r="NLB685" s="198"/>
      <c r="NLC685" s="198"/>
      <c r="NLD685" s="198"/>
      <c r="NLE685" s="198"/>
      <c r="NLF685" s="198"/>
      <c r="NLG685" s="198"/>
      <c r="NLH685" s="198"/>
      <c r="NLI685" s="198"/>
      <c r="NLJ685" s="198"/>
      <c r="NLK685" s="198"/>
      <c r="NLL685" s="198"/>
      <c r="NLM685" s="198"/>
      <c r="NLN685" s="198"/>
      <c r="NLO685" s="198"/>
      <c r="NLP685" s="198"/>
      <c r="NLQ685" s="198"/>
      <c r="NLR685" s="198"/>
      <c r="NLS685" s="198"/>
      <c r="NLT685" s="198"/>
      <c r="NLU685" s="198"/>
      <c r="NLV685" s="198"/>
      <c r="NLW685" s="198"/>
      <c r="NLX685" s="198"/>
      <c r="NLY685" s="198"/>
      <c r="NLZ685" s="198"/>
      <c r="NMA685" s="198"/>
      <c r="NMB685" s="198"/>
      <c r="NMC685" s="198"/>
      <c r="NMD685" s="198"/>
      <c r="NME685" s="198"/>
      <c r="NMF685" s="198"/>
      <c r="NMG685" s="198"/>
      <c r="NMH685" s="198"/>
      <c r="NMI685" s="198"/>
      <c r="NMJ685" s="198"/>
      <c r="NMK685" s="198"/>
      <c r="NML685" s="198"/>
      <c r="NMM685" s="198"/>
      <c r="NMN685" s="198"/>
      <c r="NMO685" s="198"/>
      <c r="NMP685" s="198"/>
      <c r="NMQ685" s="198"/>
      <c r="NMR685" s="198"/>
      <c r="NMS685" s="198"/>
      <c r="NMT685" s="198"/>
      <c r="NMU685" s="198"/>
      <c r="NMV685" s="198"/>
      <c r="NMW685" s="198"/>
      <c r="NMX685" s="198"/>
      <c r="NMY685" s="198"/>
      <c r="NMZ685" s="198"/>
      <c r="NNA685" s="198"/>
      <c r="NNB685" s="198"/>
      <c r="NNC685" s="198"/>
      <c r="NND685" s="198"/>
      <c r="NNE685" s="198"/>
      <c r="NNF685" s="198"/>
      <c r="NNG685" s="198"/>
      <c r="NNH685" s="198"/>
      <c r="NNI685" s="198"/>
      <c r="NNJ685" s="198"/>
      <c r="NNK685" s="198"/>
      <c r="NNL685" s="198"/>
      <c r="NNM685" s="198"/>
      <c r="NNN685" s="198"/>
      <c r="NNO685" s="198"/>
      <c r="NNP685" s="198"/>
      <c r="NNQ685" s="198"/>
      <c r="NNR685" s="198"/>
      <c r="NNS685" s="198"/>
      <c r="NNT685" s="198"/>
      <c r="NNU685" s="198"/>
      <c r="NNV685" s="198"/>
      <c r="NNW685" s="198"/>
      <c r="NNX685" s="198"/>
      <c r="NNY685" s="198"/>
      <c r="NNZ685" s="198"/>
      <c r="NOA685" s="198"/>
      <c r="NOB685" s="198"/>
      <c r="NOC685" s="198"/>
      <c r="NOD685" s="198"/>
      <c r="NOE685" s="198"/>
      <c r="NOF685" s="198"/>
      <c r="NOG685" s="198"/>
      <c r="NOH685" s="198"/>
      <c r="NOI685" s="198"/>
      <c r="NOJ685" s="198"/>
      <c r="NOK685" s="198"/>
      <c r="NOL685" s="198"/>
      <c r="NOM685" s="198"/>
      <c r="NON685" s="198"/>
      <c r="NOO685" s="198"/>
      <c r="NOP685" s="198"/>
      <c r="NOQ685" s="198"/>
      <c r="NOR685" s="198"/>
      <c r="NOS685" s="198"/>
      <c r="NOT685" s="198"/>
      <c r="NOU685" s="198"/>
      <c r="NOV685" s="198"/>
      <c r="NOW685" s="198"/>
      <c r="NOX685" s="198"/>
      <c r="NOY685" s="198"/>
      <c r="NOZ685" s="198"/>
      <c r="NPA685" s="198"/>
      <c r="NPB685" s="198"/>
      <c r="NPC685" s="198"/>
      <c r="NPD685" s="198"/>
      <c r="NPE685" s="198"/>
      <c r="NPF685" s="198"/>
      <c r="NPG685" s="198"/>
      <c r="NPH685" s="198"/>
      <c r="NPI685" s="198"/>
      <c r="NPJ685" s="198"/>
      <c r="NPK685" s="198"/>
      <c r="NPL685" s="198"/>
      <c r="NPM685" s="198"/>
      <c r="NPN685" s="198"/>
      <c r="NPO685" s="198"/>
      <c r="NPP685" s="198"/>
      <c r="NPQ685" s="198"/>
      <c r="NPR685" s="198"/>
      <c r="NPS685" s="198"/>
      <c r="NPT685" s="198"/>
      <c r="NPU685" s="198"/>
      <c r="NPV685" s="198"/>
      <c r="NPW685" s="198"/>
      <c r="NPX685" s="198"/>
      <c r="NPY685" s="198"/>
      <c r="NPZ685" s="198"/>
      <c r="NQA685" s="198"/>
      <c r="NQB685" s="198"/>
      <c r="NQC685" s="198"/>
      <c r="NQD685" s="198"/>
      <c r="NQE685" s="198"/>
      <c r="NQF685" s="198"/>
      <c r="NQG685" s="198"/>
      <c r="NQH685" s="198"/>
      <c r="NQI685" s="198"/>
      <c r="NQJ685" s="198"/>
      <c r="NQK685" s="198"/>
      <c r="NQL685" s="198"/>
      <c r="NQM685" s="198"/>
      <c r="NQN685" s="198"/>
      <c r="NQO685" s="198"/>
      <c r="NQP685" s="198"/>
      <c r="NQQ685" s="198"/>
      <c r="NQR685" s="198"/>
      <c r="NQS685" s="198"/>
      <c r="NQT685" s="198"/>
      <c r="NQU685" s="198"/>
      <c r="NQV685" s="198"/>
      <c r="NQW685" s="198"/>
      <c r="NQX685" s="198"/>
      <c r="NQY685" s="198"/>
      <c r="NQZ685" s="198"/>
      <c r="NRA685" s="198"/>
      <c r="NRB685" s="198"/>
      <c r="NRC685" s="198"/>
      <c r="NRD685" s="198"/>
      <c r="NRE685" s="198"/>
      <c r="NRF685" s="198"/>
      <c r="NRG685" s="198"/>
      <c r="NRH685" s="198"/>
      <c r="NRI685" s="198"/>
      <c r="NRJ685" s="198"/>
      <c r="NRK685" s="198"/>
      <c r="NRL685" s="198"/>
      <c r="NRM685" s="198"/>
      <c r="NRN685" s="198"/>
      <c r="NRO685" s="198"/>
      <c r="NRP685" s="198"/>
      <c r="NRQ685" s="198"/>
      <c r="NRR685" s="198"/>
      <c r="NRS685" s="198"/>
      <c r="NRT685" s="198"/>
      <c r="NRU685" s="198"/>
      <c r="NRV685" s="198"/>
      <c r="NRW685" s="198"/>
      <c r="NRX685" s="198"/>
      <c r="NRY685" s="198"/>
      <c r="NRZ685" s="198"/>
      <c r="NSA685" s="198"/>
      <c r="NSB685" s="198"/>
      <c r="NSC685" s="198"/>
      <c r="NSD685" s="198"/>
      <c r="NSE685" s="198"/>
      <c r="NSF685" s="198"/>
      <c r="NSG685" s="198"/>
      <c r="NSH685" s="198"/>
      <c r="NSI685" s="198"/>
      <c r="NSJ685" s="198"/>
      <c r="NSK685" s="198"/>
      <c r="NSL685" s="198"/>
      <c r="NSM685" s="198"/>
      <c r="NSN685" s="198"/>
      <c r="NSO685" s="198"/>
      <c r="NSP685" s="198"/>
      <c r="NSQ685" s="198"/>
      <c r="NSR685" s="198"/>
      <c r="NSS685" s="198"/>
      <c r="NST685" s="198"/>
      <c r="NSU685" s="198"/>
      <c r="NSV685" s="198"/>
      <c r="NSW685" s="198"/>
      <c r="NSX685" s="198"/>
      <c r="NSY685" s="198"/>
      <c r="NSZ685" s="198"/>
      <c r="NTA685" s="198"/>
      <c r="NTB685" s="198"/>
      <c r="NTC685" s="198"/>
      <c r="NTD685" s="198"/>
      <c r="NTE685" s="198"/>
      <c r="NTF685" s="198"/>
      <c r="NTG685" s="198"/>
      <c r="NTH685" s="198"/>
      <c r="NTI685" s="198"/>
      <c r="NTJ685" s="198"/>
      <c r="NTK685" s="198"/>
      <c r="NTL685" s="198"/>
      <c r="NTM685" s="198"/>
      <c r="NTN685" s="198"/>
      <c r="NTO685" s="198"/>
      <c r="NTP685" s="198"/>
      <c r="NTQ685" s="198"/>
      <c r="NTR685" s="198"/>
      <c r="NTS685" s="198"/>
      <c r="NTT685" s="198"/>
      <c r="NTU685" s="198"/>
      <c r="NTV685" s="198"/>
      <c r="NTW685" s="198"/>
      <c r="NTX685" s="198"/>
      <c r="NTY685" s="198"/>
      <c r="NTZ685" s="198"/>
      <c r="NUA685" s="198"/>
      <c r="NUB685" s="198"/>
      <c r="NUC685" s="198"/>
      <c r="NUD685" s="198"/>
      <c r="NUE685" s="198"/>
      <c r="NUF685" s="198"/>
      <c r="NUG685" s="198"/>
      <c r="NUH685" s="198"/>
      <c r="NUI685" s="198"/>
      <c r="NUJ685" s="198"/>
      <c r="NUK685" s="198"/>
      <c r="NUL685" s="198"/>
      <c r="NUM685" s="198"/>
      <c r="NUN685" s="198"/>
      <c r="NUO685" s="198"/>
      <c r="NUP685" s="198"/>
      <c r="NUQ685" s="198"/>
      <c r="NUR685" s="198"/>
      <c r="NUS685" s="198"/>
      <c r="NUT685" s="198"/>
      <c r="NUU685" s="198"/>
      <c r="NUV685" s="198"/>
      <c r="NUW685" s="198"/>
      <c r="NUX685" s="198"/>
      <c r="NUY685" s="198"/>
      <c r="NUZ685" s="198"/>
      <c r="NVA685" s="198"/>
      <c r="NVB685" s="198"/>
      <c r="NVC685" s="198"/>
      <c r="NVD685" s="198"/>
      <c r="NVE685" s="198"/>
      <c r="NVF685" s="198"/>
      <c r="NVG685" s="198"/>
      <c r="NVH685" s="198"/>
      <c r="NVI685" s="198"/>
      <c r="NVJ685" s="198"/>
      <c r="NVK685" s="198"/>
      <c r="NVL685" s="198"/>
      <c r="NVM685" s="198"/>
      <c r="NVN685" s="198"/>
      <c r="NVO685" s="198"/>
      <c r="NVP685" s="198"/>
      <c r="NVQ685" s="198"/>
      <c r="NVR685" s="198"/>
      <c r="NVS685" s="198"/>
      <c r="NVT685" s="198"/>
      <c r="NVU685" s="198"/>
      <c r="NVV685" s="198"/>
      <c r="NVW685" s="198"/>
      <c r="NVX685" s="198"/>
      <c r="NVY685" s="198"/>
      <c r="NVZ685" s="198"/>
      <c r="NWA685" s="198"/>
      <c r="NWB685" s="198"/>
      <c r="NWC685" s="198"/>
      <c r="NWD685" s="198"/>
      <c r="NWE685" s="198"/>
      <c r="NWF685" s="198"/>
      <c r="NWG685" s="198"/>
      <c r="NWH685" s="198"/>
      <c r="NWI685" s="198"/>
      <c r="NWJ685" s="198"/>
      <c r="NWK685" s="198"/>
      <c r="NWL685" s="198"/>
      <c r="NWM685" s="198"/>
      <c r="NWN685" s="198"/>
      <c r="NWO685" s="198"/>
      <c r="NWP685" s="198"/>
      <c r="NWQ685" s="198"/>
      <c r="NWR685" s="198"/>
      <c r="NWS685" s="198"/>
      <c r="NWT685" s="198"/>
      <c r="NWU685" s="198"/>
      <c r="NWV685" s="198"/>
      <c r="NWW685" s="198"/>
      <c r="NWX685" s="198"/>
      <c r="NWY685" s="198"/>
      <c r="NWZ685" s="198"/>
      <c r="NXA685" s="198"/>
      <c r="NXB685" s="198"/>
      <c r="NXC685" s="198"/>
      <c r="NXD685" s="198"/>
      <c r="NXE685" s="198"/>
      <c r="NXF685" s="198"/>
      <c r="NXG685" s="198"/>
      <c r="NXH685" s="198"/>
      <c r="NXI685" s="198"/>
      <c r="NXJ685" s="198"/>
      <c r="NXK685" s="198"/>
      <c r="NXL685" s="198"/>
      <c r="NXM685" s="198"/>
      <c r="NXN685" s="198"/>
      <c r="NXO685" s="198"/>
      <c r="NXP685" s="198"/>
      <c r="NXQ685" s="198"/>
      <c r="NXR685" s="198"/>
      <c r="NXS685" s="198"/>
      <c r="NXT685" s="198"/>
      <c r="NXU685" s="198"/>
      <c r="NXV685" s="198"/>
      <c r="NXW685" s="198"/>
      <c r="NXX685" s="198"/>
      <c r="NXY685" s="198"/>
      <c r="NXZ685" s="198"/>
      <c r="NYA685" s="198"/>
      <c r="NYB685" s="198"/>
      <c r="NYC685" s="198"/>
      <c r="NYD685" s="198"/>
      <c r="NYE685" s="198"/>
      <c r="NYF685" s="198"/>
      <c r="NYG685" s="198"/>
      <c r="NYH685" s="198"/>
      <c r="NYI685" s="198"/>
      <c r="NYJ685" s="198"/>
      <c r="NYK685" s="198"/>
      <c r="NYL685" s="198"/>
      <c r="NYM685" s="198"/>
      <c r="NYN685" s="198"/>
      <c r="NYO685" s="198"/>
      <c r="NYP685" s="198"/>
      <c r="NYQ685" s="198"/>
      <c r="NYR685" s="198"/>
      <c r="NYS685" s="198"/>
      <c r="NYT685" s="198"/>
      <c r="NYU685" s="198"/>
      <c r="NYV685" s="198"/>
      <c r="NYW685" s="198"/>
      <c r="NYX685" s="198"/>
      <c r="NYY685" s="198"/>
      <c r="NYZ685" s="198"/>
      <c r="NZA685" s="198"/>
      <c r="NZB685" s="198"/>
      <c r="NZC685" s="198"/>
      <c r="NZD685" s="198"/>
      <c r="NZE685" s="198"/>
      <c r="NZF685" s="198"/>
      <c r="NZG685" s="198"/>
      <c r="NZH685" s="198"/>
      <c r="NZI685" s="198"/>
      <c r="NZJ685" s="198"/>
      <c r="NZK685" s="198"/>
      <c r="NZL685" s="198"/>
      <c r="NZM685" s="198"/>
      <c r="NZN685" s="198"/>
      <c r="NZO685" s="198"/>
      <c r="NZP685" s="198"/>
      <c r="NZQ685" s="198"/>
      <c r="NZR685" s="198"/>
      <c r="NZS685" s="198"/>
      <c r="NZT685" s="198"/>
      <c r="NZU685" s="198"/>
      <c r="NZV685" s="198"/>
      <c r="NZW685" s="198"/>
      <c r="NZX685" s="198"/>
      <c r="NZY685" s="198"/>
      <c r="NZZ685" s="198"/>
      <c r="OAA685" s="198"/>
      <c r="OAB685" s="198"/>
      <c r="OAC685" s="198"/>
      <c r="OAD685" s="198"/>
      <c r="OAE685" s="198"/>
      <c r="OAF685" s="198"/>
      <c r="OAG685" s="198"/>
      <c r="OAH685" s="198"/>
      <c r="OAI685" s="198"/>
      <c r="OAJ685" s="198"/>
      <c r="OAK685" s="198"/>
      <c r="OAL685" s="198"/>
      <c r="OAM685" s="198"/>
      <c r="OAN685" s="198"/>
      <c r="OAO685" s="198"/>
      <c r="OAP685" s="198"/>
      <c r="OAQ685" s="198"/>
      <c r="OAR685" s="198"/>
      <c r="OAS685" s="198"/>
      <c r="OAT685" s="198"/>
      <c r="OAU685" s="198"/>
      <c r="OAV685" s="198"/>
      <c r="OAW685" s="198"/>
      <c r="OAX685" s="198"/>
      <c r="OAY685" s="198"/>
      <c r="OAZ685" s="198"/>
      <c r="OBA685" s="198"/>
      <c r="OBB685" s="198"/>
      <c r="OBC685" s="198"/>
      <c r="OBD685" s="198"/>
      <c r="OBE685" s="198"/>
      <c r="OBF685" s="198"/>
      <c r="OBG685" s="198"/>
      <c r="OBH685" s="198"/>
      <c r="OBI685" s="198"/>
      <c r="OBJ685" s="198"/>
      <c r="OBK685" s="198"/>
      <c r="OBL685" s="198"/>
      <c r="OBM685" s="198"/>
      <c r="OBN685" s="198"/>
      <c r="OBO685" s="198"/>
      <c r="OBP685" s="198"/>
      <c r="OBQ685" s="198"/>
      <c r="OBR685" s="198"/>
      <c r="OBS685" s="198"/>
      <c r="OBT685" s="198"/>
      <c r="OBU685" s="198"/>
      <c r="OBV685" s="198"/>
      <c r="OBW685" s="198"/>
      <c r="OBX685" s="198"/>
      <c r="OBY685" s="198"/>
      <c r="OBZ685" s="198"/>
      <c r="OCA685" s="198"/>
      <c r="OCB685" s="198"/>
      <c r="OCC685" s="198"/>
      <c r="OCD685" s="198"/>
      <c r="OCE685" s="198"/>
      <c r="OCF685" s="198"/>
      <c r="OCG685" s="198"/>
      <c r="OCH685" s="198"/>
      <c r="OCI685" s="198"/>
      <c r="OCJ685" s="198"/>
      <c r="OCK685" s="198"/>
      <c r="OCL685" s="198"/>
      <c r="OCM685" s="198"/>
      <c r="OCN685" s="198"/>
      <c r="OCO685" s="198"/>
      <c r="OCP685" s="198"/>
      <c r="OCQ685" s="198"/>
      <c r="OCR685" s="198"/>
      <c r="OCS685" s="198"/>
      <c r="OCT685" s="198"/>
      <c r="OCU685" s="198"/>
      <c r="OCV685" s="198"/>
      <c r="OCW685" s="198"/>
      <c r="OCX685" s="198"/>
      <c r="OCY685" s="198"/>
      <c r="OCZ685" s="198"/>
      <c r="ODA685" s="198"/>
      <c r="ODB685" s="198"/>
      <c r="ODC685" s="198"/>
      <c r="ODD685" s="198"/>
      <c r="ODE685" s="198"/>
      <c r="ODF685" s="198"/>
      <c r="ODG685" s="198"/>
      <c r="ODH685" s="198"/>
      <c r="ODI685" s="198"/>
      <c r="ODJ685" s="198"/>
      <c r="ODK685" s="198"/>
      <c r="ODL685" s="198"/>
      <c r="ODM685" s="198"/>
      <c r="ODN685" s="198"/>
      <c r="ODO685" s="198"/>
      <c r="ODP685" s="198"/>
      <c r="ODQ685" s="198"/>
      <c r="ODR685" s="198"/>
      <c r="ODS685" s="198"/>
      <c r="ODT685" s="198"/>
      <c r="ODU685" s="198"/>
      <c r="ODV685" s="198"/>
      <c r="ODW685" s="198"/>
      <c r="ODX685" s="198"/>
      <c r="ODY685" s="198"/>
      <c r="ODZ685" s="198"/>
      <c r="OEA685" s="198"/>
      <c r="OEB685" s="198"/>
      <c r="OEC685" s="198"/>
      <c r="OED685" s="198"/>
      <c r="OEE685" s="198"/>
      <c r="OEF685" s="198"/>
      <c r="OEG685" s="198"/>
      <c r="OEH685" s="198"/>
      <c r="OEI685" s="198"/>
      <c r="OEJ685" s="198"/>
      <c r="OEK685" s="198"/>
      <c r="OEL685" s="198"/>
      <c r="OEM685" s="198"/>
      <c r="OEN685" s="198"/>
      <c r="OEO685" s="198"/>
      <c r="OEP685" s="198"/>
      <c r="OEQ685" s="198"/>
      <c r="OER685" s="198"/>
      <c r="OES685" s="198"/>
      <c r="OET685" s="198"/>
      <c r="OEU685" s="198"/>
      <c r="OEV685" s="198"/>
      <c r="OEW685" s="198"/>
      <c r="OEX685" s="198"/>
      <c r="OEY685" s="198"/>
      <c r="OEZ685" s="198"/>
      <c r="OFA685" s="198"/>
      <c r="OFB685" s="198"/>
      <c r="OFC685" s="198"/>
      <c r="OFD685" s="198"/>
      <c r="OFE685" s="198"/>
      <c r="OFF685" s="198"/>
      <c r="OFG685" s="198"/>
      <c r="OFH685" s="198"/>
      <c r="OFI685" s="198"/>
      <c r="OFJ685" s="198"/>
      <c r="OFK685" s="198"/>
      <c r="OFL685" s="198"/>
      <c r="OFM685" s="198"/>
      <c r="OFN685" s="198"/>
      <c r="OFO685" s="198"/>
      <c r="OFP685" s="198"/>
      <c r="OFQ685" s="198"/>
      <c r="OFR685" s="198"/>
      <c r="OFS685" s="198"/>
      <c r="OFT685" s="198"/>
      <c r="OFU685" s="198"/>
      <c r="OFV685" s="198"/>
      <c r="OFW685" s="198"/>
      <c r="OFX685" s="198"/>
      <c r="OFY685" s="198"/>
      <c r="OFZ685" s="198"/>
      <c r="OGA685" s="198"/>
      <c r="OGB685" s="198"/>
      <c r="OGC685" s="198"/>
      <c r="OGD685" s="198"/>
      <c r="OGE685" s="198"/>
      <c r="OGF685" s="198"/>
      <c r="OGG685" s="198"/>
      <c r="OGH685" s="198"/>
      <c r="OGI685" s="198"/>
      <c r="OGJ685" s="198"/>
      <c r="OGK685" s="198"/>
      <c r="OGL685" s="198"/>
      <c r="OGM685" s="198"/>
      <c r="OGN685" s="198"/>
      <c r="OGO685" s="198"/>
      <c r="OGP685" s="198"/>
      <c r="OGQ685" s="198"/>
      <c r="OGR685" s="198"/>
      <c r="OGS685" s="198"/>
      <c r="OGT685" s="198"/>
      <c r="OGU685" s="198"/>
      <c r="OGV685" s="198"/>
      <c r="OGW685" s="198"/>
      <c r="OGX685" s="198"/>
      <c r="OGY685" s="198"/>
      <c r="OGZ685" s="198"/>
      <c r="OHA685" s="198"/>
      <c r="OHB685" s="198"/>
      <c r="OHC685" s="198"/>
      <c r="OHD685" s="198"/>
      <c r="OHE685" s="198"/>
      <c r="OHF685" s="198"/>
      <c r="OHG685" s="198"/>
      <c r="OHH685" s="198"/>
      <c r="OHI685" s="198"/>
      <c r="OHJ685" s="198"/>
      <c r="OHK685" s="198"/>
      <c r="OHL685" s="198"/>
      <c r="OHM685" s="198"/>
      <c r="OHN685" s="198"/>
      <c r="OHO685" s="198"/>
      <c r="OHP685" s="198"/>
      <c r="OHQ685" s="198"/>
      <c r="OHR685" s="198"/>
      <c r="OHS685" s="198"/>
      <c r="OHT685" s="198"/>
      <c r="OHU685" s="198"/>
      <c r="OHV685" s="198"/>
      <c r="OHW685" s="198"/>
      <c r="OHX685" s="198"/>
      <c r="OHY685" s="198"/>
      <c r="OHZ685" s="198"/>
      <c r="OIA685" s="198"/>
      <c r="OIB685" s="198"/>
      <c r="OIC685" s="198"/>
      <c r="OID685" s="198"/>
      <c r="OIE685" s="198"/>
      <c r="OIF685" s="198"/>
      <c r="OIG685" s="198"/>
      <c r="OIH685" s="198"/>
      <c r="OII685" s="198"/>
      <c r="OIJ685" s="198"/>
      <c r="OIK685" s="198"/>
      <c r="OIL685" s="198"/>
      <c r="OIM685" s="198"/>
      <c r="OIN685" s="198"/>
      <c r="OIO685" s="198"/>
      <c r="OIP685" s="198"/>
      <c r="OIQ685" s="198"/>
      <c r="OIR685" s="198"/>
      <c r="OIS685" s="198"/>
      <c r="OIT685" s="198"/>
      <c r="OIU685" s="198"/>
      <c r="OIV685" s="198"/>
      <c r="OIW685" s="198"/>
      <c r="OIX685" s="198"/>
      <c r="OIY685" s="198"/>
      <c r="OIZ685" s="198"/>
      <c r="OJA685" s="198"/>
      <c r="OJB685" s="198"/>
      <c r="OJC685" s="198"/>
      <c r="OJD685" s="198"/>
      <c r="OJE685" s="198"/>
      <c r="OJF685" s="198"/>
      <c r="OJG685" s="198"/>
      <c r="OJH685" s="198"/>
      <c r="OJI685" s="198"/>
      <c r="OJJ685" s="198"/>
      <c r="OJK685" s="198"/>
      <c r="OJL685" s="198"/>
      <c r="OJM685" s="198"/>
      <c r="OJN685" s="198"/>
      <c r="OJO685" s="198"/>
      <c r="OJP685" s="198"/>
      <c r="OJQ685" s="198"/>
      <c r="OJR685" s="198"/>
      <c r="OJS685" s="198"/>
      <c r="OJT685" s="198"/>
      <c r="OJU685" s="198"/>
      <c r="OJV685" s="198"/>
      <c r="OJW685" s="198"/>
      <c r="OJX685" s="198"/>
      <c r="OJY685" s="198"/>
      <c r="OJZ685" s="198"/>
      <c r="OKA685" s="198"/>
      <c r="OKB685" s="198"/>
      <c r="OKC685" s="198"/>
      <c r="OKD685" s="198"/>
      <c r="OKE685" s="198"/>
      <c r="OKF685" s="198"/>
      <c r="OKG685" s="198"/>
      <c r="OKH685" s="198"/>
      <c r="OKI685" s="198"/>
      <c r="OKJ685" s="198"/>
      <c r="OKK685" s="198"/>
      <c r="OKL685" s="198"/>
      <c r="OKM685" s="198"/>
      <c r="OKN685" s="198"/>
      <c r="OKO685" s="198"/>
      <c r="OKP685" s="198"/>
      <c r="OKQ685" s="198"/>
      <c r="OKR685" s="198"/>
      <c r="OKS685" s="198"/>
      <c r="OKT685" s="198"/>
      <c r="OKU685" s="198"/>
      <c r="OKV685" s="198"/>
      <c r="OKW685" s="198"/>
      <c r="OKX685" s="198"/>
      <c r="OKY685" s="198"/>
      <c r="OKZ685" s="198"/>
      <c r="OLA685" s="198"/>
      <c r="OLB685" s="198"/>
      <c r="OLC685" s="198"/>
      <c r="OLD685" s="198"/>
      <c r="OLE685" s="198"/>
      <c r="OLF685" s="198"/>
      <c r="OLG685" s="198"/>
      <c r="OLH685" s="198"/>
      <c r="OLI685" s="198"/>
      <c r="OLJ685" s="198"/>
      <c r="OLK685" s="198"/>
      <c r="OLL685" s="198"/>
      <c r="OLM685" s="198"/>
      <c r="OLN685" s="198"/>
      <c r="OLO685" s="198"/>
      <c r="OLP685" s="198"/>
      <c r="OLQ685" s="198"/>
      <c r="OLR685" s="198"/>
      <c r="OLS685" s="198"/>
      <c r="OLT685" s="198"/>
      <c r="OLU685" s="198"/>
      <c r="OLV685" s="198"/>
      <c r="OLW685" s="198"/>
      <c r="OLX685" s="198"/>
      <c r="OLY685" s="198"/>
      <c r="OLZ685" s="198"/>
      <c r="OMA685" s="198"/>
      <c r="OMB685" s="198"/>
      <c r="OMC685" s="198"/>
      <c r="OMD685" s="198"/>
      <c r="OME685" s="198"/>
      <c r="OMF685" s="198"/>
      <c r="OMG685" s="198"/>
      <c r="OMH685" s="198"/>
      <c r="OMI685" s="198"/>
      <c r="OMJ685" s="198"/>
      <c r="OMK685" s="198"/>
      <c r="OML685" s="198"/>
      <c r="OMM685" s="198"/>
      <c r="OMN685" s="198"/>
      <c r="OMO685" s="198"/>
      <c r="OMP685" s="198"/>
      <c r="OMQ685" s="198"/>
      <c r="OMR685" s="198"/>
      <c r="OMS685" s="198"/>
      <c r="OMT685" s="198"/>
      <c r="OMU685" s="198"/>
      <c r="OMV685" s="198"/>
      <c r="OMW685" s="198"/>
      <c r="OMX685" s="198"/>
      <c r="OMY685" s="198"/>
      <c r="OMZ685" s="198"/>
      <c r="ONA685" s="198"/>
      <c r="ONB685" s="198"/>
      <c r="ONC685" s="198"/>
      <c r="OND685" s="198"/>
      <c r="ONE685" s="198"/>
      <c r="ONF685" s="198"/>
      <c r="ONG685" s="198"/>
      <c r="ONH685" s="198"/>
      <c r="ONI685" s="198"/>
      <c r="ONJ685" s="198"/>
      <c r="ONK685" s="198"/>
      <c r="ONL685" s="198"/>
      <c r="ONM685" s="198"/>
      <c r="ONN685" s="198"/>
      <c r="ONO685" s="198"/>
      <c r="ONP685" s="198"/>
      <c r="ONQ685" s="198"/>
      <c r="ONR685" s="198"/>
      <c r="ONS685" s="198"/>
      <c r="ONT685" s="198"/>
      <c r="ONU685" s="198"/>
      <c r="ONV685" s="198"/>
      <c r="ONW685" s="198"/>
      <c r="ONX685" s="198"/>
      <c r="ONY685" s="198"/>
      <c r="ONZ685" s="198"/>
      <c r="OOA685" s="198"/>
      <c r="OOB685" s="198"/>
      <c r="OOC685" s="198"/>
      <c r="OOD685" s="198"/>
      <c r="OOE685" s="198"/>
      <c r="OOF685" s="198"/>
      <c r="OOG685" s="198"/>
      <c r="OOH685" s="198"/>
      <c r="OOI685" s="198"/>
      <c r="OOJ685" s="198"/>
      <c r="OOK685" s="198"/>
      <c r="OOL685" s="198"/>
      <c r="OOM685" s="198"/>
      <c r="OON685" s="198"/>
      <c r="OOO685" s="198"/>
      <c r="OOP685" s="198"/>
      <c r="OOQ685" s="198"/>
      <c r="OOR685" s="198"/>
      <c r="OOS685" s="198"/>
      <c r="OOT685" s="198"/>
      <c r="OOU685" s="198"/>
      <c r="OOV685" s="198"/>
      <c r="OOW685" s="198"/>
      <c r="OOX685" s="198"/>
      <c r="OOY685" s="198"/>
      <c r="OOZ685" s="198"/>
      <c r="OPA685" s="198"/>
      <c r="OPB685" s="198"/>
      <c r="OPC685" s="198"/>
      <c r="OPD685" s="198"/>
      <c r="OPE685" s="198"/>
      <c r="OPF685" s="198"/>
      <c r="OPG685" s="198"/>
      <c r="OPH685" s="198"/>
      <c r="OPI685" s="198"/>
      <c r="OPJ685" s="198"/>
      <c r="OPK685" s="198"/>
      <c r="OPL685" s="198"/>
      <c r="OPM685" s="198"/>
      <c r="OPN685" s="198"/>
      <c r="OPO685" s="198"/>
      <c r="OPP685" s="198"/>
      <c r="OPQ685" s="198"/>
      <c r="OPR685" s="198"/>
      <c r="OPS685" s="198"/>
      <c r="OPT685" s="198"/>
      <c r="OPU685" s="198"/>
      <c r="OPV685" s="198"/>
      <c r="OPW685" s="198"/>
      <c r="OPX685" s="198"/>
      <c r="OPY685" s="198"/>
      <c r="OPZ685" s="198"/>
      <c r="OQA685" s="198"/>
      <c r="OQB685" s="198"/>
      <c r="OQC685" s="198"/>
      <c r="OQD685" s="198"/>
      <c r="OQE685" s="198"/>
      <c r="OQF685" s="198"/>
      <c r="OQG685" s="198"/>
      <c r="OQH685" s="198"/>
      <c r="OQI685" s="198"/>
      <c r="OQJ685" s="198"/>
      <c r="OQK685" s="198"/>
      <c r="OQL685" s="198"/>
      <c r="OQM685" s="198"/>
      <c r="OQN685" s="198"/>
      <c r="OQO685" s="198"/>
      <c r="OQP685" s="198"/>
      <c r="OQQ685" s="198"/>
      <c r="OQR685" s="198"/>
      <c r="OQS685" s="198"/>
      <c r="OQT685" s="198"/>
      <c r="OQU685" s="198"/>
      <c r="OQV685" s="198"/>
      <c r="OQW685" s="198"/>
      <c r="OQX685" s="198"/>
      <c r="OQY685" s="198"/>
      <c r="OQZ685" s="198"/>
      <c r="ORA685" s="198"/>
      <c r="ORB685" s="198"/>
      <c r="ORC685" s="198"/>
      <c r="ORD685" s="198"/>
      <c r="ORE685" s="198"/>
      <c r="ORF685" s="198"/>
      <c r="ORG685" s="198"/>
      <c r="ORH685" s="198"/>
      <c r="ORI685" s="198"/>
      <c r="ORJ685" s="198"/>
      <c r="ORK685" s="198"/>
      <c r="ORL685" s="198"/>
      <c r="ORM685" s="198"/>
      <c r="ORN685" s="198"/>
      <c r="ORO685" s="198"/>
      <c r="ORP685" s="198"/>
      <c r="ORQ685" s="198"/>
      <c r="ORR685" s="198"/>
      <c r="ORS685" s="198"/>
      <c r="ORT685" s="198"/>
      <c r="ORU685" s="198"/>
      <c r="ORV685" s="198"/>
      <c r="ORW685" s="198"/>
      <c r="ORX685" s="198"/>
      <c r="ORY685" s="198"/>
      <c r="ORZ685" s="198"/>
      <c r="OSA685" s="198"/>
      <c r="OSB685" s="198"/>
      <c r="OSC685" s="198"/>
      <c r="OSD685" s="198"/>
      <c r="OSE685" s="198"/>
      <c r="OSF685" s="198"/>
      <c r="OSG685" s="198"/>
      <c r="OSH685" s="198"/>
      <c r="OSI685" s="198"/>
      <c r="OSJ685" s="198"/>
      <c r="OSK685" s="198"/>
      <c r="OSL685" s="198"/>
      <c r="OSM685" s="198"/>
      <c r="OSN685" s="198"/>
      <c r="OSO685" s="198"/>
      <c r="OSP685" s="198"/>
      <c r="OSQ685" s="198"/>
      <c r="OSR685" s="198"/>
      <c r="OSS685" s="198"/>
      <c r="OST685" s="198"/>
      <c r="OSU685" s="198"/>
      <c r="OSV685" s="198"/>
      <c r="OSW685" s="198"/>
      <c r="OSX685" s="198"/>
      <c r="OSY685" s="198"/>
      <c r="OSZ685" s="198"/>
      <c r="OTA685" s="198"/>
      <c r="OTB685" s="198"/>
      <c r="OTC685" s="198"/>
      <c r="OTD685" s="198"/>
      <c r="OTE685" s="198"/>
      <c r="OTF685" s="198"/>
      <c r="OTG685" s="198"/>
      <c r="OTH685" s="198"/>
      <c r="OTI685" s="198"/>
      <c r="OTJ685" s="198"/>
      <c r="OTK685" s="198"/>
      <c r="OTL685" s="198"/>
      <c r="OTM685" s="198"/>
      <c r="OTN685" s="198"/>
      <c r="OTO685" s="198"/>
      <c r="OTP685" s="198"/>
      <c r="OTQ685" s="198"/>
      <c r="OTR685" s="198"/>
      <c r="OTS685" s="198"/>
      <c r="OTT685" s="198"/>
      <c r="OTU685" s="198"/>
      <c r="OTV685" s="198"/>
      <c r="OTW685" s="198"/>
      <c r="OTX685" s="198"/>
      <c r="OTY685" s="198"/>
      <c r="OTZ685" s="198"/>
      <c r="OUA685" s="198"/>
      <c r="OUB685" s="198"/>
      <c r="OUC685" s="198"/>
      <c r="OUD685" s="198"/>
      <c r="OUE685" s="198"/>
      <c r="OUF685" s="198"/>
      <c r="OUG685" s="198"/>
      <c r="OUH685" s="198"/>
      <c r="OUI685" s="198"/>
      <c r="OUJ685" s="198"/>
      <c r="OUK685" s="198"/>
      <c r="OUL685" s="198"/>
      <c r="OUM685" s="198"/>
      <c r="OUN685" s="198"/>
      <c r="OUO685" s="198"/>
      <c r="OUP685" s="198"/>
      <c r="OUQ685" s="198"/>
      <c r="OUR685" s="198"/>
      <c r="OUS685" s="198"/>
      <c r="OUT685" s="198"/>
      <c r="OUU685" s="198"/>
      <c r="OUV685" s="198"/>
      <c r="OUW685" s="198"/>
      <c r="OUX685" s="198"/>
      <c r="OUY685" s="198"/>
      <c r="OUZ685" s="198"/>
      <c r="OVA685" s="198"/>
      <c r="OVB685" s="198"/>
      <c r="OVC685" s="198"/>
      <c r="OVD685" s="198"/>
      <c r="OVE685" s="198"/>
      <c r="OVF685" s="198"/>
      <c r="OVG685" s="198"/>
      <c r="OVH685" s="198"/>
      <c r="OVI685" s="198"/>
      <c r="OVJ685" s="198"/>
      <c r="OVK685" s="198"/>
      <c r="OVL685" s="198"/>
      <c r="OVM685" s="198"/>
      <c r="OVN685" s="198"/>
      <c r="OVO685" s="198"/>
      <c r="OVP685" s="198"/>
      <c r="OVQ685" s="198"/>
      <c r="OVR685" s="198"/>
      <c r="OVS685" s="198"/>
      <c r="OVT685" s="198"/>
      <c r="OVU685" s="198"/>
      <c r="OVV685" s="198"/>
      <c r="OVW685" s="198"/>
      <c r="OVX685" s="198"/>
      <c r="OVY685" s="198"/>
      <c r="OVZ685" s="198"/>
      <c r="OWA685" s="198"/>
      <c r="OWB685" s="198"/>
      <c r="OWC685" s="198"/>
      <c r="OWD685" s="198"/>
      <c r="OWE685" s="198"/>
      <c r="OWF685" s="198"/>
      <c r="OWG685" s="198"/>
      <c r="OWH685" s="198"/>
      <c r="OWI685" s="198"/>
      <c r="OWJ685" s="198"/>
      <c r="OWK685" s="198"/>
      <c r="OWL685" s="198"/>
      <c r="OWM685" s="198"/>
      <c r="OWN685" s="198"/>
      <c r="OWO685" s="198"/>
      <c r="OWP685" s="198"/>
      <c r="OWQ685" s="198"/>
      <c r="OWR685" s="198"/>
      <c r="OWS685" s="198"/>
      <c r="OWT685" s="198"/>
      <c r="OWU685" s="198"/>
      <c r="OWV685" s="198"/>
      <c r="OWW685" s="198"/>
      <c r="OWX685" s="198"/>
      <c r="OWY685" s="198"/>
      <c r="OWZ685" s="198"/>
      <c r="OXA685" s="198"/>
      <c r="OXB685" s="198"/>
      <c r="OXC685" s="198"/>
      <c r="OXD685" s="198"/>
      <c r="OXE685" s="198"/>
      <c r="OXF685" s="198"/>
      <c r="OXG685" s="198"/>
      <c r="OXH685" s="198"/>
      <c r="OXI685" s="198"/>
      <c r="OXJ685" s="198"/>
      <c r="OXK685" s="198"/>
      <c r="OXL685" s="198"/>
      <c r="OXM685" s="198"/>
      <c r="OXN685" s="198"/>
      <c r="OXO685" s="198"/>
      <c r="OXP685" s="198"/>
      <c r="OXQ685" s="198"/>
      <c r="OXR685" s="198"/>
      <c r="OXS685" s="198"/>
      <c r="OXT685" s="198"/>
      <c r="OXU685" s="198"/>
      <c r="OXV685" s="198"/>
      <c r="OXW685" s="198"/>
      <c r="OXX685" s="198"/>
      <c r="OXY685" s="198"/>
      <c r="OXZ685" s="198"/>
      <c r="OYA685" s="198"/>
      <c r="OYB685" s="198"/>
      <c r="OYC685" s="198"/>
      <c r="OYD685" s="198"/>
      <c r="OYE685" s="198"/>
      <c r="OYF685" s="198"/>
      <c r="OYG685" s="198"/>
      <c r="OYH685" s="198"/>
      <c r="OYI685" s="198"/>
      <c r="OYJ685" s="198"/>
      <c r="OYK685" s="198"/>
      <c r="OYL685" s="198"/>
      <c r="OYM685" s="198"/>
      <c r="OYN685" s="198"/>
      <c r="OYO685" s="198"/>
      <c r="OYP685" s="198"/>
      <c r="OYQ685" s="198"/>
      <c r="OYR685" s="198"/>
      <c r="OYS685" s="198"/>
      <c r="OYT685" s="198"/>
      <c r="OYU685" s="198"/>
      <c r="OYV685" s="198"/>
      <c r="OYW685" s="198"/>
      <c r="OYX685" s="198"/>
      <c r="OYY685" s="198"/>
      <c r="OYZ685" s="198"/>
      <c r="OZA685" s="198"/>
      <c r="OZB685" s="198"/>
      <c r="OZC685" s="198"/>
      <c r="OZD685" s="198"/>
      <c r="OZE685" s="198"/>
      <c r="OZF685" s="198"/>
      <c r="OZG685" s="198"/>
      <c r="OZH685" s="198"/>
      <c r="OZI685" s="198"/>
      <c r="OZJ685" s="198"/>
      <c r="OZK685" s="198"/>
      <c r="OZL685" s="198"/>
      <c r="OZM685" s="198"/>
      <c r="OZN685" s="198"/>
      <c r="OZO685" s="198"/>
      <c r="OZP685" s="198"/>
      <c r="OZQ685" s="198"/>
      <c r="OZR685" s="198"/>
      <c r="OZS685" s="198"/>
      <c r="OZT685" s="198"/>
      <c r="OZU685" s="198"/>
      <c r="OZV685" s="198"/>
      <c r="OZW685" s="198"/>
      <c r="OZX685" s="198"/>
      <c r="OZY685" s="198"/>
      <c r="OZZ685" s="198"/>
      <c r="PAA685" s="198"/>
      <c r="PAB685" s="198"/>
      <c r="PAC685" s="198"/>
      <c r="PAD685" s="198"/>
      <c r="PAE685" s="198"/>
      <c r="PAF685" s="198"/>
      <c r="PAG685" s="198"/>
      <c r="PAH685" s="198"/>
      <c r="PAI685" s="198"/>
      <c r="PAJ685" s="198"/>
      <c r="PAK685" s="198"/>
      <c r="PAL685" s="198"/>
      <c r="PAM685" s="198"/>
      <c r="PAN685" s="198"/>
      <c r="PAO685" s="198"/>
      <c r="PAP685" s="198"/>
      <c r="PAQ685" s="198"/>
      <c r="PAR685" s="198"/>
      <c r="PAS685" s="198"/>
      <c r="PAT685" s="198"/>
      <c r="PAU685" s="198"/>
      <c r="PAV685" s="198"/>
      <c r="PAW685" s="198"/>
      <c r="PAX685" s="198"/>
      <c r="PAY685" s="198"/>
      <c r="PAZ685" s="198"/>
      <c r="PBA685" s="198"/>
      <c r="PBB685" s="198"/>
      <c r="PBC685" s="198"/>
      <c r="PBD685" s="198"/>
      <c r="PBE685" s="198"/>
      <c r="PBF685" s="198"/>
      <c r="PBG685" s="198"/>
      <c r="PBH685" s="198"/>
      <c r="PBI685" s="198"/>
      <c r="PBJ685" s="198"/>
      <c r="PBK685" s="198"/>
      <c r="PBL685" s="198"/>
      <c r="PBM685" s="198"/>
      <c r="PBN685" s="198"/>
      <c r="PBO685" s="198"/>
      <c r="PBP685" s="198"/>
      <c r="PBQ685" s="198"/>
      <c r="PBR685" s="198"/>
      <c r="PBS685" s="198"/>
      <c r="PBT685" s="198"/>
      <c r="PBU685" s="198"/>
      <c r="PBV685" s="198"/>
      <c r="PBW685" s="198"/>
      <c r="PBX685" s="198"/>
      <c r="PBY685" s="198"/>
      <c r="PBZ685" s="198"/>
      <c r="PCA685" s="198"/>
      <c r="PCB685" s="198"/>
      <c r="PCC685" s="198"/>
      <c r="PCD685" s="198"/>
      <c r="PCE685" s="198"/>
      <c r="PCF685" s="198"/>
      <c r="PCG685" s="198"/>
      <c r="PCH685" s="198"/>
      <c r="PCI685" s="198"/>
      <c r="PCJ685" s="198"/>
      <c r="PCK685" s="198"/>
      <c r="PCL685" s="198"/>
      <c r="PCM685" s="198"/>
      <c r="PCN685" s="198"/>
      <c r="PCO685" s="198"/>
      <c r="PCP685" s="198"/>
      <c r="PCQ685" s="198"/>
      <c r="PCR685" s="198"/>
      <c r="PCS685" s="198"/>
      <c r="PCT685" s="198"/>
      <c r="PCU685" s="198"/>
      <c r="PCV685" s="198"/>
      <c r="PCW685" s="198"/>
      <c r="PCX685" s="198"/>
      <c r="PCY685" s="198"/>
      <c r="PCZ685" s="198"/>
      <c r="PDA685" s="198"/>
      <c r="PDB685" s="198"/>
      <c r="PDC685" s="198"/>
      <c r="PDD685" s="198"/>
      <c r="PDE685" s="198"/>
      <c r="PDF685" s="198"/>
      <c r="PDG685" s="198"/>
      <c r="PDH685" s="198"/>
      <c r="PDI685" s="198"/>
      <c r="PDJ685" s="198"/>
      <c r="PDK685" s="198"/>
      <c r="PDL685" s="198"/>
      <c r="PDM685" s="198"/>
      <c r="PDN685" s="198"/>
      <c r="PDO685" s="198"/>
      <c r="PDP685" s="198"/>
      <c r="PDQ685" s="198"/>
      <c r="PDR685" s="198"/>
      <c r="PDS685" s="198"/>
      <c r="PDT685" s="198"/>
      <c r="PDU685" s="198"/>
      <c r="PDV685" s="198"/>
      <c r="PDW685" s="198"/>
      <c r="PDX685" s="198"/>
      <c r="PDY685" s="198"/>
      <c r="PDZ685" s="198"/>
      <c r="PEA685" s="198"/>
      <c r="PEB685" s="198"/>
      <c r="PEC685" s="198"/>
      <c r="PED685" s="198"/>
      <c r="PEE685" s="198"/>
      <c r="PEF685" s="198"/>
      <c r="PEG685" s="198"/>
      <c r="PEH685" s="198"/>
      <c r="PEI685" s="198"/>
      <c r="PEJ685" s="198"/>
      <c r="PEK685" s="198"/>
      <c r="PEL685" s="198"/>
      <c r="PEM685" s="198"/>
      <c r="PEN685" s="198"/>
      <c r="PEO685" s="198"/>
      <c r="PEP685" s="198"/>
      <c r="PEQ685" s="198"/>
      <c r="PER685" s="198"/>
      <c r="PES685" s="198"/>
      <c r="PET685" s="198"/>
      <c r="PEU685" s="198"/>
      <c r="PEV685" s="198"/>
      <c r="PEW685" s="198"/>
      <c r="PEX685" s="198"/>
      <c r="PEY685" s="198"/>
      <c r="PEZ685" s="198"/>
      <c r="PFA685" s="198"/>
      <c r="PFB685" s="198"/>
      <c r="PFC685" s="198"/>
      <c r="PFD685" s="198"/>
      <c r="PFE685" s="198"/>
      <c r="PFF685" s="198"/>
      <c r="PFG685" s="198"/>
      <c r="PFH685" s="198"/>
      <c r="PFI685" s="198"/>
      <c r="PFJ685" s="198"/>
      <c r="PFK685" s="198"/>
      <c r="PFL685" s="198"/>
      <c r="PFM685" s="198"/>
      <c r="PFN685" s="198"/>
      <c r="PFO685" s="198"/>
      <c r="PFP685" s="198"/>
      <c r="PFQ685" s="198"/>
      <c r="PFR685" s="198"/>
      <c r="PFS685" s="198"/>
      <c r="PFT685" s="198"/>
      <c r="PFU685" s="198"/>
      <c r="PFV685" s="198"/>
      <c r="PFW685" s="198"/>
      <c r="PFX685" s="198"/>
      <c r="PFY685" s="198"/>
      <c r="PFZ685" s="198"/>
      <c r="PGA685" s="198"/>
      <c r="PGB685" s="198"/>
      <c r="PGC685" s="198"/>
      <c r="PGD685" s="198"/>
      <c r="PGE685" s="198"/>
      <c r="PGF685" s="198"/>
      <c r="PGG685" s="198"/>
      <c r="PGH685" s="198"/>
      <c r="PGI685" s="198"/>
      <c r="PGJ685" s="198"/>
      <c r="PGK685" s="198"/>
      <c r="PGL685" s="198"/>
      <c r="PGM685" s="198"/>
      <c r="PGN685" s="198"/>
      <c r="PGO685" s="198"/>
      <c r="PGP685" s="198"/>
      <c r="PGQ685" s="198"/>
      <c r="PGR685" s="198"/>
      <c r="PGS685" s="198"/>
      <c r="PGT685" s="198"/>
      <c r="PGU685" s="198"/>
      <c r="PGV685" s="198"/>
      <c r="PGW685" s="198"/>
      <c r="PGX685" s="198"/>
      <c r="PGY685" s="198"/>
      <c r="PGZ685" s="198"/>
      <c r="PHA685" s="198"/>
      <c r="PHB685" s="198"/>
      <c r="PHC685" s="198"/>
      <c r="PHD685" s="198"/>
      <c r="PHE685" s="198"/>
      <c r="PHF685" s="198"/>
      <c r="PHG685" s="198"/>
      <c r="PHH685" s="198"/>
      <c r="PHI685" s="198"/>
      <c r="PHJ685" s="198"/>
      <c r="PHK685" s="198"/>
      <c r="PHL685" s="198"/>
      <c r="PHM685" s="198"/>
      <c r="PHN685" s="198"/>
      <c r="PHO685" s="198"/>
      <c r="PHP685" s="198"/>
      <c r="PHQ685" s="198"/>
      <c r="PHR685" s="198"/>
      <c r="PHS685" s="198"/>
      <c r="PHT685" s="198"/>
      <c r="PHU685" s="198"/>
      <c r="PHV685" s="198"/>
      <c r="PHW685" s="198"/>
      <c r="PHX685" s="198"/>
      <c r="PHY685" s="198"/>
      <c r="PHZ685" s="198"/>
      <c r="PIA685" s="198"/>
      <c r="PIB685" s="198"/>
      <c r="PIC685" s="198"/>
      <c r="PID685" s="198"/>
      <c r="PIE685" s="198"/>
      <c r="PIF685" s="198"/>
      <c r="PIG685" s="198"/>
      <c r="PIH685" s="198"/>
      <c r="PII685" s="198"/>
      <c r="PIJ685" s="198"/>
      <c r="PIK685" s="198"/>
      <c r="PIL685" s="198"/>
      <c r="PIM685" s="198"/>
      <c r="PIN685" s="198"/>
      <c r="PIO685" s="198"/>
      <c r="PIP685" s="198"/>
      <c r="PIQ685" s="198"/>
      <c r="PIR685" s="198"/>
      <c r="PIS685" s="198"/>
      <c r="PIT685" s="198"/>
      <c r="PIU685" s="198"/>
      <c r="PIV685" s="198"/>
      <c r="PIW685" s="198"/>
      <c r="PIX685" s="198"/>
      <c r="PIY685" s="198"/>
      <c r="PIZ685" s="198"/>
      <c r="PJA685" s="198"/>
      <c r="PJB685" s="198"/>
      <c r="PJC685" s="198"/>
      <c r="PJD685" s="198"/>
      <c r="PJE685" s="198"/>
      <c r="PJF685" s="198"/>
      <c r="PJG685" s="198"/>
      <c r="PJH685" s="198"/>
      <c r="PJI685" s="198"/>
      <c r="PJJ685" s="198"/>
      <c r="PJK685" s="198"/>
      <c r="PJL685" s="198"/>
      <c r="PJM685" s="198"/>
      <c r="PJN685" s="198"/>
      <c r="PJO685" s="198"/>
      <c r="PJP685" s="198"/>
      <c r="PJQ685" s="198"/>
      <c r="PJR685" s="198"/>
      <c r="PJS685" s="198"/>
      <c r="PJT685" s="198"/>
      <c r="PJU685" s="198"/>
      <c r="PJV685" s="198"/>
      <c r="PJW685" s="198"/>
      <c r="PJX685" s="198"/>
      <c r="PJY685" s="198"/>
      <c r="PJZ685" s="198"/>
      <c r="PKA685" s="198"/>
      <c r="PKB685" s="198"/>
      <c r="PKC685" s="198"/>
      <c r="PKD685" s="198"/>
      <c r="PKE685" s="198"/>
      <c r="PKF685" s="198"/>
      <c r="PKG685" s="198"/>
      <c r="PKH685" s="198"/>
      <c r="PKI685" s="198"/>
      <c r="PKJ685" s="198"/>
      <c r="PKK685" s="198"/>
      <c r="PKL685" s="198"/>
      <c r="PKM685" s="198"/>
      <c r="PKN685" s="198"/>
      <c r="PKO685" s="198"/>
      <c r="PKP685" s="198"/>
      <c r="PKQ685" s="198"/>
      <c r="PKR685" s="198"/>
      <c r="PKS685" s="198"/>
      <c r="PKT685" s="198"/>
      <c r="PKU685" s="198"/>
      <c r="PKV685" s="198"/>
      <c r="PKW685" s="198"/>
      <c r="PKX685" s="198"/>
      <c r="PKY685" s="198"/>
      <c r="PKZ685" s="198"/>
      <c r="PLA685" s="198"/>
      <c r="PLB685" s="198"/>
      <c r="PLC685" s="198"/>
      <c r="PLD685" s="198"/>
      <c r="PLE685" s="198"/>
      <c r="PLF685" s="198"/>
      <c r="PLG685" s="198"/>
      <c r="PLH685" s="198"/>
      <c r="PLI685" s="198"/>
      <c r="PLJ685" s="198"/>
      <c r="PLK685" s="198"/>
      <c r="PLL685" s="198"/>
      <c r="PLM685" s="198"/>
      <c r="PLN685" s="198"/>
      <c r="PLO685" s="198"/>
      <c r="PLP685" s="198"/>
      <c r="PLQ685" s="198"/>
      <c r="PLR685" s="198"/>
      <c r="PLS685" s="198"/>
      <c r="PLT685" s="198"/>
      <c r="PLU685" s="198"/>
      <c r="PLV685" s="198"/>
      <c r="PLW685" s="198"/>
      <c r="PLX685" s="198"/>
      <c r="PLY685" s="198"/>
      <c r="PLZ685" s="198"/>
      <c r="PMA685" s="198"/>
      <c r="PMB685" s="198"/>
      <c r="PMC685" s="198"/>
      <c r="PMD685" s="198"/>
      <c r="PME685" s="198"/>
      <c r="PMF685" s="198"/>
      <c r="PMG685" s="198"/>
      <c r="PMH685" s="198"/>
      <c r="PMI685" s="198"/>
      <c r="PMJ685" s="198"/>
      <c r="PMK685" s="198"/>
      <c r="PML685" s="198"/>
      <c r="PMM685" s="198"/>
      <c r="PMN685" s="198"/>
      <c r="PMO685" s="198"/>
      <c r="PMP685" s="198"/>
      <c r="PMQ685" s="198"/>
      <c r="PMR685" s="198"/>
      <c r="PMS685" s="198"/>
      <c r="PMT685" s="198"/>
      <c r="PMU685" s="198"/>
      <c r="PMV685" s="198"/>
      <c r="PMW685" s="198"/>
      <c r="PMX685" s="198"/>
      <c r="PMY685" s="198"/>
      <c r="PMZ685" s="198"/>
      <c r="PNA685" s="198"/>
      <c r="PNB685" s="198"/>
      <c r="PNC685" s="198"/>
      <c r="PND685" s="198"/>
      <c r="PNE685" s="198"/>
      <c r="PNF685" s="198"/>
      <c r="PNG685" s="198"/>
      <c r="PNH685" s="198"/>
      <c r="PNI685" s="198"/>
      <c r="PNJ685" s="198"/>
      <c r="PNK685" s="198"/>
      <c r="PNL685" s="198"/>
      <c r="PNM685" s="198"/>
      <c r="PNN685" s="198"/>
      <c r="PNO685" s="198"/>
      <c r="PNP685" s="198"/>
      <c r="PNQ685" s="198"/>
      <c r="PNR685" s="198"/>
      <c r="PNS685" s="198"/>
      <c r="PNT685" s="198"/>
      <c r="PNU685" s="198"/>
      <c r="PNV685" s="198"/>
      <c r="PNW685" s="198"/>
      <c r="PNX685" s="198"/>
      <c r="PNY685" s="198"/>
      <c r="PNZ685" s="198"/>
      <c r="POA685" s="198"/>
      <c r="POB685" s="198"/>
      <c r="POC685" s="198"/>
      <c r="POD685" s="198"/>
      <c r="POE685" s="198"/>
      <c r="POF685" s="198"/>
      <c r="POG685" s="198"/>
      <c r="POH685" s="198"/>
      <c r="POI685" s="198"/>
      <c r="POJ685" s="198"/>
      <c r="POK685" s="198"/>
      <c r="POL685" s="198"/>
      <c r="POM685" s="198"/>
      <c r="PON685" s="198"/>
      <c r="POO685" s="198"/>
      <c r="POP685" s="198"/>
      <c r="POQ685" s="198"/>
      <c r="POR685" s="198"/>
      <c r="POS685" s="198"/>
      <c r="POT685" s="198"/>
      <c r="POU685" s="198"/>
      <c r="POV685" s="198"/>
      <c r="POW685" s="198"/>
      <c r="POX685" s="198"/>
      <c r="POY685" s="198"/>
      <c r="POZ685" s="198"/>
      <c r="PPA685" s="198"/>
      <c r="PPB685" s="198"/>
      <c r="PPC685" s="198"/>
      <c r="PPD685" s="198"/>
      <c r="PPE685" s="198"/>
      <c r="PPF685" s="198"/>
      <c r="PPG685" s="198"/>
      <c r="PPH685" s="198"/>
      <c r="PPI685" s="198"/>
      <c r="PPJ685" s="198"/>
      <c r="PPK685" s="198"/>
      <c r="PPL685" s="198"/>
      <c r="PPM685" s="198"/>
      <c r="PPN685" s="198"/>
      <c r="PPO685" s="198"/>
      <c r="PPP685" s="198"/>
      <c r="PPQ685" s="198"/>
      <c r="PPR685" s="198"/>
      <c r="PPS685" s="198"/>
      <c r="PPT685" s="198"/>
      <c r="PPU685" s="198"/>
      <c r="PPV685" s="198"/>
      <c r="PPW685" s="198"/>
      <c r="PPX685" s="198"/>
      <c r="PPY685" s="198"/>
      <c r="PPZ685" s="198"/>
      <c r="PQA685" s="198"/>
      <c r="PQB685" s="198"/>
      <c r="PQC685" s="198"/>
      <c r="PQD685" s="198"/>
      <c r="PQE685" s="198"/>
      <c r="PQF685" s="198"/>
      <c r="PQG685" s="198"/>
      <c r="PQH685" s="198"/>
      <c r="PQI685" s="198"/>
      <c r="PQJ685" s="198"/>
      <c r="PQK685" s="198"/>
      <c r="PQL685" s="198"/>
      <c r="PQM685" s="198"/>
      <c r="PQN685" s="198"/>
      <c r="PQO685" s="198"/>
      <c r="PQP685" s="198"/>
      <c r="PQQ685" s="198"/>
      <c r="PQR685" s="198"/>
      <c r="PQS685" s="198"/>
      <c r="PQT685" s="198"/>
      <c r="PQU685" s="198"/>
      <c r="PQV685" s="198"/>
      <c r="PQW685" s="198"/>
      <c r="PQX685" s="198"/>
      <c r="PQY685" s="198"/>
      <c r="PQZ685" s="198"/>
      <c r="PRA685" s="198"/>
      <c r="PRB685" s="198"/>
      <c r="PRC685" s="198"/>
      <c r="PRD685" s="198"/>
      <c r="PRE685" s="198"/>
      <c r="PRF685" s="198"/>
      <c r="PRG685" s="198"/>
      <c r="PRH685" s="198"/>
      <c r="PRI685" s="198"/>
      <c r="PRJ685" s="198"/>
      <c r="PRK685" s="198"/>
      <c r="PRL685" s="198"/>
      <c r="PRM685" s="198"/>
      <c r="PRN685" s="198"/>
      <c r="PRO685" s="198"/>
      <c r="PRP685" s="198"/>
      <c r="PRQ685" s="198"/>
      <c r="PRR685" s="198"/>
      <c r="PRS685" s="198"/>
      <c r="PRT685" s="198"/>
      <c r="PRU685" s="198"/>
      <c r="PRV685" s="198"/>
      <c r="PRW685" s="198"/>
      <c r="PRX685" s="198"/>
      <c r="PRY685" s="198"/>
      <c r="PRZ685" s="198"/>
      <c r="PSA685" s="198"/>
      <c r="PSB685" s="198"/>
      <c r="PSC685" s="198"/>
      <c r="PSD685" s="198"/>
      <c r="PSE685" s="198"/>
      <c r="PSF685" s="198"/>
      <c r="PSG685" s="198"/>
      <c r="PSH685" s="198"/>
      <c r="PSI685" s="198"/>
      <c r="PSJ685" s="198"/>
      <c r="PSK685" s="198"/>
      <c r="PSL685" s="198"/>
      <c r="PSM685" s="198"/>
      <c r="PSN685" s="198"/>
      <c r="PSO685" s="198"/>
      <c r="PSP685" s="198"/>
      <c r="PSQ685" s="198"/>
      <c r="PSR685" s="198"/>
      <c r="PSS685" s="198"/>
      <c r="PST685" s="198"/>
      <c r="PSU685" s="198"/>
      <c r="PSV685" s="198"/>
      <c r="PSW685" s="198"/>
      <c r="PSX685" s="198"/>
      <c r="PSY685" s="198"/>
      <c r="PSZ685" s="198"/>
      <c r="PTA685" s="198"/>
      <c r="PTB685" s="198"/>
      <c r="PTC685" s="198"/>
      <c r="PTD685" s="198"/>
      <c r="PTE685" s="198"/>
      <c r="PTF685" s="198"/>
      <c r="PTG685" s="198"/>
      <c r="PTH685" s="198"/>
      <c r="PTI685" s="198"/>
      <c r="PTJ685" s="198"/>
      <c r="PTK685" s="198"/>
      <c r="PTL685" s="198"/>
      <c r="PTM685" s="198"/>
      <c r="PTN685" s="198"/>
      <c r="PTO685" s="198"/>
      <c r="PTP685" s="198"/>
      <c r="PTQ685" s="198"/>
      <c r="PTR685" s="198"/>
      <c r="PTS685" s="198"/>
      <c r="PTT685" s="198"/>
      <c r="PTU685" s="198"/>
      <c r="PTV685" s="198"/>
      <c r="PTW685" s="198"/>
      <c r="PTX685" s="198"/>
      <c r="PTY685" s="198"/>
      <c r="PTZ685" s="198"/>
      <c r="PUA685" s="198"/>
      <c r="PUB685" s="198"/>
      <c r="PUC685" s="198"/>
      <c r="PUD685" s="198"/>
      <c r="PUE685" s="198"/>
      <c r="PUF685" s="198"/>
      <c r="PUG685" s="198"/>
      <c r="PUH685" s="198"/>
      <c r="PUI685" s="198"/>
      <c r="PUJ685" s="198"/>
      <c r="PUK685" s="198"/>
      <c r="PUL685" s="198"/>
      <c r="PUM685" s="198"/>
      <c r="PUN685" s="198"/>
      <c r="PUO685" s="198"/>
      <c r="PUP685" s="198"/>
      <c r="PUQ685" s="198"/>
      <c r="PUR685" s="198"/>
      <c r="PUS685" s="198"/>
      <c r="PUT685" s="198"/>
      <c r="PUU685" s="198"/>
      <c r="PUV685" s="198"/>
      <c r="PUW685" s="198"/>
      <c r="PUX685" s="198"/>
      <c r="PUY685" s="198"/>
      <c r="PUZ685" s="198"/>
      <c r="PVA685" s="198"/>
      <c r="PVB685" s="198"/>
      <c r="PVC685" s="198"/>
      <c r="PVD685" s="198"/>
      <c r="PVE685" s="198"/>
      <c r="PVF685" s="198"/>
      <c r="PVG685" s="198"/>
      <c r="PVH685" s="198"/>
      <c r="PVI685" s="198"/>
      <c r="PVJ685" s="198"/>
      <c r="PVK685" s="198"/>
      <c r="PVL685" s="198"/>
      <c r="PVM685" s="198"/>
      <c r="PVN685" s="198"/>
      <c r="PVO685" s="198"/>
      <c r="PVP685" s="198"/>
      <c r="PVQ685" s="198"/>
      <c r="PVR685" s="198"/>
      <c r="PVS685" s="198"/>
      <c r="PVT685" s="198"/>
      <c r="PVU685" s="198"/>
      <c r="PVV685" s="198"/>
      <c r="PVW685" s="198"/>
      <c r="PVX685" s="198"/>
      <c r="PVY685" s="198"/>
      <c r="PVZ685" s="198"/>
      <c r="PWA685" s="198"/>
      <c r="PWB685" s="198"/>
      <c r="PWC685" s="198"/>
      <c r="PWD685" s="198"/>
      <c r="PWE685" s="198"/>
      <c r="PWF685" s="198"/>
      <c r="PWG685" s="198"/>
      <c r="PWH685" s="198"/>
      <c r="PWI685" s="198"/>
      <c r="PWJ685" s="198"/>
      <c r="PWK685" s="198"/>
      <c r="PWL685" s="198"/>
      <c r="PWM685" s="198"/>
      <c r="PWN685" s="198"/>
      <c r="PWO685" s="198"/>
      <c r="PWP685" s="198"/>
      <c r="PWQ685" s="198"/>
      <c r="PWR685" s="198"/>
      <c r="PWS685" s="198"/>
      <c r="PWT685" s="198"/>
      <c r="PWU685" s="198"/>
      <c r="PWV685" s="198"/>
      <c r="PWW685" s="198"/>
      <c r="PWX685" s="198"/>
      <c r="PWY685" s="198"/>
      <c r="PWZ685" s="198"/>
      <c r="PXA685" s="198"/>
      <c r="PXB685" s="198"/>
      <c r="PXC685" s="198"/>
      <c r="PXD685" s="198"/>
      <c r="PXE685" s="198"/>
      <c r="PXF685" s="198"/>
      <c r="PXG685" s="198"/>
      <c r="PXH685" s="198"/>
      <c r="PXI685" s="198"/>
      <c r="PXJ685" s="198"/>
      <c r="PXK685" s="198"/>
      <c r="PXL685" s="198"/>
      <c r="PXM685" s="198"/>
      <c r="PXN685" s="198"/>
      <c r="PXO685" s="198"/>
      <c r="PXP685" s="198"/>
      <c r="PXQ685" s="198"/>
      <c r="PXR685" s="198"/>
      <c r="PXS685" s="198"/>
      <c r="PXT685" s="198"/>
      <c r="PXU685" s="198"/>
      <c r="PXV685" s="198"/>
      <c r="PXW685" s="198"/>
      <c r="PXX685" s="198"/>
      <c r="PXY685" s="198"/>
      <c r="PXZ685" s="198"/>
      <c r="PYA685" s="198"/>
      <c r="PYB685" s="198"/>
      <c r="PYC685" s="198"/>
      <c r="PYD685" s="198"/>
      <c r="PYE685" s="198"/>
      <c r="PYF685" s="198"/>
      <c r="PYG685" s="198"/>
      <c r="PYH685" s="198"/>
      <c r="PYI685" s="198"/>
      <c r="PYJ685" s="198"/>
      <c r="PYK685" s="198"/>
      <c r="PYL685" s="198"/>
      <c r="PYM685" s="198"/>
      <c r="PYN685" s="198"/>
      <c r="PYO685" s="198"/>
      <c r="PYP685" s="198"/>
      <c r="PYQ685" s="198"/>
      <c r="PYR685" s="198"/>
      <c r="PYS685" s="198"/>
      <c r="PYT685" s="198"/>
      <c r="PYU685" s="198"/>
      <c r="PYV685" s="198"/>
      <c r="PYW685" s="198"/>
      <c r="PYX685" s="198"/>
      <c r="PYY685" s="198"/>
      <c r="PYZ685" s="198"/>
      <c r="PZA685" s="198"/>
      <c r="PZB685" s="198"/>
      <c r="PZC685" s="198"/>
      <c r="PZD685" s="198"/>
      <c r="PZE685" s="198"/>
      <c r="PZF685" s="198"/>
      <c r="PZG685" s="198"/>
      <c r="PZH685" s="198"/>
      <c r="PZI685" s="198"/>
      <c r="PZJ685" s="198"/>
      <c r="PZK685" s="198"/>
      <c r="PZL685" s="198"/>
      <c r="PZM685" s="198"/>
      <c r="PZN685" s="198"/>
      <c r="PZO685" s="198"/>
      <c r="PZP685" s="198"/>
      <c r="PZQ685" s="198"/>
      <c r="PZR685" s="198"/>
      <c r="PZS685" s="198"/>
      <c r="PZT685" s="198"/>
      <c r="PZU685" s="198"/>
      <c r="PZV685" s="198"/>
      <c r="PZW685" s="198"/>
      <c r="PZX685" s="198"/>
      <c r="PZY685" s="198"/>
      <c r="PZZ685" s="198"/>
      <c r="QAA685" s="198"/>
      <c r="QAB685" s="198"/>
      <c r="QAC685" s="198"/>
      <c r="QAD685" s="198"/>
      <c r="QAE685" s="198"/>
      <c r="QAF685" s="198"/>
      <c r="QAG685" s="198"/>
      <c r="QAH685" s="198"/>
      <c r="QAI685" s="198"/>
      <c r="QAJ685" s="198"/>
      <c r="QAK685" s="198"/>
      <c r="QAL685" s="198"/>
      <c r="QAM685" s="198"/>
      <c r="QAN685" s="198"/>
      <c r="QAO685" s="198"/>
      <c r="QAP685" s="198"/>
      <c r="QAQ685" s="198"/>
      <c r="QAR685" s="198"/>
      <c r="QAS685" s="198"/>
      <c r="QAT685" s="198"/>
      <c r="QAU685" s="198"/>
      <c r="QAV685" s="198"/>
      <c r="QAW685" s="198"/>
      <c r="QAX685" s="198"/>
      <c r="QAY685" s="198"/>
      <c r="QAZ685" s="198"/>
      <c r="QBA685" s="198"/>
      <c r="QBB685" s="198"/>
      <c r="QBC685" s="198"/>
      <c r="QBD685" s="198"/>
      <c r="QBE685" s="198"/>
      <c r="QBF685" s="198"/>
      <c r="QBG685" s="198"/>
      <c r="QBH685" s="198"/>
      <c r="QBI685" s="198"/>
      <c r="QBJ685" s="198"/>
      <c r="QBK685" s="198"/>
      <c r="QBL685" s="198"/>
      <c r="QBM685" s="198"/>
      <c r="QBN685" s="198"/>
      <c r="QBO685" s="198"/>
      <c r="QBP685" s="198"/>
      <c r="QBQ685" s="198"/>
      <c r="QBR685" s="198"/>
      <c r="QBS685" s="198"/>
      <c r="QBT685" s="198"/>
      <c r="QBU685" s="198"/>
      <c r="QBV685" s="198"/>
      <c r="QBW685" s="198"/>
      <c r="QBX685" s="198"/>
      <c r="QBY685" s="198"/>
      <c r="QBZ685" s="198"/>
      <c r="QCA685" s="198"/>
      <c r="QCB685" s="198"/>
      <c r="QCC685" s="198"/>
      <c r="QCD685" s="198"/>
      <c r="QCE685" s="198"/>
      <c r="QCF685" s="198"/>
      <c r="QCG685" s="198"/>
      <c r="QCH685" s="198"/>
      <c r="QCI685" s="198"/>
      <c r="QCJ685" s="198"/>
      <c r="QCK685" s="198"/>
      <c r="QCL685" s="198"/>
      <c r="QCM685" s="198"/>
      <c r="QCN685" s="198"/>
      <c r="QCO685" s="198"/>
      <c r="QCP685" s="198"/>
      <c r="QCQ685" s="198"/>
      <c r="QCR685" s="198"/>
      <c r="QCS685" s="198"/>
      <c r="QCT685" s="198"/>
      <c r="QCU685" s="198"/>
      <c r="QCV685" s="198"/>
      <c r="QCW685" s="198"/>
      <c r="QCX685" s="198"/>
      <c r="QCY685" s="198"/>
      <c r="QCZ685" s="198"/>
      <c r="QDA685" s="198"/>
      <c r="QDB685" s="198"/>
      <c r="QDC685" s="198"/>
      <c r="QDD685" s="198"/>
      <c r="QDE685" s="198"/>
      <c r="QDF685" s="198"/>
      <c r="QDG685" s="198"/>
      <c r="QDH685" s="198"/>
      <c r="QDI685" s="198"/>
      <c r="QDJ685" s="198"/>
      <c r="QDK685" s="198"/>
      <c r="QDL685" s="198"/>
      <c r="QDM685" s="198"/>
      <c r="QDN685" s="198"/>
      <c r="QDO685" s="198"/>
      <c r="QDP685" s="198"/>
      <c r="QDQ685" s="198"/>
      <c r="QDR685" s="198"/>
      <c r="QDS685" s="198"/>
      <c r="QDT685" s="198"/>
      <c r="QDU685" s="198"/>
      <c r="QDV685" s="198"/>
      <c r="QDW685" s="198"/>
      <c r="QDX685" s="198"/>
      <c r="QDY685" s="198"/>
      <c r="QDZ685" s="198"/>
      <c r="QEA685" s="198"/>
      <c r="QEB685" s="198"/>
      <c r="QEC685" s="198"/>
      <c r="QED685" s="198"/>
      <c r="QEE685" s="198"/>
      <c r="QEF685" s="198"/>
      <c r="QEG685" s="198"/>
      <c r="QEH685" s="198"/>
      <c r="QEI685" s="198"/>
      <c r="QEJ685" s="198"/>
      <c r="QEK685" s="198"/>
      <c r="QEL685" s="198"/>
      <c r="QEM685" s="198"/>
      <c r="QEN685" s="198"/>
      <c r="QEO685" s="198"/>
      <c r="QEP685" s="198"/>
      <c r="QEQ685" s="198"/>
      <c r="QER685" s="198"/>
      <c r="QES685" s="198"/>
      <c r="QET685" s="198"/>
      <c r="QEU685" s="198"/>
      <c r="QEV685" s="198"/>
      <c r="QEW685" s="198"/>
      <c r="QEX685" s="198"/>
      <c r="QEY685" s="198"/>
      <c r="QEZ685" s="198"/>
      <c r="QFA685" s="198"/>
      <c r="QFB685" s="198"/>
      <c r="QFC685" s="198"/>
      <c r="QFD685" s="198"/>
      <c r="QFE685" s="198"/>
      <c r="QFF685" s="198"/>
      <c r="QFG685" s="198"/>
      <c r="QFH685" s="198"/>
      <c r="QFI685" s="198"/>
      <c r="QFJ685" s="198"/>
      <c r="QFK685" s="198"/>
      <c r="QFL685" s="198"/>
      <c r="QFM685" s="198"/>
      <c r="QFN685" s="198"/>
      <c r="QFO685" s="198"/>
      <c r="QFP685" s="198"/>
      <c r="QFQ685" s="198"/>
      <c r="QFR685" s="198"/>
      <c r="QFS685" s="198"/>
      <c r="QFT685" s="198"/>
      <c r="QFU685" s="198"/>
      <c r="QFV685" s="198"/>
      <c r="QFW685" s="198"/>
      <c r="QFX685" s="198"/>
      <c r="QFY685" s="198"/>
      <c r="QFZ685" s="198"/>
      <c r="QGA685" s="198"/>
      <c r="QGB685" s="198"/>
      <c r="QGC685" s="198"/>
      <c r="QGD685" s="198"/>
      <c r="QGE685" s="198"/>
      <c r="QGF685" s="198"/>
      <c r="QGG685" s="198"/>
      <c r="QGH685" s="198"/>
      <c r="QGI685" s="198"/>
      <c r="QGJ685" s="198"/>
      <c r="QGK685" s="198"/>
      <c r="QGL685" s="198"/>
      <c r="QGM685" s="198"/>
      <c r="QGN685" s="198"/>
      <c r="QGO685" s="198"/>
      <c r="QGP685" s="198"/>
      <c r="QGQ685" s="198"/>
      <c r="QGR685" s="198"/>
      <c r="QGS685" s="198"/>
      <c r="QGT685" s="198"/>
      <c r="QGU685" s="198"/>
      <c r="QGV685" s="198"/>
      <c r="QGW685" s="198"/>
      <c r="QGX685" s="198"/>
      <c r="QGY685" s="198"/>
      <c r="QGZ685" s="198"/>
      <c r="QHA685" s="198"/>
      <c r="QHB685" s="198"/>
      <c r="QHC685" s="198"/>
      <c r="QHD685" s="198"/>
      <c r="QHE685" s="198"/>
      <c r="QHF685" s="198"/>
      <c r="QHG685" s="198"/>
      <c r="QHH685" s="198"/>
      <c r="QHI685" s="198"/>
      <c r="QHJ685" s="198"/>
      <c r="QHK685" s="198"/>
      <c r="QHL685" s="198"/>
      <c r="QHM685" s="198"/>
      <c r="QHN685" s="198"/>
      <c r="QHO685" s="198"/>
      <c r="QHP685" s="198"/>
      <c r="QHQ685" s="198"/>
      <c r="QHR685" s="198"/>
      <c r="QHS685" s="198"/>
      <c r="QHT685" s="198"/>
      <c r="QHU685" s="198"/>
      <c r="QHV685" s="198"/>
      <c r="QHW685" s="198"/>
      <c r="QHX685" s="198"/>
      <c r="QHY685" s="198"/>
      <c r="QHZ685" s="198"/>
      <c r="QIA685" s="198"/>
      <c r="QIB685" s="198"/>
      <c r="QIC685" s="198"/>
      <c r="QID685" s="198"/>
      <c r="QIE685" s="198"/>
      <c r="QIF685" s="198"/>
      <c r="QIG685" s="198"/>
      <c r="QIH685" s="198"/>
      <c r="QII685" s="198"/>
      <c r="QIJ685" s="198"/>
      <c r="QIK685" s="198"/>
      <c r="QIL685" s="198"/>
      <c r="QIM685" s="198"/>
      <c r="QIN685" s="198"/>
      <c r="QIO685" s="198"/>
      <c r="QIP685" s="198"/>
      <c r="QIQ685" s="198"/>
      <c r="QIR685" s="198"/>
      <c r="QIS685" s="198"/>
      <c r="QIT685" s="198"/>
      <c r="QIU685" s="198"/>
      <c r="QIV685" s="198"/>
      <c r="QIW685" s="198"/>
      <c r="QIX685" s="198"/>
      <c r="QIY685" s="198"/>
      <c r="QIZ685" s="198"/>
      <c r="QJA685" s="198"/>
      <c r="QJB685" s="198"/>
      <c r="QJC685" s="198"/>
      <c r="QJD685" s="198"/>
      <c r="QJE685" s="198"/>
      <c r="QJF685" s="198"/>
      <c r="QJG685" s="198"/>
      <c r="QJH685" s="198"/>
      <c r="QJI685" s="198"/>
      <c r="QJJ685" s="198"/>
      <c r="QJK685" s="198"/>
      <c r="QJL685" s="198"/>
      <c r="QJM685" s="198"/>
      <c r="QJN685" s="198"/>
      <c r="QJO685" s="198"/>
      <c r="QJP685" s="198"/>
      <c r="QJQ685" s="198"/>
      <c r="QJR685" s="198"/>
      <c r="QJS685" s="198"/>
      <c r="QJT685" s="198"/>
      <c r="QJU685" s="198"/>
      <c r="QJV685" s="198"/>
      <c r="QJW685" s="198"/>
      <c r="QJX685" s="198"/>
      <c r="QJY685" s="198"/>
      <c r="QJZ685" s="198"/>
      <c r="QKA685" s="198"/>
      <c r="QKB685" s="198"/>
      <c r="QKC685" s="198"/>
      <c r="QKD685" s="198"/>
      <c r="QKE685" s="198"/>
      <c r="QKF685" s="198"/>
      <c r="QKG685" s="198"/>
      <c r="QKH685" s="198"/>
      <c r="QKI685" s="198"/>
      <c r="QKJ685" s="198"/>
      <c r="QKK685" s="198"/>
      <c r="QKL685" s="198"/>
      <c r="QKM685" s="198"/>
      <c r="QKN685" s="198"/>
      <c r="QKO685" s="198"/>
      <c r="QKP685" s="198"/>
      <c r="QKQ685" s="198"/>
      <c r="QKR685" s="198"/>
      <c r="QKS685" s="198"/>
      <c r="QKT685" s="198"/>
      <c r="QKU685" s="198"/>
      <c r="QKV685" s="198"/>
      <c r="QKW685" s="198"/>
      <c r="QKX685" s="198"/>
      <c r="QKY685" s="198"/>
      <c r="QKZ685" s="198"/>
      <c r="QLA685" s="198"/>
      <c r="QLB685" s="198"/>
      <c r="QLC685" s="198"/>
      <c r="QLD685" s="198"/>
      <c r="QLE685" s="198"/>
      <c r="QLF685" s="198"/>
      <c r="QLG685" s="198"/>
      <c r="QLH685" s="198"/>
      <c r="QLI685" s="198"/>
      <c r="QLJ685" s="198"/>
      <c r="QLK685" s="198"/>
      <c r="QLL685" s="198"/>
      <c r="QLM685" s="198"/>
      <c r="QLN685" s="198"/>
      <c r="QLO685" s="198"/>
      <c r="QLP685" s="198"/>
      <c r="QLQ685" s="198"/>
      <c r="QLR685" s="198"/>
      <c r="QLS685" s="198"/>
      <c r="QLT685" s="198"/>
      <c r="QLU685" s="198"/>
      <c r="QLV685" s="198"/>
      <c r="QLW685" s="198"/>
      <c r="QLX685" s="198"/>
      <c r="QLY685" s="198"/>
      <c r="QLZ685" s="198"/>
      <c r="QMA685" s="198"/>
      <c r="QMB685" s="198"/>
      <c r="QMC685" s="198"/>
      <c r="QMD685" s="198"/>
      <c r="QME685" s="198"/>
      <c r="QMF685" s="198"/>
      <c r="QMG685" s="198"/>
      <c r="QMH685" s="198"/>
      <c r="QMI685" s="198"/>
      <c r="QMJ685" s="198"/>
      <c r="QMK685" s="198"/>
      <c r="QML685" s="198"/>
      <c r="QMM685" s="198"/>
      <c r="QMN685" s="198"/>
      <c r="QMO685" s="198"/>
      <c r="QMP685" s="198"/>
      <c r="QMQ685" s="198"/>
      <c r="QMR685" s="198"/>
      <c r="QMS685" s="198"/>
      <c r="QMT685" s="198"/>
      <c r="QMU685" s="198"/>
      <c r="QMV685" s="198"/>
      <c r="QMW685" s="198"/>
      <c r="QMX685" s="198"/>
      <c r="QMY685" s="198"/>
      <c r="QMZ685" s="198"/>
      <c r="QNA685" s="198"/>
      <c r="QNB685" s="198"/>
      <c r="QNC685" s="198"/>
      <c r="QND685" s="198"/>
      <c r="QNE685" s="198"/>
      <c r="QNF685" s="198"/>
      <c r="QNG685" s="198"/>
      <c r="QNH685" s="198"/>
      <c r="QNI685" s="198"/>
      <c r="QNJ685" s="198"/>
      <c r="QNK685" s="198"/>
      <c r="QNL685" s="198"/>
      <c r="QNM685" s="198"/>
      <c r="QNN685" s="198"/>
      <c r="QNO685" s="198"/>
      <c r="QNP685" s="198"/>
      <c r="QNQ685" s="198"/>
      <c r="QNR685" s="198"/>
      <c r="QNS685" s="198"/>
      <c r="QNT685" s="198"/>
      <c r="QNU685" s="198"/>
      <c r="QNV685" s="198"/>
      <c r="QNW685" s="198"/>
      <c r="QNX685" s="198"/>
      <c r="QNY685" s="198"/>
      <c r="QNZ685" s="198"/>
      <c r="QOA685" s="198"/>
      <c r="QOB685" s="198"/>
      <c r="QOC685" s="198"/>
      <c r="QOD685" s="198"/>
      <c r="QOE685" s="198"/>
      <c r="QOF685" s="198"/>
      <c r="QOG685" s="198"/>
      <c r="QOH685" s="198"/>
      <c r="QOI685" s="198"/>
      <c r="QOJ685" s="198"/>
      <c r="QOK685" s="198"/>
      <c r="QOL685" s="198"/>
      <c r="QOM685" s="198"/>
      <c r="QON685" s="198"/>
      <c r="QOO685" s="198"/>
      <c r="QOP685" s="198"/>
      <c r="QOQ685" s="198"/>
      <c r="QOR685" s="198"/>
      <c r="QOS685" s="198"/>
      <c r="QOT685" s="198"/>
      <c r="QOU685" s="198"/>
      <c r="QOV685" s="198"/>
      <c r="QOW685" s="198"/>
      <c r="QOX685" s="198"/>
      <c r="QOY685" s="198"/>
      <c r="QOZ685" s="198"/>
      <c r="QPA685" s="198"/>
      <c r="QPB685" s="198"/>
      <c r="QPC685" s="198"/>
      <c r="QPD685" s="198"/>
      <c r="QPE685" s="198"/>
      <c r="QPF685" s="198"/>
      <c r="QPG685" s="198"/>
      <c r="QPH685" s="198"/>
      <c r="QPI685" s="198"/>
      <c r="QPJ685" s="198"/>
      <c r="QPK685" s="198"/>
      <c r="QPL685" s="198"/>
      <c r="QPM685" s="198"/>
      <c r="QPN685" s="198"/>
      <c r="QPO685" s="198"/>
      <c r="QPP685" s="198"/>
      <c r="QPQ685" s="198"/>
      <c r="QPR685" s="198"/>
      <c r="QPS685" s="198"/>
      <c r="QPT685" s="198"/>
      <c r="QPU685" s="198"/>
      <c r="QPV685" s="198"/>
      <c r="QPW685" s="198"/>
      <c r="QPX685" s="198"/>
      <c r="QPY685" s="198"/>
      <c r="QPZ685" s="198"/>
      <c r="QQA685" s="198"/>
      <c r="QQB685" s="198"/>
      <c r="QQC685" s="198"/>
      <c r="QQD685" s="198"/>
      <c r="QQE685" s="198"/>
      <c r="QQF685" s="198"/>
      <c r="QQG685" s="198"/>
      <c r="QQH685" s="198"/>
      <c r="QQI685" s="198"/>
      <c r="QQJ685" s="198"/>
      <c r="QQK685" s="198"/>
      <c r="QQL685" s="198"/>
      <c r="QQM685" s="198"/>
      <c r="QQN685" s="198"/>
      <c r="QQO685" s="198"/>
      <c r="QQP685" s="198"/>
      <c r="QQQ685" s="198"/>
      <c r="QQR685" s="198"/>
      <c r="QQS685" s="198"/>
      <c r="QQT685" s="198"/>
      <c r="QQU685" s="198"/>
      <c r="QQV685" s="198"/>
      <c r="QQW685" s="198"/>
      <c r="QQX685" s="198"/>
      <c r="QQY685" s="198"/>
      <c r="QQZ685" s="198"/>
      <c r="QRA685" s="198"/>
      <c r="QRB685" s="198"/>
      <c r="QRC685" s="198"/>
      <c r="QRD685" s="198"/>
      <c r="QRE685" s="198"/>
      <c r="QRF685" s="198"/>
      <c r="QRG685" s="198"/>
      <c r="QRH685" s="198"/>
      <c r="QRI685" s="198"/>
      <c r="QRJ685" s="198"/>
      <c r="QRK685" s="198"/>
      <c r="QRL685" s="198"/>
      <c r="QRM685" s="198"/>
      <c r="QRN685" s="198"/>
      <c r="QRO685" s="198"/>
      <c r="QRP685" s="198"/>
      <c r="QRQ685" s="198"/>
      <c r="QRR685" s="198"/>
      <c r="QRS685" s="198"/>
      <c r="QRT685" s="198"/>
      <c r="QRU685" s="198"/>
      <c r="QRV685" s="198"/>
      <c r="QRW685" s="198"/>
      <c r="QRX685" s="198"/>
      <c r="QRY685" s="198"/>
      <c r="QRZ685" s="198"/>
      <c r="QSA685" s="198"/>
      <c r="QSB685" s="198"/>
      <c r="QSC685" s="198"/>
      <c r="QSD685" s="198"/>
      <c r="QSE685" s="198"/>
      <c r="QSF685" s="198"/>
      <c r="QSG685" s="198"/>
      <c r="QSH685" s="198"/>
      <c r="QSI685" s="198"/>
      <c r="QSJ685" s="198"/>
      <c r="QSK685" s="198"/>
      <c r="QSL685" s="198"/>
      <c r="QSM685" s="198"/>
      <c r="QSN685" s="198"/>
      <c r="QSO685" s="198"/>
      <c r="QSP685" s="198"/>
      <c r="QSQ685" s="198"/>
      <c r="QSR685" s="198"/>
      <c r="QSS685" s="198"/>
      <c r="QST685" s="198"/>
      <c r="QSU685" s="198"/>
      <c r="QSV685" s="198"/>
      <c r="QSW685" s="198"/>
      <c r="QSX685" s="198"/>
      <c r="QSY685" s="198"/>
      <c r="QSZ685" s="198"/>
      <c r="QTA685" s="198"/>
      <c r="QTB685" s="198"/>
      <c r="QTC685" s="198"/>
      <c r="QTD685" s="198"/>
      <c r="QTE685" s="198"/>
      <c r="QTF685" s="198"/>
      <c r="QTG685" s="198"/>
      <c r="QTH685" s="198"/>
      <c r="QTI685" s="198"/>
      <c r="QTJ685" s="198"/>
      <c r="QTK685" s="198"/>
      <c r="QTL685" s="198"/>
      <c r="QTM685" s="198"/>
      <c r="QTN685" s="198"/>
      <c r="QTO685" s="198"/>
      <c r="QTP685" s="198"/>
      <c r="QTQ685" s="198"/>
      <c r="QTR685" s="198"/>
      <c r="QTS685" s="198"/>
      <c r="QTT685" s="198"/>
      <c r="QTU685" s="198"/>
      <c r="QTV685" s="198"/>
      <c r="QTW685" s="198"/>
      <c r="QTX685" s="198"/>
      <c r="QTY685" s="198"/>
      <c r="QTZ685" s="198"/>
      <c r="QUA685" s="198"/>
      <c r="QUB685" s="198"/>
      <c r="QUC685" s="198"/>
      <c r="QUD685" s="198"/>
      <c r="QUE685" s="198"/>
      <c r="QUF685" s="198"/>
      <c r="QUG685" s="198"/>
      <c r="QUH685" s="198"/>
      <c r="QUI685" s="198"/>
      <c r="QUJ685" s="198"/>
      <c r="QUK685" s="198"/>
      <c r="QUL685" s="198"/>
      <c r="QUM685" s="198"/>
      <c r="QUN685" s="198"/>
      <c r="QUO685" s="198"/>
      <c r="QUP685" s="198"/>
      <c r="QUQ685" s="198"/>
      <c r="QUR685" s="198"/>
      <c r="QUS685" s="198"/>
      <c r="QUT685" s="198"/>
      <c r="QUU685" s="198"/>
      <c r="QUV685" s="198"/>
      <c r="QUW685" s="198"/>
      <c r="QUX685" s="198"/>
      <c r="QUY685" s="198"/>
      <c r="QUZ685" s="198"/>
      <c r="QVA685" s="198"/>
      <c r="QVB685" s="198"/>
      <c r="QVC685" s="198"/>
      <c r="QVD685" s="198"/>
      <c r="QVE685" s="198"/>
      <c r="QVF685" s="198"/>
      <c r="QVG685" s="198"/>
      <c r="QVH685" s="198"/>
      <c r="QVI685" s="198"/>
      <c r="QVJ685" s="198"/>
      <c r="QVK685" s="198"/>
      <c r="QVL685" s="198"/>
      <c r="QVM685" s="198"/>
      <c r="QVN685" s="198"/>
      <c r="QVO685" s="198"/>
      <c r="QVP685" s="198"/>
      <c r="QVQ685" s="198"/>
      <c r="QVR685" s="198"/>
      <c r="QVS685" s="198"/>
      <c r="QVT685" s="198"/>
      <c r="QVU685" s="198"/>
      <c r="QVV685" s="198"/>
      <c r="QVW685" s="198"/>
      <c r="QVX685" s="198"/>
      <c r="QVY685" s="198"/>
      <c r="QVZ685" s="198"/>
      <c r="QWA685" s="198"/>
      <c r="QWB685" s="198"/>
      <c r="QWC685" s="198"/>
      <c r="QWD685" s="198"/>
      <c r="QWE685" s="198"/>
      <c r="QWF685" s="198"/>
      <c r="QWG685" s="198"/>
      <c r="QWH685" s="198"/>
      <c r="QWI685" s="198"/>
      <c r="QWJ685" s="198"/>
      <c r="QWK685" s="198"/>
      <c r="QWL685" s="198"/>
      <c r="QWM685" s="198"/>
      <c r="QWN685" s="198"/>
      <c r="QWO685" s="198"/>
      <c r="QWP685" s="198"/>
      <c r="QWQ685" s="198"/>
      <c r="QWR685" s="198"/>
      <c r="QWS685" s="198"/>
      <c r="QWT685" s="198"/>
      <c r="QWU685" s="198"/>
      <c r="QWV685" s="198"/>
      <c r="QWW685" s="198"/>
      <c r="QWX685" s="198"/>
      <c r="QWY685" s="198"/>
      <c r="QWZ685" s="198"/>
      <c r="QXA685" s="198"/>
      <c r="QXB685" s="198"/>
      <c r="QXC685" s="198"/>
      <c r="QXD685" s="198"/>
      <c r="QXE685" s="198"/>
      <c r="QXF685" s="198"/>
      <c r="QXG685" s="198"/>
      <c r="QXH685" s="198"/>
      <c r="QXI685" s="198"/>
      <c r="QXJ685" s="198"/>
      <c r="QXK685" s="198"/>
      <c r="QXL685" s="198"/>
      <c r="QXM685" s="198"/>
      <c r="QXN685" s="198"/>
      <c r="QXO685" s="198"/>
      <c r="QXP685" s="198"/>
      <c r="QXQ685" s="198"/>
      <c r="QXR685" s="198"/>
      <c r="QXS685" s="198"/>
      <c r="QXT685" s="198"/>
      <c r="QXU685" s="198"/>
      <c r="QXV685" s="198"/>
      <c r="QXW685" s="198"/>
      <c r="QXX685" s="198"/>
      <c r="QXY685" s="198"/>
      <c r="QXZ685" s="198"/>
      <c r="QYA685" s="198"/>
      <c r="QYB685" s="198"/>
      <c r="QYC685" s="198"/>
      <c r="QYD685" s="198"/>
      <c r="QYE685" s="198"/>
      <c r="QYF685" s="198"/>
      <c r="QYG685" s="198"/>
      <c r="QYH685" s="198"/>
      <c r="QYI685" s="198"/>
      <c r="QYJ685" s="198"/>
      <c r="QYK685" s="198"/>
      <c r="QYL685" s="198"/>
      <c r="QYM685" s="198"/>
      <c r="QYN685" s="198"/>
      <c r="QYO685" s="198"/>
      <c r="QYP685" s="198"/>
      <c r="QYQ685" s="198"/>
      <c r="QYR685" s="198"/>
      <c r="QYS685" s="198"/>
      <c r="QYT685" s="198"/>
      <c r="QYU685" s="198"/>
      <c r="QYV685" s="198"/>
      <c r="QYW685" s="198"/>
      <c r="QYX685" s="198"/>
      <c r="QYY685" s="198"/>
      <c r="QYZ685" s="198"/>
      <c r="QZA685" s="198"/>
      <c r="QZB685" s="198"/>
      <c r="QZC685" s="198"/>
      <c r="QZD685" s="198"/>
      <c r="QZE685" s="198"/>
      <c r="QZF685" s="198"/>
      <c r="QZG685" s="198"/>
      <c r="QZH685" s="198"/>
      <c r="QZI685" s="198"/>
      <c r="QZJ685" s="198"/>
      <c r="QZK685" s="198"/>
      <c r="QZL685" s="198"/>
      <c r="QZM685" s="198"/>
      <c r="QZN685" s="198"/>
      <c r="QZO685" s="198"/>
      <c r="QZP685" s="198"/>
      <c r="QZQ685" s="198"/>
      <c r="QZR685" s="198"/>
      <c r="QZS685" s="198"/>
      <c r="QZT685" s="198"/>
      <c r="QZU685" s="198"/>
      <c r="QZV685" s="198"/>
      <c r="QZW685" s="198"/>
      <c r="QZX685" s="198"/>
      <c r="QZY685" s="198"/>
      <c r="QZZ685" s="198"/>
      <c r="RAA685" s="198"/>
      <c r="RAB685" s="198"/>
      <c r="RAC685" s="198"/>
      <c r="RAD685" s="198"/>
      <c r="RAE685" s="198"/>
      <c r="RAF685" s="198"/>
      <c r="RAG685" s="198"/>
      <c r="RAH685" s="198"/>
      <c r="RAI685" s="198"/>
      <c r="RAJ685" s="198"/>
      <c r="RAK685" s="198"/>
      <c r="RAL685" s="198"/>
      <c r="RAM685" s="198"/>
      <c r="RAN685" s="198"/>
      <c r="RAO685" s="198"/>
      <c r="RAP685" s="198"/>
      <c r="RAQ685" s="198"/>
      <c r="RAR685" s="198"/>
      <c r="RAS685" s="198"/>
      <c r="RAT685" s="198"/>
      <c r="RAU685" s="198"/>
      <c r="RAV685" s="198"/>
      <c r="RAW685" s="198"/>
      <c r="RAX685" s="198"/>
      <c r="RAY685" s="198"/>
      <c r="RAZ685" s="198"/>
      <c r="RBA685" s="198"/>
      <c r="RBB685" s="198"/>
      <c r="RBC685" s="198"/>
      <c r="RBD685" s="198"/>
      <c r="RBE685" s="198"/>
      <c r="RBF685" s="198"/>
      <c r="RBG685" s="198"/>
      <c r="RBH685" s="198"/>
      <c r="RBI685" s="198"/>
      <c r="RBJ685" s="198"/>
      <c r="RBK685" s="198"/>
      <c r="RBL685" s="198"/>
      <c r="RBM685" s="198"/>
      <c r="RBN685" s="198"/>
      <c r="RBO685" s="198"/>
      <c r="RBP685" s="198"/>
      <c r="RBQ685" s="198"/>
      <c r="RBR685" s="198"/>
      <c r="RBS685" s="198"/>
      <c r="RBT685" s="198"/>
      <c r="RBU685" s="198"/>
      <c r="RBV685" s="198"/>
      <c r="RBW685" s="198"/>
      <c r="RBX685" s="198"/>
      <c r="RBY685" s="198"/>
      <c r="RBZ685" s="198"/>
      <c r="RCA685" s="198"/>
      <c r="RCB685" s="198"/>
      <c r="RCC685" s="198"/>
      <c r="RCD685" s="198"/>
      <c r="RCE685" s="198"/>
      <c r="RCF685" s="198"/>
      <c r="RCG685" s="198"/>
      <c r="RCH685" s="198"/>
      <c r="RCI685" s="198"/>
      <c r="RCJ685" s="198"/>
      <c r="RCK685" s="198"/>
      <c r="RCL685" s="198"/>
      <c r="RCM685" s="198"/>
      <c r="RCN685" s="198"/>
      <c r="RCO685" s="198"/>
      <c r="RCP685" s="198"/>
      <c r="RCQ685" s="198"/>
      <c r="RCR685" s="198"/>
      <c r="RCS685" s="198"/>
      <c r="RCT685" s="198"/>
      <c r="RCU685" s="198"/>
      <c r="RCV685" s="198"/>
      <c r="RCW685" s="198"/>
      <c r="RCX685" s="198"/>
      <c r="RCY685" s="198"/>
      <c r="RCZ685" s="198"/>
      <c r="RDA685" s="198"/>
      <c r="RDB685" s="198"/>
      <c r="RDC685" s="198"/>
      <c r="RDD685" s="198"/>
      <c r="RDE685" s="198"/>
      <c r="RDF685" s="198"/>
      <c r="RDG685" s="198"/>
      <c r="RDH685" s="198"/>
      <c r="RDI685" s="198"/>
      <c r="RDJ685" s="198"/>
      <c r="RDK685" s="198"/>
      <c r="RDL685" s="198"/>
      <c r="RDM685" s="198"/>
      <c r="RDN685" s="198"/>
      <c r="RDO685" s="198"/>
      <c r="RDP685" s="198"/>
      <c r="RDQ685" s="198"/>
      <c r="RDR685" s="198"/>
      <c r="RDS685" s="198"/>
      <c r="RDT685" s="198"/>
      <c r="RDU685" s="198"/>
      <c r="RDV685" s="198"/>
      <c r="RDW685" s="198"/>
      <c r="RDX685" s="198"/>
      <c r="RDY685" s="198"/>
      <c r="RDZ685" s="198"/>
      <c r="REA685" s="198"/>
      <c r="REB685" s="198"/>
      <c r="REC685" s="198"/>
      <c r="RED685" s="198"/>
      <c r="REE685" s="198"/>
      <c r="REF685" s="198"/>
      <c r="REG685" s="198"/>
      <c r="REH685" s="198"/>
      <c r="REI685" s="198"/>
      <c r="REJ685" s="198"/>
      <c r="REK685" s="198"/>
      <c r="REL685" s="198"/>
      <c r="REM685" s="198"/>
      <c r="REN685" s="198"/>
      <c r="REO685" s="198"/>
      <c r="REP685" s="198"/>
      <c r="REQ685" s="198"/>
      <c r="RER685" s="198"/>
      <c r="RES685" s="198"/>
      <c r="RET685" s="198"/>
      <c r="REU685" s="198"/>
      <c r="REV685" s="198"/>
      <c r="REW685" s="198"/>
      <c r="REX685" s="198"/>
      <c r="REY685" s="198"/>
      <c r="REZ685" s="198"/>
      <c r="RFA685" s="198"/>
      <c r="RFB685" s="198"/>
      <c r="RFC685" s="198"/>
      <c r="RFD685" s="198"/>
      <c r="RFE685" s="198"/>
      <c r="RFF685" s="198"/>
      <c r="RFG685" s="198"/>
      <c r="RFH685" s="198"/>
      <c r="RFI685" s="198"/>
      <c r="RFJ685" s="198"/>
      <c r="RFK685" s="198"/>
      <c r="RFL685" s="198"/>
      <c r="RFM685" s="198"/>
      <c r="RFN685" s="198"/>
      <c r="RFO685" s="198"/>
      <c r="RFP685" s="198"/>
      <c r="RFQ685" s="198"/>
      <c r="RFR685" s="198"/>
      <c r="RFS685" s="198"/>
      <c r="RFT685" s="198"/>
      <c r="RFU685" s="198"/>
      <c r="RFV685" s="198"/>
      <c r="RFW685" s="198"/>
      <c r="RFX685" s="198"/>
      <c r="RFY685" s="198"/>
      <c r="RFZ685" s="198"/>
      <c r="RGA685" s="198"/>
      <c r="RGB685" s="198"/>
      <c r="RGC685" s="198"/>
      <c r="RGD685" s="198"/>
      <c r="RGE685" s="198"/>
      <c r="RGF685" s="198"/>
      <c r="RGG685" s="198"/>
      <c r="RGH685" s="198"/>
      <c r="RGI685" s="198"/>
      <c r="RGJ685" s="198"/>
      <c r="RGK685" s="198"/>
      <c r="RGL685" s="198"/>
      <c r="RGM685" s="198"/>
      <c r="RGN685" s="198"/>
      <c r="RGO685" s="198"/>
      <c r="RGP685" s="198"/>
      <c r="RGQ685" s="198"/>
      <c r="RGR685" s="198"/>
      <c r="RGS685" s="198"/>
      <c r="RGT685" s="198"/>
      <c r="RGU685" s="198"/>
      <c r="RGV685" s="198"/>
      <c r="RGW685" s="198"/>
      <c r="RGX685" s="198"/>
      <c r="RGY685" s="198"/>
      <c r="RGZ685" s="198"/>
      <c r="RHA685" s="198"/>
      <c r="RHB685" s="198"/>
      <c r="RHC685" s="198"/>
      <c r="RHD685" s="198"/>
      <c r="RHE685" s="198"/>
      <c r="RHF685" s="198"/>
      <c r="RHG685" s="198"/>
      <c r="RHH685" s="198"/>
      <c r="RHI685" s="198"/>
      <c r="RHJ685" s="198"/>
      <c r="RHK685" s="198"/>
      <c r="RHL685" s="198"/>
      <c r="RHM685" s="198"/>
      <c r="RHN685" s="198"/>
      <c r="RHO685" s="198"/>
      <c r="RHP685" s="198"/>
      <c r="RHQ685" s="198"/>
      <c r="RHR685" s="198"/>
      <c r="RHS685" s="198"/>
      <c r="RHT685" s="198"/>
      <c r="RHU685" s="198"/>
      <c r="RHV685" s="198"/>
      <c r="RHW685" s="198"/>
      <c r="RHX685" s="198"/>
      <c r="RHY685" s="198"/>
      <c r="RHZ685" s="198"/>
      <c r="RIA685" s="198"/>
      <c r="RIB685" s="198"/>
      <c r="RIC685" s="198"/>
      <c r="RID685" s="198"/>
      <c r="RIE685" s="198"/>
      <c r="RIF685" s="198"/>
      <c r="RIG685" s="198"/>
      <c r="RIH685" s="198"/>
      <c r="RII685" s="198"/>
      <c r="RIJ685" s="198"/>
      <c r="RIK685" s="198"/>
      <c r="RIL685" s="198"/>
      <c r="RIM685" s="198"/>
      <c r="RIN685" s="198"/>
      <c r="RIO685" s="198"/>
      <c r="RIP685" s="198"/>
      <c r="RIQ685" s="198"/>
      <c r="RIR685" s="198"/>
      <c r="RIS685" s="198"/>
      <c r="RIT685" s="198"/>
      <c r="RIU685" s="198"/>
      <c r="RIV685" s="198"/>
      <c r="RIW685" s="198"/>
      <c r="RIX685" s="198"/>
      <c r="RIY685" s="198"/>
      <c r="RIZ685" s="198"/>
      <c r="RJA685" s="198"/>
      <c r="RJB685" s="198"/>
      <c r="RJC685" s="198"/>
      <c r="RJD685" s="198"/>
      <c r="RJE685" s="198"/>
      <c r="RJF685" s="198"/>
      <c r="RJG685" s="198"/>
      <c r="RJH685" s="198"/>
      <c r="RJI685" s="198"/>
      <c r="RJJ685" s="198"/>
      <c r="RJK685" s="198"/>
      <c r="RJL685" s="198"/>
      <c r="RJM685" s="198"/>
      <c r="RJN685" s="198"/>
      <c r="RJO685" s="198"/>
      <c r="RJP685" s="198"/>
      <c r="RJQ685" s="198"/>
      <c r="RJR685" s="198"/>
      <c r="RJS685" s="198"/>
      <c r="RJT685" s="198"/>
      <c r="RJU685" s="198"/>
      <c r="RJV685" s="198"/>
      <c r="RJW685" s="198"/>
      <c r="RJX685" s="198"/>
      <c r="RJY685" s="198"/>
      <c r="RJZ685" s="198"/>
      <c r="RKA685" s="198"/>
      <c r="RKB685" s="198"/>
      <c r="RKC685" s="198"/>
      <c r="RKD685" s="198"/>
      <c r="RKE685" s="198"/>
      <c r="RKF685" s="198"/>
      <c r="RKG685" s="198"/>
      <c r="RKH685" s="198"/>
      <c r="RKI685" s="198"/>
      <c r="RKJ685" s="198"/>
      <c r="RKK685" s="198"/>
      <c r="RKL685" s="198"/>
      <c r="RKM685" s="198"/>
      <c r="RKN685" s="198"/>
      <c r="RKO685" s="198"/>
      <c r="RKP685" s="198"/>
      <c r="RKQ685" s="198"/>
      <c r="RKR685" s="198"/>
      <c r="RKS685" s="198"/>
      <c r="RKT685" s="198"/>
      <c r="RKU685" s="198"/>
      <c r="RKV685" s="198"/>
      <c r="RKW685" s="198"/>
      <c r="RKX685" s="198"/>
      <c r="RKY685" s="198"/>
      <c r="RKZ685" s="198"/>
      <c r="RLA685" s="198"/>
      <c r="RLB685" s="198"/>
      <c r="RLC685" s="198"/>
      <c r="RLD685" s="198"/>
      <c r="RLE685" s="198"/>
      <c r="RLF685" s="198"/>
      <c r="RLG685" s="198"/>
      <c r="RLH685" s="198"/>
      <c r="RLI685" s="198"/>
      <c r="RLJ685" s="198"/>
      <c r="RLK685" s="198"/>
      <c r="RLL685" s="198"/>
      <c r="RLM685" s="198"/>
      <c r="RLN685" s="198"/>
      <c r="RLO685" s="198"/>
      <c r="RLP685" s="198"/>
      <c r="RLQ685" s="198"/>
      <c r="RLR685" s="198"/>
      <c r="RLS685" s="198"/>
      <c r="RLT685" s="198"/>
      <c r="RLU685" s="198"/>
      <c r="RLV685" s="198"/>
      <c r="RLW685" s="198"/>
      <c r="RLX685" s="198"/>
      <c r="RLY685" s="198"/>
      <c r="RLZ685" s="198"/>
      <c r="RMA685" s="198"/>
      <c r="RMB685" s="198"/>
      <c r="RMC685" s="198"/>
      <c r="RMD685" s="198"/>
      <c r="RME685" s="198"/>
      <c r="RMF685" s="198"/>
      <c r="RMG685" s="198"/>
      <c r="RMH685" s="198"/>
      <c r="RMI685" s="198"/>
      <c r="RMJ685" s="198"/>
      <c r="RMK685" s="198"/>
      <c r="RML685" s="198"/>
      <c r="RMM685" s="198"/>
      <c r="RMN685" s="198"/>
      <c r="RMO685" s="198"/>
      <c r="RMP685" s="198"/>
      <c r="RMQ685" s="198"/>
      <c r="RMR685" s="198"/>
      <c r="RMS685" s="198"/>
      <c r="RMT685" s="198"/>
      <c r="RMU685" s="198"/>
      <c r="RMV685" s="198"/>
      <c r="RMW685" s="198"/>
      <c r="RMX685" s="198"/>
      <c r="RMY685" s="198"/>
      <c r="RMZ685" s="198"/>
      <c r="RNA685" s="198"/>
      <c r="RNB685" s="198"/>
      <c r="RNC685" s="198"/>
      <c r="RND685" s="198"/>
      <c r="RNE685" s="198"/>
      <c r="RNF685" s="198"/>
      <c r="RNG685" s="198"/>
      <c r="RNH685" s="198"/>
      <c r="RNI685" s="198"/>
      <c r="RNJ685" s="198"/>
      <c r="RNK685" s="198"/>
      <c r="RNL685" s="198"/>
      <c r="RNM685" s="198"/>
      <c r="RNN685" s="198"/>
      <c r="RNO685" s="198"/>
      <c r="RNP685" s="198"/>
      <c r="RNQ685" s="198"/>
      <c r="RNR685" s="198"/>
      <c r="RNS685" s="198"/>
      <c r="RNT685" s="198"/>
      <c r="RNU685" s="198"/>
      <c r="RNV685" s="198"/>
      <c r="RNW685" s="198"/>
      <c r="RNX685" s="198"/>
      <c r="RNY685" s="198"/>
      <c r="RNZ685" s="198"/>
      <c r="ROA685" s="198"/>
      <c r="ROB685" s="198"/>
      <c r="ROC685" s="198"/>
      <c r="ROD685" s="198"/>
      <c r="ROE685" s="198"/>
      <c r="ROF685" s="198"/>
      <c r="ROG685" s="198"/>
      <c r="ROH685" s="198"/>
      <c r="ROI685" s="198"/>
      <c r="ROJ685" s="198"/>
      <c r="ROK685" s="198"/>
      <c r="ROL685" s="198"/>
      <c r="ROM685" s="198"/>
      <c r="RON685" s="198"/>
      <c r="ROO685" s="198"/>
      <c r="ROP685" s="198"/>
      <c r="ROQ685" s="198"/>
      <c r="ROR685" s="198"/>
      <c r="ROS685" s="198"/>
      <c r="ROT685" s="198"/>
      <c r="ROU685" s="198"/>
      <c r="ROV685" s="198"/>
      <c r="ROW685" s="198"/>
      <c r="ROX685" s="198"/>
      <c r="ROY685" s="198"/>
      <c r="ROZ685" s="198"/>
      <c r="RPA685" s="198"/>
      <c r="RPB685" s="198"/>
      <c r="RPC685" s="198"/>
      <c r="RPD685" s="198"/>
      <c r="RPE685" s="198"/>
      <c r="RPF685" s="198"/>
      <c r="RPG685" s="198"/>
      <c r="RPH685" s="198"/>
      <c r="RPI685" s="198"/>
      <c r="RPJ685" s="198"/>
      <c r="RPK685" s="198"/>
      <c r="RPL685" s="198"/>
      <c r="RPM685" s="198"/>
      <c r="RPN685" s="198"/>
      <c r="RPO685" s="198"/>
      <c r="RPP685" s="198"/>
      <c r="RPQ685" s="198"/>
      <c r="RPR685" s="198"/>
      <c r="RPS685" s="198"/>
      <c r="RPT685" s="198"/>
      <c r="RPU685" s="198"/>
      <c r="RPV685" s="198"/>
      <c r="RPW685" s="198"/>
      <c r="RPX685" s="198"/>
      <c r="RPY685" s="198"/>
      <c r="RPZ685" s="198"/>
      <c r="RQA685" s="198"/>
      <c r="RQB685" s="198"/>
      <c r="RQC685" s="198"/>
      <c r="RQD685" s="198"/>
      <c r="RQE685" s="198"/>
      <c r="RQF685" s="198"/>
      <c r="RQG685" s="198"/>
      <c r="RQH685" s="198"/>
      <c r="RQI685" s="198"/>
      <c r="RQJ685" s="198"/>
      <c r="RQK685" s="198"/>
      <c r="RQL685" s="198"/>
      <c r="RQM685" s="198"/>
      <c r="RQN685" s="198"/>
      <c r="RQO685" s="198"/>
      <c r="RQP685" s="198"/>
      <c r="RQQ685" s="198"/>
      <c r="RQR685" s="198"/>
      <c r="RQS685" s="198"/>
      <c r="RQT685" s="198"/>
      <c r="RQU685" s="198"/>
      <c r="RQV685" s="198"/>
      <c r="RQW685" s="198"/>
      <c r="RQX685" s="198"/>
      <c r="RQY685" s="198"/>
      <c r="RQZ685" s="198"/>
      <c r="RRA685" s="198"/>
      <c r="RRB685" s="198"/>
      <c r="RRC685" s="198"/>
      <c r="RRD685" s="198"/>
      <c r="RRE685" s="198"/>
      <c r="RRF685" s="198"/>
      <c r="RRG685" s="198"/>
      <c r="RRH685" s="198"/>
      <c r="RRI685" s="198"/>
      <c r="RRJ685" s="198"/>
      <c r="RRK685" s="198"/>
      <c r="RRL685" s="198"/>
      <c r="RRM685" s="198"/>
      <c r="RRN685" s="198"/>
      <c r="RRO685" s="198"/>
      <c r="RRP685" s="198"/>
      <c r="RRQ685" s="198"/>
      <c r="RRR685" s="198"/>
      <c r="RRS685" s="198"/>
      <c r="RRT685" s="198"/>
      <c r="RRU685" s="198"/>
      <c r="RRV685" s="198"/>
      <c r="RRW685" s="198"/>
      <c r="RRX685" s="198"/>
      <c r="RRY685" s="198"/>
      <c r="RRZ685" s="198"/>
      <c r="RSA685" s="198"/>
      <c r="RSB685" s="198"/>
      <c r="RSC685" s="198"/>
      <c r="RSD685" s="198"/>
      <c r="RSE685" s="198"/>
      <c r="RSF685" s="198"/>
      <c r="RSG685" s="198"/>
      <c r="RSH685" s="198"/>
      <c r="RSI685" s="198"/>
      <c r="RSJ685" s="198"/>
      <c r="RSK685" s="198"/>
      <c r="RSL685" s="198"/>
      <c r="RSM685" s="198"/>
      <c r="RSN685" s="198"/>
      <c r="RSO685" s="198"/>
      <c r="RSP685" s="198"/>
      <c r="RSQ685" s="198"/>
      <c r="RSR685" s="198"/>
      <c r="RSS685" s="198"/>
      <c r="RST685" s="198"/>
      <c r="RSU685" s="198"/>
      <c r="RSV685" s="198"/>
      <c r="RSW685" s="198"/>
      <c r="RSX685" s="198"/>
      <c r="RSY685" s="198"/>
      <c r="RSZ685" s="198"/>
      <c r="RTA685" s="198"/>
      <c r="RTB685" s="198"/>
      <c r="RTC685" s="198"/>
      <c r="RTD685" s="198"/>
      <c r="RTE685" s="198"/>
      <c r="RTF685" s="198"/>
      <c r="RTG685" s="198"/>
      <c r="RTH685" s="198"/>
      <c r="RTI685" s="198"/>
      <c r="RTJ685" s="198"/>
      <c r="RTK685" s="198"/>
      <c r="RTL685" s="198"/>
      <c r="RTM685" s="198"/>
      <c r="RTN685" s="198"/>
      <c r="RTO685" s="198"/>
      <c r="RTP685" s="198"/>
      <c r="RTQ685" s="198"/>
      <c r="RTR685" s="198"/>
      <c r="RTS685" s="198"/>
      <c r="RTT685" s="198"/>
      <c r="RTU685" s="198"/>
      <c r="RTV685" s="198"/>
      <c r="RTW685" s="198"/>
      <c r="RTX685" s="198"/>
      <c r="RTY685" s="198"/>
      <c r="RTZ685" s="198"/>
      <c r="RUA685" s="198"/>
      <c r="RUB685" s="198"/>
      <c r="RUC685" s="198"/>
      <c r="RUD685" s="198"/>
      <c r="RUE685" s="198"/>
      <c r="RUF685" s="198"/>
      <c r="RUG685" s="198"/>
      <c r="RUH685" s="198"/>
      <c r="RUI685" s="198"/>
      <c r="RUJ685" s="198"/>
      <c r="RUK685" s="198"/>
      <c r="RUL685" s="198"/>
      <c r="RUM685" s="198"/>
      <c r="RUN685" s="198"/>
      <c r="RUO685" s="198"/>
      <c r="RUP685" s="198"/>
      <c r="RUQ685" s="198"/>
      <c r="RUR685" s="198"/>
      <c r="RUS685" s="198"/>
      <c r="RUT685" s="198"/>
      <c r="RUU685" s="198"/>
      <c r="RUV685" s="198"/>
      <c r="RUW685" s="198"/>
      <c r="RUX685" s="198"/>
      <c r="RUY685" s="198"/>
      <c r="RUZ685" s="198"/>
      <c r="RVA685" s="198"/>
      <c r="RVB685" s="198"/>
      <c r="RVC685" s="198"/>
      <c r="RVD685" s="198"/>
      <c r="RVE685" s="198"/>
      <c r="RVF685" s="198"/>
      <c r="RVG685" s="198"/>
      <c r="RVH685" s="198"/>
      <c r="RVI685" s="198"/>
      <c r="RVJ685" s="198"/>
      <c r="RVK685" s="198"/>
      <c r="RVL685" s="198"/>
      <c r="RVM685" s="198"/>
      <c r="RVN685" s="198"/>
      <c r="RVO685" s="198"/>
      <c r="RVP685" s="198"/>
      <c r="RVQ685" s="198"/>
      <c r="RVR685" s="198"/>
      <c r="RVS685" s="198"/>
      <c r="RVT685" s="198"/>
      <c r="RVU685" s="198"/>
      <c r="RVV685" s="198"/>
      <c r="RVW685" s="198"/>
      <c r="RVX685" s="198"/>
      <c r="RVY685" s="198"/>
      <c r="RVZ685" s="198"/>
      <c r="RWA685" s="198"/>
      <c r="RWB685" s="198"/>
      <c r="RWC685" s="198"/>
      <c r="RWD685" s="198"/>
      <c r="RWE685" s="198"/>
      <c r="RWF685" s="198"/>
      <c r="RWG685" s="198"/>
      <c r="RWH685" s="198"/>
      <c r="RWI685" s="198"/>
      <c r="RWJ685" s="198"/>
      <c r="RWK685" s="198"/>
      <c r="RWL685" s="198"/>
      <c r="RWM685" s="198"/>
      <c r="RWN685" s="198"/>
      <c r="RWO685" s="198"/>
      <c r="RWP685" s="198"/>
      <c r="RWQ685" s="198"/>
      <c r="RWR685" s="198"/>
      <c r="RWS685" s="198"/>
      <c r="RWT685" s="198"/>
      <c r="RWU685" s="198"/>
      <c r="RWV685" s="198"/>
      <c r="RWW685" s="198"/>
      <c r="RWX685" s="198"/>
      <c r="RWY685" s="198"/>
      <c r="RWZ685" s="198"/>
      <c r="RXA685" s="198"/>
      <c r="RXB685" s="198"/>
      <c r="RXC685" s="198"/>
      <c r="RXD685" s="198"/>
      <c r="RXE685" s="198"/>
      <c r="RXF685" s="198"/>
      <c r="RXG685" s="198"/>
      <c r="RXH685" s="198"/>
      <c r="RXI685" s="198"/>
      <c r="RXJ685" s="198"/>
      <c r="RXK685" s="198"/>
      <c r="RXL685" s="198"/>
      <c r="RXM685" s="198"/>
      <c r="RXN685" s="198"/>
      <c r="RXO685" s="198"/>
      <c r="RXP685" s="198"/>
      <c r="RXQ685" s="198"/>
      <c r="RXR685" s="198"/>
      <c r="RXS685" s="198"/>
      <c r="RXT685" s="198"/>
      <c r="RXU685" s="198"/>
      <c r="RXV685" s="198"/>
      <c r="RXW685" s="198"/>
      <c r="RXX685" s="198"/>
      <c r="RXY685" s="198"/>
      <c r="RXZ685" s="198"/>
      <c r="RYA685" s="198"/>
      <c r="RYB685" s="198"/>
      <c r="RYC685" s="198"/>
      <c r="RYD685" s="198"/>
      <c r="RYE685" s="198"/>
      <c r="RYF685" s="198"/>
      <c r="RYG685" s="198"/>
      <c r="RYH685" s="198"/>
      <c r="RYI685" s="198"/>
      <c r="RYJ685" s="198"/>
      <c r="RYK685" s="198"/>
      <c r="RYL685" s="198"/>
      <c r="RYM685" s="198"/>
      <c r="RYN685" s="198"/>
      <c r="RYO685" s="198"/>
      <c r="RYP685" s="198"/>
      <c r="RYQ685" s="198"/>
      <c r="RYR685" s="198"/>
      <c r="RYS685" s="198"/>
      <c r="RYT685" s="198"/>
      <c r="RYU685" s="198"/>
      <c r="RYV685" s="198"/>
      <c r="RYW685" s="198"/>
      <c r="RYX685" s="198"/>
      <c r="RYY685" s="198"/>
      <c r="RYZ685" s="198"/>
      <c r="RZA685" s="198"/>
      <c r="RZB685" s="198"/>
      <c r="RZC685" s="198"/>
      <c r="RZD685" s="198"/>
      <c r="RZE685" s="198"/>
      <c r="RZF685" s="198"/>
      <c r="RZG685" s="198"/>
      <c r="RZH685" s="198"/>
      <c r="RZI685" s="198"/>
      <c r="RZJ685" s="198"/>
      <c r="RZK685" s="198"/>
      <c r="RZL685" s="198"/>
      <c r="RZM685" s="198"/>
      <c r="RZN685" s="198"/>
      <c r="RZO685" s="198"/>
      <c r="RZP685" s="198"/>
      <c r="RZQ685" s="198"/>
      <c r="RZR685" s="198"/>
      <c r="RZS685" s="198"/>
      <c r="RZT685" s="198"/>
      <c r="RZU685" s="198"/>
      <c r="RZV685" s="198"/>
      <c r="RZW685" s="198"/>
      <c r="RZX685" s="198"/>
      <c r="RZY685" s="198"/>
      <c r="RZZ685" s="198"/>
      <c r="SAA685" s="198"/>
      <c r="SAB685" s="198"/>
      <c r="SAC685" s="198"/>
      <c r="SAD685" s="198"/>
      <c r="SAE685" s="198"/>
      <c r="SAF685" s="198"/>
      <c r="SAG685" s="198"/>
      <c r="SAH685" s="198"/>
      <c r="SAI685" s="198"/>
      <c r="SAJ685" s="198"/>
      <c r="SAK685" s="198"/>
      <c r="SAL685" s="198"/>
      <c r="SAM685" s="198"/>
      <c r="SAN685" s="198"/>
      <c r="SAO685" s="198"/>
      <c r="SAP685" s="198"/>
      <c r="SAQ685" s="198"/>
      <c r="SAR685" s="198"/>
      <c r="SAS685" s="198"/>
      <c r="SAT685" s="198"/>
      <c r="SAU685" s="198"/>
      <c r="SAV685" s="198"/>
      <c r="SAW685" s="198"/>
      <c r="SAX685" s="198"/>
      <c r="SAY685" s="198"/>
      <c r="SAZ685" s="198"/>
      <c r="SBA685" s="198"/>
      <c r="SBB685" s="198"/>
      <c r="SBC685" s="198"/>
      <c r="SBD685" s="198"/>
      <c r="SBE685" s="198"/>
      <c r="SBF685" s="198"/>
      <c r="SBG685" s="198"/>
      <c r="SBH685" s="198"/>
      <c r="SBI685" s="198"/>
      <c r="SBJ685" s="198"/>
      <c r="SBK685" s="198"/>
      <c r="SBL685" s="198"/>
      <c r="SBM685" s="198"/>
      <c r="SBN685" s="198"/>
      <c r="SBO685" s="198"/>
      <c r="SBP685" s="198"/>
      <c r="SBQ685" s="198"/>
      <c r="SBR685" s="198"/>
      <c r="SBS685" s="198"/>
      <c r="SBT685" s="198"/>
      <c r="SBU685" s="198"/>
      <c r="SBV685" s="198"/>
      <c r="SBW685" s="198"/>
      <c r="SBX685" s="198"/>
      <c r="SBY685" s="198"/>
      <c r="SBZ685" s="198"/>
      <c r="SCA685" s="198"/>
      <c r="SCB685" s="198"/>
      <c r="SCC685" s="198"/>
      <c r="SCD685" s="198"/>
      <c r="SCE685" s="198"/>
      <c r="SCF685" s="198"/>
      <c r="SCG685" s="198"/>
      <c r="SCH685" s="198"/>
      <c r="SCI685" s="198"/>
      <c r="SCJ685" s="198"/>
      <c r="SCK685" s="198"/>
      <c r="SCL685" s="198"/>
      <c r="SCM685" s="198"/>
      <c r="SCN685" s="198"/>
      <c r="SCO685" s="198"/>
      <c r="SCP685" s="198"/>
      <c r="SCQ685" s="198"/>
      <c r="SCR685" s="198"/>
      <c r="SCS685" s="198"/>
      <c r="SCT685" s="198"/>
      <c r="SCU685" s="198"/>
      <c r="SCV685" s="198"/>
      <c r="SCW685" s="198"/>
      <c r="SCX685" s="198"/>
      <c r="SCY685" s="198"/>
      <c r="SCZ685" s="198"/>
      <c r="SDA685" s="198"/>
      <c r="SDB685" s="198"/>
      <c r="SDC685" s="198"/>
      <c r="SDD685" s="198"/>
      <c r="SDE685" s="198"/>
      <c r="SDF685" s="198"/>
      <c r="SDG685" s="198"/>
      <c r="SDH685" s="198"/>
      <c r="SDI685" s="198"/>
      <c r="SDJ685" s="198"/>
      <c r="SDK685" s="198"/>
      <c r="SDL685" s="198"/>
      <c r="SDM685" s="198"/>
      <c r="SDN685" s="198"/>
      <c r="SDO685" s="198"/>
      <c r="SDP685" s="198"/>
      <c r="SDQ685" s="198"/>
      <c r="SDR685" s="198"/>
      <c r="SDS685" s="198"/>
      <c r="SDT685" s="198"/>
      <c r="SDU685" s="198"/>
      <c r="SDV685" s="198"/>
      <c r="SDW685" s="198"/>
      <c r="SDX685" s="198"/>
      <c r="SDY685" s="198"/>
      <c r="SDZ685" s="198"/>
      <c r="SEA685" s="198"/>
      <c r="SEB685" s="198"/>
      <c r="SEC685" s="198"/>
      <c r="SED685" s="198"/>
      <c r="SEE685" s="198"/>
      <c r="SEF685" s="198"/>
      <c r="SEG685" s="198"/>
      <c r="SEH685" s="198"/>
      <c r="SEI685" s="198"/>
      <c r="SEJ685" s="198"/>
      <c r="SEK685" s="198"/>
      <c r="SEL685" s="198"/>
      <c r="SEM685" s="198"/>
      <c r="SEN685" s="198"/>
      <c r="SEO685" s="198"/>
      <c r="SEP685" s="198"/>
      <c r="SEQ685" s="198"/>
      <c r="SER685" s="198"/>
      <c r="SES685" s="198"/>
      <c r="SET685" s="198"/>
      <c r="SEU685" s="198"/>
      <c r="SEV685" s="198"/>
      <c r="SEW685" s="198"/>
      <c r="SEX685" s="198"/>
      <c r="SEY685" s="198"/>
      <c r="SEZ685" s="198"/>
      <c r="SFA685" s="198"/>
      <c r="SFB685" s="198"/>
      <c r="SFC685" s="198"/>
      <c r="SFD685" s="198"/>
      <c r="SFE685" s="198"/>
      <c r="SFF685" s="198"/>
      <c r="SFG685" s="198"/>
      <c r="SFH685" s="198"/>
      <c r="SFI685" s="198"/>
      <c r="SFJ685" s="198"/>
      <c r="SFK685" s="198"/>
      <c r="SFL685" s="198"/>
      <c r="SFM685" s="198"/>
      <c r="SFN685" s="198"/>
      <c r="SFO685" s="198"/>
      <c r="SFP685" s="198"/>
      <c r="SFQ685" s="198"/>
      <c r="SFR685" s="198"/>
      <c r="SFS685" s="198"/>
      <c r="SFT685" s="198"/>
      <c r="SFU685" s="198"/>
      <c r="SFV685" s="198"/>
      <c r="SFW685" s="198"/>
      <c r="SFX685" s="198"/>
      <c r="SFY685" s="198"/>
      <c r="SFZ685" s="198"/>
      <c r="SGA685" s="198"/>
      <c r="SGB685" s="198"/>
      <c r="SGC685" s="198"/>
      <c r="SGD685" s="198"/>
      <c r="SGE685" s="198"/>
      <c r="SGF685" s="198"/>
      <c r="SGG685" s="198"/>
      <c r="SGH685" s="198"/>
      <c r="SGI685" s="198"/>
      <c r="SGJ685" s="198"/>
      <c r="SGK685" s="198"/>
      <c r="SGL685" s="198"/>
      <c r="SGM685" s="198"/>
      <c r="SGN685" s="198"/>
      <c r="SGO685" s="198"/>
      <c r="SGP685" s="198"/>
      <c r="SGQ685" s="198"/>
      <c r="SGR685" s="198"/>
      <c r="SGS685" s="198"/>
      <c r="SGT685" s="198"/>
      <c r="SGU685" s="198"/>
      <c r="SGV685" s="198"/>
      <c r="SGW685" s="198"/>
      <c r="SGX685" s="198"/>
      <c r="SGY685" s="198"/>
      <c r="SGZ685" s="198"/>
      <c r="SHA685" s="198"/>
      <c r="SHB685" s="198"/>
      <c r="SHC685" s="198"/>
      <c r="SHD685" s="198"/>
      <c r="SHE685" s="198"/>
      <c r="SHF685" s="198"/>
      <c r="SHG685" s="198"/>
      <c r="SHH685" s="198"/>
      <c r="SHI685" s="198"/>
      <c r="SHJ685" s="198"/>
      <c r="SHK685" s="198"/>
      <c r="SHL685" s="198"/>
      <c r="SHM685" s="198"/>
      <c r="SHN685" s="198"/>
      <c r="SHO685" s="198"/>
      <c r="SHP685" s="198"/>
      <c r="SHQ685" s="198"/>
      <c r="SHR685" s="198"/>
      <c r="SHS685" s="198"/>
      <c r="SHT685" s="198"/>
      <c r="SHU685" s="198"/>
      <c r="SHV685" s="198"/>
      <c r="SHW685" s="198"/>
      <c r="SHX685" s="198"/>
      <c r="SHY685" s="198"/>
      <c r="SHZ685" s="198"/>
      <c r="SIA685" s="198"/>
      <c r="SIB685" s="198"/>
      <c r="SIC685" s="198"/>
      <c r="SID685" s="198"/>
      <c r="SIE685" s="198"/>
      <c r="SIF685" s="198"/>
      <c r="SIG685" s="198"/>
      <c r="SIH685" s="198"/>
      <c r="SII685" s="198"/>
      <c r="SIJ685" s="198"/>
      <c r="SIK685" s="198"/>
      <c r="SIL685" s="198"/>
      <c r="SIM685" s="198"/>
      <c r="SIN685" s="198"/>
      <c r="SIO685" s="198"/>
      <c r="SIP685" s="198"/>
      <c r="SIQ685" s="198"/>
      <c r="SIR685" s="198"/>
      <c r="SIS685" s="198"/>
      <c r="SIT685" s="198"/>
      <c r="SIU685" s="198"/>
      <c r="SIV685" s="198"/>
      <c r="SIW685" s="198"/>
      <c r="SIX685" s="198"/>
      <c r="SIY685" s="198"/>
      <c r="SIZ685" s="198"/>
      <c r="SJA685" s="198"/>
      <c r="SJB685" s="198"/>
      <c r="SJC685" s="198"/>
      <c r="SJD685" s="198"/>
      <c r="SJE685" s="198"/>
      <c r="SJF685" s="198"/>
      <c r="SJG685" s="198"/>
      <c r="SJH685" s="198"/>
      <c r="SJI685" s="198"/>
      <c r="SJJ685" s="198"/>
      <c r="SJK685" s="198"/>
      <c r="SJL685" s="198"/>
      <c r="SJM685" s="198"/>
      <c r="SJN685" s="198"/>
      <c r="SJO685" s="198"/>
      <c r="SJP685" s="198"/>
      <c r="SJQ685" s="198"/>
      <c r="SJR685" s="198"/>
      <c r="SJS685" s="198"/>
      <c r="SJT685" s="198"/>
      <c r="SJU685" s="198"/>
      <c r="SJV685" s="198"/>
      <c r="SJW685" s="198"/>
      <c r="SJX685" s="198"/>
      <c r="SJY685" s="198"/>
      <c r="SJZ685" s="198"/>
      <c r="SKA685" s="198"/>
      <c r="SKB685" s="198"/>
      <c r="SKC685" s="198"/>
      <c r="SKD685" s="198"/>
      <c r="SKE685" s="198"/>
      <c r="SKF685" s="198"/>
      <c r="SKG685" s="198"/>
      <c r="SKH685" s="198"/>
      <c r="SKI685" s="198"/>
      <c r="SKJ685" s="198"/>
      <c r="SKK685" s="198"/>
      <c r="SKL685" s="198"/>
      <c r="SKM685" s="198"/>
      <c r="SKN685" s="198"/>
      <c r="SKO685" s="198"/>
      <c r="SKP685" s="198"/>
      <c r="SKQ685" s="198"/>
      <c r="SKR685" s="198"/>
      <c r="SKS685" s="198"/>
      <c r="SKT685" s="198"/>
      <c r="SKU685" s="198"/>
      <c r="SKV685" s="198"/>
      <c r="SKW685" s="198"/>
      <c r="SKX685" s="198"/>
      <c r="SKY685" s="198"/>
      <c r="SKZ685" s="198"/>
      <c r="SLA685" s="198"/>
      <c r="SLB685" s="198"/>
      <c r="SLC685" s="198"/>
      <c r="SLD685" s="198"/>
      <c r="SLE685" s="198"/>
      <c r="SLF685" s="198"/>
      <c r="SLG685" s="198"/>
      <c r="SLH685" s="198"/>
      <c r="SLI685" s="198"/>
      <c r="SLJ685" s="198"/>
      <c r="SLK685" s="198"/>
      <c r="SLL685" s="198"/>
      <c r="SLM685" s="198"/>
      <c r="SLN685" s="198"/>
      <c r="SLO685" s="198"/>
      <c r="SLP685" s="198"/>
      <c r="SLQ685" s="198"/>
      <c r="SLR685" s="198"/>
      <c r="SLS685" s="198"/>
      <c r="SLT685" s="198"/>
      <c r="SLU685" s="198"/>
      <c r="SLV685" s="198"/>
      <c r="SLW685" s="198"/>
      <c r="SLX685" s="198"/>
      <c r="SLY685" s="198"/>
      <c r="SLZ685" s="198"/>
      <c r="SMA685" s="198"/>
      <c r="SMB685" s="198"/>
      <c r="SMC685" s="198"/>
      <c r="SMD685" s="198"/>
      <c r="SME685" s="198"/>
      <c r="SMF685" s="198"/>
      <c r="SMG685" s="198"/>
      <c r="SMH685" s="198"/>
      <c r="SMI685" s="198"/>
      <c r="SMJ685" s="198"/>
      <c r="SMK685" s="198"/>
      <c r="SML685" s="198"/>
      <c r="SMM685" s="198"/>
      <c r="SMN685" s="198"/>
      <c r="SMO685" s="198"/>
      <c r="SMP685" s="198"/>
      <c r="SMQ685" s="198"/>
      <c r="SMR685" s="198"/>
      <c r="SMS685" s="198"/>
      <c r="SMT685" s="198"/>
      <c r="SMU685" s="198"/>
      <c r="SMV685" s="198"/>
      <c r="SMW685" s="198"/>
      <c r="SMX685" s="198"/>
      <c r="SMY685" s="198"/>
      <c r="SMZ685" s="198"/>
      <c r="SNA685" s="198"/>
      <c r="SNB685" s="198"/>
      <c r="SNC685" s="198"/>
      <c r="SND685" s="198"/>
      <c r="SNE685" s="198"/>
      <c r="SNF685" s="198"/>
      <c r="SNG685" s="198"/>
      <c r="SNH685" s="198"/>
      <c r="SNI685" s="198"/>
      <c r="SNJ685" s="198"/>
      <c r="SNK685" s="198"/>
      <c r="SNL685" s="198"/>
      <c r="SNM685" s="198"/>
      <c r="SNN685" s="198"/>
      <c r="SNO685" s="198"/>
      <c r="SNP685" s="198"/>
      <c r="SNQ685" s="198"/>
      <c r="SNR685" s="198"/>
      <c r="SNS685" s="198"/>
      <c r="SNT685" s="198"/>
      <c r="SNU685" s="198"/>
      <c r="SNV685" s="198"/>
      <c r="SNW685" s="198"/>
      <c r="SNX685" s="198"/>
      <c r="SNY685" s="198"/>
      <c r="SNZ685" s="198"/>
      <c r="SOA685" s="198"/>
      <c r="SOB685" s="198"/>
      <c r="SOC685" s="198"/>
      <c r="SOD685" s="198"/>
      <c r="SOE685" s="198"/>
      <c r="SOF685" s="198"/>
      <c r="SOG685" s="198"/>
      <c r="SOH685" s="198"/>
      <c r="SOI685" s="198"/>
      <c r="SOJ685" s="198"/>
      <c r="SOK685" s="198"/>
      <c r="SOL685" s="198"/>
      <c r="SOM685" s="198"/>
      <c r="SON685" s="198"/>
      <c r="SOO685" s="198"/>
      <c r="SOP685" s="198"/>
      <c r="SOQ685" s="198"/>
      <c r="SOR685" s="198"/>
      <c r="SOS685" s="198"/>
      <c r="SOT685" s="198"/>
      <c r="SOU685" s="198"/>
      <c r="SOV685" s="198"/>
      <c r="SOW685" s="198"/>
      <c r="SOX685" s="198"/>
      <c r="SOY685" s="198"/>
      <c r="SOZ685" s="198"/>
      <c r="SPA685" s="198"/>
      <c r="SPB685" s="198"/>
      <c r="SPC685" s="198"/>
      <c r="SPD685" s="198"/>
      <c r="SPE685" s="198"/>
      <c r="SPF685" s="198"/>
      <c r="SPG685" s="198"/>
      <c r="SPH685" s="198"/>
      <c r="SPI685" s="198"/>
      <c r="SPJ685" s="198"/>
      <c r="SPK685" s="198"/>
      <c r="SPL685" s="198"/>
      <c r="SPM685" s="198"/>
      <c r="SPN685" s="198"/>
      <c r="SPO685" s="198"/>
      <c r="SPP685" s="198"/>
      <c r="SPQ685" s="198"/>
      <c r="SPR685" s="198"/>
      <c r="SPS685" s="198"/>
      <c r="SPT685" s="198"/>
      <c r="SPU685" s="198"/>
      <c r="SPV685" s="198"/>
      <c r="SPW685" s="198"/>
      <c r="SPX685" s="198"/>
      <c r="SPY685" s="198"/>
      <c r="SPZ685" s="198"/>
      <c r="SQA685" s="198"/>
      <c r="SQB685" s="198"/>
      <c r="SQC685" s="198"/>
      <c r="SQD685" s="198"/>
      <c r="SQE685" s="198"/>
      <c r="SQF685" s="198"/>
      <c r="SQG685" s="198"/>
      <c r="SQH685" s="198"/>
      <c r="SQI685" s="198"/>
      <c r="SQJ685" s="198"/>
      <c r="SQK685" s="198"/>
      <c r="SQL685" s="198"/>
      <c r="SQM685" s="198"/>
      <c r="SQN685" s="198"/>
      <c r="SQO685" s="198"/>
      <c r="SQP685" s="198"/>
      <c r="SQQ685" s="198"/>
      <c r="SQR685" s="198"/>
      <c r="SQS685" s="198"/>
      <c r="SQT685" s="198"/>
      <c r="SQU685" s="198"/>
      <c r="SQV685" s="198"/>
      <c r="SQW685" s="198"/>
      <c r="SQX685" s="198"/>
      <c r="SQY685" s="198"/>
      <c r="SQZ685" s="198"/>
      <c r="SRA685" s="198"/>
      <c r="SRB685" s="198"/>
      <c r="SRC685" s="198"/>
      <c r="SRD685" s="198"/>
      <c r="SRE685" s="198"/>
      <c r="SRF685" s="198"/>
      <c r="SRG685" s="198"/>
      <c r="SRH685" s="198"/>
      <c r="SRI685" s="198"/>
      <c r="SRJ685" s="198"/>
      <c r="SRK685" s="198"/>
      <c r="SRL685" s="198"/>
      <c r="SRM685" s="198"/>
      <c r="SRN685" s="198"/>
      <c r="SRO685" s="198"/>
      <c r="SRP685" s="198"/>
      <c r="SRQ685" s="198"/>
      <c r="SRR685" s="198"/>
      <c r="SRS685" s="198"/>
      <c r="SRT685" s="198"/>
      <c r="SRU685" s="198"/>
      <c r="SRV685" s="198"/>
      <c r="SRW685" s="198"/>
      <c r="SRX685" s="198"/>
      <c r="SRY685" s="198"/>
      <c r="SRZ685" s="198"/>
      <c r="SSA685" s="198"/>
      <c r="SSB685" s="198"/>
      <c r="SSC685" s="198"/>
      <c r="SSD685" s="198"/>
      <c r="SSE685" s="198"/>
      <c r="SSF685" s="198"/>
      <c r="SSG685" s="198"/>
      <c r="SSH685" s="198"/>
      <c r="SSI685" s="198"/>
      <c r="SSJ685" s="198"/>
      <c r="SSK685" s="198"/>
      <c r="SSL685" s="198"/>
      <c r="SSM685" s="198"/>
      <c r="SSN685" s="198"/>
      <c r="SSO685" s="198"/>
      <c r="SSP685" s="198"/>
      <c r="SSQ685" s="198"/>
      <c r="SSR685" s="198"/>
      <c r="SSS685" s="198"/>
      <c r="SST685" s="198"/>
      <c r="SSU685" s="198"/>
      <c r="SSV685" s="198"/>
      <c r="SSW685" s="198"/>
      <c r="SSX685" s="198"/>
      <c r="SSY685" s="198"/>
      <c r="SSZ685" s="198"/>
      <c r="STA685" s="198"/>
      <c r="STB685" s="198"/>
      <c r="STC685" s="198"/>
      <c r="STD685" s="198"/>
      <c r="STE685" s="198"/>
      <c r="STF685" s="198"/>
      <c r="STG685" s="198"/>
      <c r="STH685" s="198"/>
      <c r="STI685" s="198"/>
      <c r="STJ685" s="198"/>
      <c r="STK685" s="198"/>
      <c r="STL685" s="198"/>
      <c r="STM685" s="198"/>
      <c r="STN685" s="198"/>
      <c r="STO685" s="198"/>
      <c r="STP685" s="198"/>
      <c r="STQ685" s="198"/>
      <c r="STR685" s="198"/>
      <c r="STS685" s="198"/>
      <c r="STT685" s="198"/>
      <c r="STU685" s="198"/>
      <c r="STV685" s="198"/>
      <c r="STW685" s="198"/>
      <c r="STX685" s="198"/>
      <c r="STY685" s="198"/>
      <c r="STZ685" s="198"/>
      <c r="SUA685" s="198"/>
      <c r="SUB685" s="198"/>
      <c r="SUC685" s="198"/>
      <c r="SUD685" s="198"/>
      <c r="SUE685" s="198"/>
      <c r="SUF685" s="198"/>
      <c r="SUG685" s="198"/>
      <c r="SUH685" s="198"/>
      <c r="SUI685" s="198"/>
      <c r="SUJ685" s="198"/>
      <c r="SUK685" s="198"/>
      <c r="SUL685" s="198"/>
      <c r="SUM685" s="198"/>
      <c r="SUN685" s="198"/>
      <c r="SUO685" s="198"/>
      <c r="SUP685" s="198"/>
      <c r="SUQ685" s="198"/>
      <c r="SUR685" s="198"/>
      <c r="SUS685" s="198"/>
      <c r="SUT685" s="198"/>
      <c r="SUU685" s="198"/>
      <c r="SUV685" s="198"/>
      <c r="SUW685" s="198"/>
      <c r="SUX685" s="198"/>
      <c r="SUY685" s="198"/>
      <c r="SUZ685" s="198"/>
      <c r="SVA685" s="198"/>
      <c r="SVB685" s="198"/>
      <c r="SVC685" s="198"/>
      <c r="SVD685" s="198"/>
      <c r="SVE685" s="198"/>
      <c r="SVF685" s="198"/>
      <c r="SVG685" s="198"/>
      <c r="SVH685" s="198"/>
      <c r="SVI685" s="198"/>
      <c r="SVJ685" s="198"/>
      <c r="SVK685" s="198"/>
      <c r="SVL685" s="198"/>
      <c r="SVM685" s="198"/>
      <c r="SVN685" s="198"/>
      <c r="SVO685" s="198"/>
      <c r="SVP685" s="198"/>
      <c r="SVQ685" s="198"/>
      <c r="SVR685" s="198"/>
      <c r="SVS685" s="198"/>
      <c r="SVT685" s="198"/>
      <c r="SVU685" s="198"/>
      <c r="SVV685" s="198"/>
      <c r="SVW685" s="198"/>
      <c r="SVX685" s="198"/>
      <c r="SVY685" s="198"/>
      <c r="SVZ685" s="198"/>
      <c r="SWA685" s="198"/>
      <c r="SWB685" s="198"/>
      <c r="SWC685" s="198"/>
      <c r="SWD685" s="198"/>
      <c r="SWE685" s="198"/>
      <c r="SWF685" s="198"/>
      <c r="SWG685" s="198"/>
      <c r="SWH685" s="198"/>
      <c r="SWI685" s="198"/>
      <c r="SWJ685" s="198"/>
      <c r="SWK685" s="198"/>
      <c r="SWL685" s="198"/>
      <c r="SWM685" s="198"/>
      <c r="SWN685" s="198"/>
      <c r="SWO685" s="198"/>
      <c r="SWP685" s="198"/>
      <c r="SWQ685" s="198"/>
      <c r="SWR685" s="198"/>
      <c r="SWS685" s="198"/>
      <c r="SWT685" s="198"/>
      <c r="SWU685" s="198"/>
      <c r="SWV685" s="198"/>
      <c r="SWW685" s="198"/>
      <c r="SWX685" s="198"/>
      <c r="SWY685" s="198"/>
      <c r="SWZ685" s="198"/>
      <c r="SXA685" s="198"/>
      <c r="SXB685" s="198"/>
      <c r="SXC685" s="198"/>
      <c r="SXD685" s="198"/>
      <c r="SXE685" s="198"/>
      <c r="SXF685" s="198"/>
      <c r="SXG685" s="198"/>
      <c r="SXH685" s="198"/>
      <c r="SXI685" s="198"/>
      <c r="SXJ685" s="198"/>
      <c r="SXK685" s="198"/>
      <c r="SXL685" s="198"/>
      <c r="SXM685" s="198"/>
      <c r="SXN685" s="198"/>
      <c r="SXO685" s="198"/>
      <c r="SXP685" s="198"/>
      <c r="SXQ685" s="198"/>
      <c r="SXR685" s="198"/>
      <c r="SXS685" s="198"/>
      <c r="SXT685" s="198"/>
      <c r="SXU685" s="198"/>
      <c r="SXV685" s="198"/>
      <c r="SXW685" s="198"/>
      <c r="SXX685" s="198"/>
      <c r="SXY685" s="198"/>
      <c r="SXZ685" s="198"/>
      <c r="SYA685" s="198"/>
      <c r="SYB685" s="198"/>
      <c r="SYC685" s="198"/>
      <c r="SYD685" s="198"/>
      <c r="SYE685" s="198"/>
      <c r="SYF685" s="198"/>
      <c r="SYG685" s="198"/>
      <c r="SYH685" s="198"/>
      <c r="SYI685" s="198"/>
      <c r="SYJ685" s="198"/>
      <c r="SYK685" s="198"/>
      <c r="SYL685" s="198"/>
      <c r="SYM685" s="198"/>
      <c r="SYN685" s="198"/>
      <c r="SYO685" s="198"/>
      <c r="SYP685" s="198"/>
      <c r="SYQ685" s="198"/>
      <c r="SYR685" s="198"/>
      <c r="SYS685" s="198"/>
      <c r="SYT685" s="198"/>
      <c r="SYU685" s="198"/>
      <c r="SYV685" s="198"/>
      <c r="SYW685" s="198"/>
      <c r="SYX685" s="198"/>
      <c r="SYY685" s="198"/>
      <c r="SYZ685" s="198"/>
      <c r="SZA685" s="198"/>
      <c r="SZB685" s="198"/>
      <c r="SZC685" s="198"/>
      <c r="SZD685" s="198"/>
      <c r="SZE685" s="198"/>
      <c r="SZF685" s="198"/>
      <c r="SZG685" s="198"/>
      <c r="SZH685" s="198"/>
      <c r="SZI685" s="198"/>
      <c r="SZJ685" s="198"/>
      <c r="SZK685" s="198"/>
      <c r="SZL685" s="198"/>
      <c r="SZM685" s="198"/>
      <c r="SZN685" s="198"/>
      <c r="SZO685" s="198"/>
      <c r="SZP685" s="198"/>
      <c r="SZQ685" s="198"/>
      <c r="SZR685" s="198"/>
      <c r="SZS685" s="198"/>
      <c r="SZT685" s="198"/>
      <c r="SZU685" s="198"/>
      <c r="SZV685" s="198"/>
      <c r="SZW685" s="198"/>
      <c r="SZX685" s="198"/>
      <c r="SZY685" s="198"/>
      <c r="SZZ685" s="198"/>
      <c r="TAA685" s="198"/>
      <c r="TAB685" s="198"/>
      <c r="TAC685" s="198"/>
      <c r="TAD685" s="198"/>
      <c r="TAE685" s="198"/>
      <c r="TAF685" s="198"/>
      <c r="TAG685" s="198"/>
      <c r="TAH685" s="198"/>
      <c r="TAI685" s="198"/>
      <c r="TAJ685" s="198"/>
      <c r="TAK685" s="198"/>
      <c r="TAL685" s="198"/>
      <c r="TAM685" s="198"/>
      <c r="TAN685" s="198"/>
      <c r="TAO685" s="198"/>
      <c r="TAP685" s="198"/>
      <c r="TAQ685" s="198"/>
      <c r="TAR685" s="198"/>
      <c r="TAS685" s="198"/>
      <c r="TAT685" s="198"/>
      <c r="TAU685" s="198"/>
      <c r="TAV685" s="198"/>
      <c r="TAW685" s="198"/>
      <c r="TAX685" s="198"/>
      <c r="TAY685" s="198"/>
      <c r="TAZ685" s="198"/>
      <c r="TBA685" s="198"/>
      <c r="TBB685" s="198"/>
      <c r="TBC685" s="198"/>
      <c r="TBD685" s="198"/>
      <c r="TBE685" s="198"/>
      <c r="TBF685" s="198"/>
      <c r="TBG685" s="198"/>
      <c r="TBH685" s="198"/>
      <c r="TBI685" s="198"/>
      <c r="TBJ685" s="198"/>
      <c r="TBK685" s="198"/>
      <c r="TBL685" s="198"/>
      <c r="TBM685" s="198"/>
      <c r="TBN685" s="198"/>
      <c r="TBO685" s="198"/>
      <c r="TBP685" s="198"/>
      <c r="TBQ685" s="198"/>
      <c r="TBR685" s="198"/>
      <c r="TBS685" s="198"/>
      <c r="TBT685" s="198"/>
      <c r="TBU685" s="198"/>
      <c r="TBV685" s="198"/>
      <c r="TBW685" s="198"/>
      <c r="TBX685" s="198"/>
      <c r="TBY685" s="198"/>
      <c r="TBZ685" s="198"/>
      <c r="TCA685" s="198"/>
      <c r="TCB685" s="198"/>
      <c r="TCC685" s="198"/>
      <c r="TCD685" s="198"/>
      <c r="TCE685" s="198"/>
      <c r="TCF685" s="198"/>
      <c r="TCG685" s="198"/>
      <c r="TCH685" s="198"/>
      <c r="TCI685" s="198"/>
      <c r="TCJ685" s="198"/>
      <c r="TCK685" s="198"/>
      <c r="TCL685" s="198"/>
      <c r="TCM685" s="198"/>
      <c r="TCN685" s="198"/>
      <c r="TCO685" s="198"/>
      <c r="TCP685" s="198"/>
      <c r="TCQ685" s="198"/>
      <c r="TCR685" s="198"/>
      <c r="TCS685" s="198"/>
      <c r="TCT685" s="198"/>
      <c r="TCU685" s="198"/>
      <c r="TCV685" s="198"/>
      <c r="TCW685" s="198"/>
      <c r="TCX685" s="198"/>
      <c r="TCY685" s="198"/>
      <c r="TCZ685" s="198"/>
      <c r="TDA685" s="198"/>
      <c r="TDB685" s="198"/>
      <c r="TDC685" s="198"/>
      <c r="TDD685" s="198"/>
      <c r="TDE685" s="198"/>
      <c r="TDF685" s="198"/>
      <c r="TDG685" s="198"/>
      <c r="TDH685" s="198"/>
      <c r="TDI685" s="198"/>
      <c r="TDJ685" s="198"/>
      <c r="TDK685" s="198"/>
      <c r="TDL685" s="198"/>
      <c r="TDM685" s="198"/>
      <c r="TDN685" s="198"/>
      <c r="TDO685" s="198"/>
      <c r="TDP685" s="198"/>
      <c r="TDQ685" s="198"/>
      <c r="TDR685" s="198"/>
      <c r="TDS685" s="198"/>
      <c r="TDT685" s="198"/>
      <c r="TDU685" s="198"/>
      <c r="TDV685" s="198"/>
      <c r="TDW685" s="198"/>
      <c r="TDX685" s="198"/>
      <c r="TDY685" s="198"/>
      <c r="TDZ685" s="198"/>
      <c r="TEA685" s="198"/>
      <c r="TEB685" s="198"/>
      <c r="TEC685" s="198"/>
      <c r="TED685" s="198"/>
      <c r="TEE685" s="198"/>
      <c r="TEF685" s="198"/>
      <c r="TEG685" s="198"/>
      <c r="TEH685" s="198"/>
      <c r="TEI685" s="198"/>
      <c r="TEJ685" s="198"/>
      <c r="TEK685" s="198"/>
      <c r="TEL685" s="198"/>
      <c r="TEM685" s="198"/>
      <c r="TEN685" s="198"/>
      <c r="TEO685" s="198"/>
      <c r="TEP685" s="198"/>
      <c r="TEQ685" s="198"/>
      <c r="TER685" s="198"/>
      <c r="TES685" s="198"/>
      <c r="TET685" s="198"/>
      <c r="TEU685" s="198"/>
      <c r="TEV685" s="198"/>
      <c r="TEW685" s="198"/>
      <c r="TEX685" s="198"/>
      <c r="TEY685" s="198"/>
      <c r="TEZ685" s="198"/>
      <c r="TFA685" s="198"/>
      <c r="TFB685" s="198"/>
      <c r="TFC685" s="198"/>
      <c r="TFD685" s="198"/>
      <c r="TFE685" s="198"/>
      <c r="TFF685" s="198"/>
      <c r="TFG685" s="198"/>
      <c r="TFH685" s="198"/>
      <c r="TFI685" s="198"/>
      <c r="TFJ685" s="198"/>
      <c r="TFK685" s="198"/>
      <c r="TFL685" s="198"/>
      <c r="TFM685" s="198"/>
      <c r="TFN685" s="198"/>
      <c r="TFO685" s="198"/>
      <c r="TFP685" s="198"/>
      <c r="TFQ685" s="198"/>
      <c r="TFR685" s="198"/>
      <c r="TFS685" s="198"/>
      <c r="TFT685" s="198"/>
      <c r="TFU685" s="198"/>
      <c r="TFV685" s="198"/>
      <c r="TFW685" s="198"/>
      <c r="TFX685" s="198"/>
      <c r="TFY685" s="198"/>
      <c r="TFZ685" s="198"/>
      <c r="TGA685" s="198"/>
      <c r="TGB685" s="198"/>
      <c r="TGC685" s="198"/>
      <c r="TGD685" s="198"/>
      <c r="TGE685" s="198"/>
      <c r="TGF685" s="198"/>
      <c r="TGG685" s="198"/>
      <c r="TGH685" s="198"/>
      <c r="TGI685" s="198"/>
      <c r="TGJ685" s="198"/>
      <c r="TGK685" s="198"/>
      <c r="TGL685" s="198"/>
      <c r="TGM685" s="198"/>
      <c r="TGN685" s="198"/>
      <c r="TGO685" s="198"/>
      <c r="TGP685" s="198"/>
      <c r="TGQ685" s="198"/>
      <c r="TGR685" s="198"/>
      <c r="TGS685" s="198"/>
      <c r="TGT685" s="198"/>
      <c r="TGU685" s="198"/>
      <c r="TGV685" s="198"/>
      <c r="TGW685" s="198"/>
      <c r="TGX685" s="198"/>
      <c r="TGY685" s="198"/>
      <c r="TGZ685" s="198"/>
      <c r="THA685" s="198"/>
      <c r="THB685" s="198"/>
      <c r="THC685" s="198"/>
      <c r="THD685" s="198"/>
      <c r="THE685" s="198"/>
      <c r="THF685" s="198"/>
      <c r="THG685" s="198"/>
      <c r="THH685" s="198"/>
      <c r="THI685" s="198"/>
      <c r="THJ685" s="198"/>
      <c r="THK685" s="198"/>
      <c r="THL685" s="198"/>
      <c r="THM685" s="198"/>
      <c r="THN685" s="198"/>
      <c r="THO685" s="198"/>
      <c r="THP685" s="198"/>
      <c r="THQ685" s="198"/>
      <c r="THR685" s="198"/>
      <c r="THS685" s="198"/>
      <c r="THT685" s="198"/>
      <c r="THU685" s="198"/>
      <c r="THV685" s="198"/>
      <c r="THW685" s="198"/>
      <c r="THX685" s="198"/>
      <c r="THY685" s="198"/>
      <c r="THZ685" s="198"/>
      <c r="TIA685" s="198"/>
      <c r="TIB685" s="198"/>
      <c r="TIC685" s="198"/>
      <c r="TID685" s="198"/>
      <c r="TIE685" s="198"/>
      <c r="TIF685" s="198"/>
      <c r="TIG685" s="198"/>
      <c r="TIH685" s="198"/>
      <c r="TII685" s="198"/>
      <c r="TIJ685" s="198"/>
      <c r="TIK685" s="198"/>
      <c r="TIL685" s="198"/>
      <c r="TIM685" s="198"/>
      <c r="TIN685" s="198"/>
      <c r="TIO685" s="198"/>
      <c r="TIP685" s="198"/>
      <c r="TIQ685" s="198"/>
      <c r="TIR685" s="198"/>
      <c r="TIS685" s="198"/>
      <c r="TIT685" s="198"/>
      <c r="TIU685" s="198"/>
      <c r="TIV685" s="198"/>
      <c r="TIW685" s="198"/>
      <c r="TIX685" s="198"/>
      <c r="TIY685" s="198"/>
      <c r="TIZ685" s="198"/>
      <c r="TJA685" s="198"/>
      <c r="TJB685" s="198"/>
      <c r="TJC685" s="198"/>
      <c r="TJD685" s="198"/>
      <c r="TJE685" s="198"/>
      <c r="TJF685" s="198"/>
      <c r="TJG685" s="198"/>
      <c r="TJH685" s="198"/>
      <c r="TJI685" s="198"/>
      <c r="TJJ685" s="198"/>
      <c r="TJK685" s="198"/>
      <c r="TJL685" s="198"/>
      <c r="TJM685" s="198"/>
      <c r="TJN685" s="198"/>
      <c r="TJO685" s="198"/>
      <c r="TJP685" s="198"/>
      <c r="TJQ685" s="198"/>
      <c r="TJR685" s="198"/>
      <c r="TJS685" s="198"/>
      <c r="TJT685" s="198"/>
      <c r="TJU685" s="198"/>
      <c r="TJV685" s="198"/>
      <c r="TJW685" s="198"/>
      <c r="TJX685" s="198"/>
      <c r="TJY685" s="198"/>
      <c r="TJZ685" s="198"/>
      <c r="TKA685" s="198"/>
      <c r="TKB685" s="198"/>
      <c r="TKC685" s="198"/>
      <c r="TKD685" s="198"/>
      <c r="TKE685" s="198"/>
      <c r="TKF685" s="198"/>
      <c r="TKG685" s="198"/>
      <c r="TKH685" s="198"/>
      <c r="TKI685" s="198"/>
      <c r="TKJ685" s="198"/>
      <c r="TKK685" s="198"/>
      <c r="TKL685" s="198"/>
      <c r="TKM685" s="198"/>
      <c r="TKN685" s="198"/>
      <c r="TKO685" s="198"/>
      <c r="TKP685" s="198"/>
      <c r="TKQ685" s="198"/>
      <c r="TKR685" s="198"/>
      <c r="TKS685" s="198"/>
      <c r="TKT685" s="198"/>
      <c r="TKU685" s="198"/>
      <c r="TKV685" s="198"/>
      <c r="TKW685" s="198"/>
      <c r="TKX685" s="198"/>
      <c r="TKY685" s="198"/>
      <c r="TKZ685" s="198"/>
      <c r="TLA685" s="198"/>
      <c r="TLB685" s="198"/>
      <c r="TLC685" s="198"/>
      <c r="TLD685" s="198"/>
      <c r="TLE685" s="198"/>
      <c r="TLF685" s="198"/>
      <c r="TLG685" s="198"/>
      <c r="TLH685" s="198"/>
      <c r="TLI685" s="198"/>
      <c r="TLJ685" s="198"/>
      <c r="TLK685" s="198"/>
      <c r="TLL685" s="198"/>
      <c r="TLM685" s="198"/>
      <c r="TLN685" s="198"/>
      <c r="TLO685" s="198"/>
      <c r="TLP685" s="198"/>
      <c r="TLQ685" s="198"/>
      <c r="TLR685" s="198"/>
      <c r="TLS685" s="198"/>
      <c r="TLT685" s="198"/>
      <c r="TLU685" s="198"/>
      <c r="TLV685" s="198"/>
      <c r="TLW685" s="198"/>
      <c r="TLX685" s="198"/>
      <c r="TLY685" s="198"/>
      <c r="TLZ685" s="198"/>
      <c r="TMA685" s="198"/>
      <c r="TMB685" s="198"/>
      <c r="TMC685" s="198"/>
      <c r="TMD685" s="198"/>
      <c r="TME685" s="198"/>
      <c r="TMF685" s="198"/>
      <c r="TMG685" s="198"/>
      <c r="TMH685" s="198"/>
      <c r="TMI685" s="198"/>
      <c r="TMJ685" s="198"/>
      <c r="TMK685" s="198"/>
      <c r="TML685" s="198"/>
      <c r="TMM685" s="198"/>
      <c r="TMN685" s="198"/>
      <c r="TMO685" s="198"/>
      <c r="TMP685" s="198"/>
      <c r="TMQ685" s="198"/>
      <c r="TMR685" s="198"/>
      <c r="TMS685" s="198"/>
      <c r="TMT685" s="198"/>
      <c r="TMU685" s="198"/>
      <c r="TMV685" s="198"/>
      <c r="TMW685" s="198"/>
      <c r="TMX685" s="198"/>
      <c r="TMY685" s="198"/>
      <c r="TMZ685" s="198"/>
      <c r="TNA685" s="198"/>
      <c r="TNB685" s="198"/>
      <c r="TNC685" s="198"/>
      <c r="TND685" s="198"/>
      <c r="TNE685" s="198"/>
      <c r="TNF685" s="198"/>
      <c r="TNG685" s="198"/>
      <c r="TNH685" s="198"/>
      <c r="TNI685" s="198"/>
      <c r="TNJ685" s="198"/>
      <c r="TNK685" s="198"/>
      <c r="TNL685" s="198"/>
      <c r="TNM685" s="198"/>
      <c r="TNN685" s="198"/>
      <c r="TNO685" s="198"/>
      <c r="TNP685" s="198"/>
      <c r="TNQ685" s="198"/>
      <c r="TNR685" s="198"/>
      <c r="TNS685" s="198"/>
      <c r="TNT685" s="198"/>
      <c r="TNU685" s="198"/>
      <c r="TNV685" s="198"/>
      <c r="TNW685" s="198"/>
      <c r="TNX685" s="198"/>
      <c r="TNY685" s="198"/>
      <c r="TNZ685" s="198"/>
      <c r="TOA685" s="198"/>
      <c r="TOB685" s="198"/>
      <c r="TOC685" s="198"/>
      <c r="TOD685" s="198"/>
      <c r="TOE685" s="198"/>
      <c r="TOF685" s="198"/>
      <c r="TOG685" s="198"/>
      <c r="TOH685" s="198"/>
      <c r="TOI685" s="198"/>
      <c r="TOJ685" s="198"/>
      <c r="TOK685" s="198"/>
      <c r="TOL685" s="198"/>
      <c r="TOM685" s="198"/>
      <c r="TON685" s="198"/>
      <c r="TOO685" s="198"/>
      <c r="TOP685" s="198"/>
      <c r="TOQ685" s="198"/>
      <c r="TOR685" s="198"/>
      <c r="TOS685" s="198"/>
      <c r="TOT685" s="198"/>
      <c r="TOU685" s="198"/>
      <c r="TOV685" s="198"/>
      <c r="TOW685" s="198"/>
      <c r="TOX685" s="198"/>
      <c r="TOY685" s="198"/>
      <c r="TOZ685" s="198"/>
      <c r="TPA685" s="198"/>
      <c r="TPB685" s="198"/>
      <c r="TPC685" s="198"/>
      <c r="TPD685" s="198"/>
      <c r="TPE685" s="198"/>
      <c r="TPF685" s="198"/>
      <c r="TPG685" s="198"/>
      <c r="TPH685" s="198"/>
      <c r="TPI685" s="198"/>
      <c r="TPJ685" s="198"/>
      <c r="TPK685" s="198"/>
      <c r="TPL685" s="198"/>
      <c r="TPM685" s="198"/>
      <c r="TPN685" s="198"/>
      <c r="TPO685" s="198"/>
      <c r="TPP685" s="198"/>
      <c r="TPQ685" s="198"/>
      <c r="TPR685" s="198"/>
      <c r="TPS685" s="198"/>
      <c r="TPT685" s="198"/>
      <c r="TPU685" s="198"/>
      <c r="TPV685" s="198"/>
      <c r="TPW685" s="198"/>
      <c r="TPX685" s="198"/>
      <c r="TPY685" s="198"/>
      <c r="TPZ685" s="198"/>
      <c r="TQA685" s="198"/>
      <c r="TQB685" s="198"/>
      <c r="TQC685" s="198"/>
      <c r="TQD685" s="198"/>
      <c r="TQE685" s="198"/>
      <c r="TQF685" s="198"/>
      <c r="TQG685" s="198"/>
      <c r="TQH685" s="198"/>
      <c r="TQI685" s="198"/>
      <c r="TQJ685" s="198"/>
      <c r="TQK685" s="198"/>
      <c r="TQL685" s="198"/>
      <c r="TQM685" s="198"/>
      <c r="TQN685" s="198"/>
      <c r="TQO685" s="198"/>
      <c r="TQP685" s="198"/>
      <c r="TQQ685" s="198"/>
      <c r="TQR685" s="198"/>
      <c r="TQS685" s="198"/>
      <c r="TQT685" s="198"/>
      <c r="TQU685" s="198"/>
      <c r="TQV685" s="198"/>
      <c r="TQW685" s="198"/>
      <c r="TQX685" s="198"/>
      <c r="TQY685" s="198"/>
      <c r="TQZ685" s="198"/>
      <c r="TRA685" s="198"/>
      <c r="TRB685" s="198"/>
      <c r="TRC685" s="198"/>
      <c r="TRD685" s="198"/>
      <c r="TRE685" s="198"/>
      <c r="TRF685" s="198"/>
      <c r="TRG685" s="198"/>
      <c r="TRH685" s="198"/>
      <c r="TRI685" s="198"/>
      <c r="TRJ685" s="198"/>
      <c r="TRK685" s="198"/>
      <c r="TRL685" s="198"/>
      <c r="TRM685" s="198"/>
      <c r="TRN685" s="198"/>
      <c r="TRO685" s="198"/>
      <c r="TRP685" s="198"/>
      <c r="TRQ685" s="198"/>
      <c r="TRR685" s="198"/>
      <c r="TRS685" s="198"/>
      <c r="TRT685" s="198"/>
      <c r="TRU685" s="198"/>
      <c r="TRV685" s="198"/>
      <c r="TRW685" s="198"/>
      <c r="TRX685" s="198"/>
      <c r="TRY685" s="198"/>
      <c r="TRZ685" s="198"/>
      <c r="TSA685" s="198"/>
      <c r="TSB685" s="198"/>
      <c r="TSC685" s="198"/>
      <c r="TSD685" s="198"/>
      <c r="TSE685" s="198"/>
      <c r="TSF685" s="198"/>
      <c r="TSG685" s="198"/>
      <c r="TSH685" s="198"/>
      <c r="TSI685" s="198"/>
      <c r="TSJ685" s="198"/>
      <c r="TSK685" s="198"/>
      <c r="TSL685" s="198"/>
      <c r="TSM685" s="198"/>
      <c r="TSN685" s="198"/>
      <c r="TSO685" s="198"/>
      <c r="TSP685" s="198"/>
      <c r="TSQ685" s="198"/>
      <c r="TSR685" s="198"/>
      <c r="TSS685" s="198"/>
      <c r="TST685" s="198"/>
      <c r="TSU685" s="198"/>
      <c r="TSV685" s="198"/>
      <c r="TSW685" s="198"/>
      <c r="TSX685" s="198"/>
      <c r="TSY685" s="198"/>
      <c r="TSZ685" s="198"/>
      <c r="TTA685" s="198"/>
      <c r="TTB685" s="198"/>
      <c r="TTC685" s="198"/>
      <c r="TTD685" s="198"/>
      <c r="TTE685" s="198"/>
      <c r="TTF685" s="198"/>
      <c r="TTG685" s="198"/>
      <c r="TTH685" s="198"/>
      <c r="TTI685" s="198"/>
      <c r="TTJ685" s="198"/>
      <c r="TTK685" s="198"/>
      <c r="TTL685" s="198"/>
      <c r="TTM685" s="198"/>
      <c r="TTN685" s="198"/>
      <c r="TTO685" s="198"/>
      <c r="TTP685" s="198"/>
      <c r="TTQ685" s="198"/>
      <c r="TTR685" s="198"/>
      <c r="TTS685" s="198"/>
      <c r="TTT685" s="198"/>
      <c r="TTU685" s="198"/>
      <c r="TTV685" s="198"/>
      <c r="TTW685" s="198"/>
      <c r="TTX685" s="198"/>
      <c r="TTY685" s="198"/>
      <c r="TTZ685" s="198"/>
      <c r="TUA685" s="198"/>
      <c r="TUB685" s="198"/>
      <c r="TUC685" s="198"/>
      <c r="TUD685" s="198"/>
      <c r="TUE685" s="198"/>
      <c r="TUF685" s="198"/>
      <c r="TUG685" s="198"/>
      <c r="TUH685" s="198"/>
      <c r="TUI685" s="198"/>
      <c r="TUJ685" s="198"/>
      <c r="TUK685" s="198"/>
      <c r="TUL685" s="198"/>
      <c r="TUM685" s="198"/>
      <c r="TUN685" s="198"/>
      <c r="TUO685" s="198"/>
      <c r="TUP685" s="198"/>
      <c r="TUQ685" s="198"/>
      <c r="TUR685" s="198"/>
      <c r="TUS685" s="198"/>
      <c r="TUT685" s="198"/>
      <c r="TUU685" s="198"/>
      <c r="TUV685" s="198"/>
      <c r="TUW685" s="198"/>
      <c r="TUX685" s="198"/>
      <c r="TUY685" s="198"/>
      <c r="TUZ685" s="198"/>
      <c r="TVA685" s="198"/>
      <c r="TVB685" s="198"/>
      <c r="TVC685" s="198"/>
      <c r="TVD685" s="198"/>
      <c r="TVE685" s="198"/>
      <c r="TVF685" s="198"/>
      <c r="TVG685" s="198"/>
      <c r="TVH685" s="198"/>
      <c r="TVI685" s="198"/>
      <c r="TVJ685" s="198"/>
      <c r="TVK685" s="198"/>
      <c r="TVL685" s="198"/>
      <c r="TVM685" s="198"/>
      <c r="TVN685" s="198"/>
      <c r="TVO685" s="198"/>
      <c r="TVP685" s="198"/>
      <c r="TVQ685" s="198"/>
      <c r="TVR685" s="198"/>
      <c r="TVS685" s="198"/>
      <c r="TVT685" s="198"/>
      <c r="TVU685" s="198"/>
      <c r="TVV685" s="198"/>
      <c r="TVW685" s="198"/>
      <c r="TVX685" s="198"/>
      <c r="TVY685" s="198"/>
      <c r="TVZ685" s="198"/>
      <c r="TWA685" s="198"/>
      <c r="TWB685" s="198"/>
      <c r="TWC685" s="198"/>
      <c r="TWD685" s="198"/>
      <c r="TWE685" s="198"/>
      <c r="TWF685" s="198"/>
      <c r="TWG685" s="198"/>
      <c r="TWH685" s="198"/>
      <c r="TWI685" s="198"/>
      <c r="TWJ685" s="198"/>
      <c r="TWK685" s="198"/>
      <c r="TWL685" s="198"/>
      <c r="TWM685" s="198"/>
      <c r="TWN685" s="198"/>
      <c r="TWO685" s="198"/>
      <c r="TWP685" s="198"/>
      <c r="TWQ685" s="198"/>
      <c r="TWR685" s="198"/>
      <c r="TWS685" s="198"/>
      <c r="TWT685" s="198"/>
      <c r="TWU685" s="198"/>
      <c r="TWV685" s="198"/>
      <c r="TWW685" s="198"/>
      <c r="TWX685" s="198"/>
      <c r="TWY685" s="198"/>
      <c r="TWZ685" s="198"/>
      <c r="TXA685" s="198"/>
      <c r="TXB685" s="198"/>
      <c r="TXC685" s="198"/>
      <c r="TXD685" s="198"/>
      <c r="TXE685" s="198"/>
      <c r="TXF685" s="198"/>
      <c r="TXG685" s="198"/>
      <c r="TXH685" s="198"/>
      <c r="TXI685" s="198"/>
      <c r="TXJ685" s="198"/>
      <c r="TXK685" s="198"/>
      <c r="TXL685" s="198"/>
      <c r="TXM685" s="198"/>
      <c r="TXN685" s="198"/>
      <c r="TXO685" s="198"/>
      <c r="TXP685" s="198"/>
      <c r="TXQ685" s="198"/>
      <c r="TXR685" s="198"/>
      <c r="TXS685" s="198"/>
      <c r="TXT685" s="198"/>
      <c r="TXU685" s="198"/>
      <c r="TXV685" s="198"/>
      <c r="TXW685" s="198"/>
      <c r="TXX685" s="198"/>
      <c r="TXY685" s="198"/>
      <c r="TXZ685" s="198"/>
      <c r="TYA685" s="198"/>
      <c r="TYB685" s="198"/>
      <c r="TYC685" s="198"/>
      <c r="TYD685" s="198"/>
      <c r="TYE685" s="198"/>
      <c r="TYF685" s="198"/>
      <c r="TYG685" s="198"/>
      <c r="TYH685" s="198"/>
      <c r="TYI685" s="198"/>
      <c r="TYJ685" s="198"/>
      <c r="TYK685" s="198"/>
      <c r="TYL685" s="198"/>
      <c r="TYM685" s="198"/>
      <c r="TYN685" s="198"/>
      <c r="TYO685" s="198"/>
      <c r="TYP685" s="198"/>
      <c r="TYQ685" s="198"/>
      <c r="TYR685" s="198"/>
      <c r="TYS685" s="198"/>
      <c r="TYT685" s="198"/>
      <c r="TYU685" s="198"/>
      <c r="TYV685" s="198"/>
      <c r="TYW685" s="198"/>
      <c r="TYX685" s="198"/>
      <c r="TYY685" s="198"/>
      <c r="TYZ685" s="198"/>
      <c r="TZA685" s="198"/>
      <c r="TZB685" s="198"/>
      <c r="TZC685" s="198"/>
      <c r="TZD685" s="198"/>
      <c r="TZE685" s="198"/>
      <c r="TZF685" s="198"/>
      <c r="TZG685" s="198"/>
      <c r="TZH685" s="198"/>
      <c r="TZI685" s="198"/>
      <c r="TZJ685" s="198"/>
      <c r="TZK685" s="198"/>
      <c r="TZL685" s="198"/>
      <c r="TZM685" s="198"/>
      <c r="TZN685" s="198"/>
      <c r="TZO685" s="198"/>
      <c r="TZP685" s="198"/>
      <c r="TZQ685" s="198"/>
      <c r="TZR685" s="198"/>
      <c r="TZS685" s="198"/>
      <c r="TZT685" s="198"/>
      <c r="TZU685" s="198"/>
      <c r="TZV685" s="198"/>
      <c r="TZW685" s="198"/>
      <c r="TZX685" s="198"/>
      <c r="TZY685" s="198"/>
      <c r="TZZ685" s="198"/>
      <c r="UAA685" s="198"/>
      <c r="UAB685" s="198"/>
      <c r="UAC685" s="198"/>
      <c r="UAD685" s="198"/>
      <c r="UAE685" s="198"/>
      <c r="UAF685" s="198"/>
      <c r="UAG685" s="198"/>
      <c r="UAH685" s="198"/>
      <c r="UAI685" s="198"/>
      <c r="UAJ685" s="198"/>
      <c r="UAK685" s="198"/>
      <c r="UAL685" s="198"/>
      <c r="UAM685" s="198"/>
      <c r="UAN685" s="198"/>
      <c r="UAO685" s="198"/>
      <c r="UAP685" s="198"/>
      <c r="UAQ685" s="198"/>
      <c r="UAR685" s="198"/>
      <c r="UAS685" s="198"/>
      <c r="UAT685" s="198"/>
      <c r="UAU685" s="198"/>
      <c r="UAV685" s="198"/>
      <c r="UAW685" s="198"/>
      <c r="UAX685" s="198"/>
      <c r="UAY685" s="198"/>
      <c r="UAZ685" s="198"/>
      <c r="UBA685" s="198"/>
      <c r="UBB685" s="198"/>
      <c r="UBC685" s="198"/>
      <c r="UBD685" s="198"/>
      <c r="UBE685" s="198"/>
      <c r="UBF685" s="198"/>
      <c r="UBG685" s="198"/>
      <c r="UBH685" s="198"/>
      <c r="UBI685" s="198"/>
      <c r="UBJ685" s="198"/>
      <c r="UBK685" s="198"/>
      <c r="UBL685" s="198"/>
      <c r="UBM685" s="198"/>
      <c r="UBN685" s="198"/>
      <c r="UBO685" s="198"/>
      <c r="UBP685" s="198"/>
      <c r="UBQ685" s="198"/>
      <c r="UBR685" s="198"/>
      <c r="UBS685" s="198"/>
      <c r="UBT685" s="198"/>
      <c r="UBU685" s="198"/>
      <c r="UBV685" s="198"/>
      <c r="UBW685" s="198"/>
      <c r="UBX685" s="198"/>
      <c r="UBY685" s="198"/>
      <c r="UBZ685" s="198"/>
      <c r="UCA685" s="198"/>
      <c r="UCB685" s="198"/>
      <c r="UCC685" s="198"/>
      <c r="UCD685" s="198"/>
      <c r="UCE685" s="198"/>
      <c r="UCF685" s="198"/>
      <c r="UCG685" s="198"/>
      <c r="UCH685" s="198"/>
      <c r="UCI685" s="198"/>
      <c r="UCJ685" s="198"/>
      <c r="UCK685" s="198"/>
      <c r="UCL685" s="198"/>
      <c r="UCM685" s="198"/>
      <c r="UCN685" s="198"/>
      <c r="UCO685" s="198"/>
      <c r="UCP685" s="198"/>
      <c r="UCQ685" s="198"/>
      <c r="UCR685" s="198"/>
      <c r="UCS685" s="198"/>
      <c r="UCT685" s="198"/>
      <c r="UCU685" s="198"/>
      <c r="UCV685" s="198"/>
      <c r="UCW685" s="198"/>
      <c r="UCX685" s="198"/>
      <c r="UCY685" s="198"/>
      <c r="UCZ685" s="198"/>
      <c r="UDA685" s="198"/>
      <c r="UDB685" s="198"/>
      <c r="UDC685" s="198"/>
      <c r="UDD685" s="198"/>
      <c r="UDE685" s="198"/>
      <c r="UDF685" s="198"/>
      <c r="UDG685" s="198"/>
      <c r="UDH685" s="198"/>
      <c r="UDI685" s="198"/>
      <c r="UDJ685" s="198"/>
      <c r="UDK685" s="198"/>
      <c r="UDL685" s="198"/>
      <c r="UDM685" s="198"/>
      <c r="UDN685" s="198"/>
      <c r="UDO685" s="198"/>
      <c r="UDP685" s="198"/>
      <c r="UDQ685" s="198"/>
      <c r="UDR685" s="198"/>
      <c r="UDS685" s="198"/>
      <c r="UDT685" s="198"/>
      <c r="UDU685" s="198"/>
      <c r="UDV685" s="198"/>
      <c r="UDW685" s="198"/>
      <c r="UDX685" s="198"/>
      <c r="UDY685" s="198"/>
      <c r="UDZ685" s="198"/>
      <c r="UEA685" s="198"/>
      <c r="UEB685" s="198"/>
      <c r="UEC685" s="198"/>
      <c r="UED685" s="198"/>
      <c r="UEE685" s="198"/>
      <c r="UEF685" s="198"/>
      <c r="UEG685" s="198"/>
      <c r="UEH685" s="198"/>
      <c r="UEI685" s="198"/>
      <c r="UEJ685" s="198"/>
      <c r="UEK685" s="198"/>
      <c r="UEL685" s="198"/>
      <c r="UEM685" s="198"/>
      <c r="UEN685" s="198"/>
      <c r="UEO685" s="198"/>
      <c r="UEP685" s="198"/>
      <c r="UEQ685" s="198"/>
      <c r="UER685" s="198"/>
      <c r="UES685" s="198"/>
      <c r="UET685" s="198"/>
      <c r="UEU685" s="198"/>
      <c r="UEV685" s="198"/>
      <c r="UEW685" s="198"/>
      <c r="UEX685" s="198"/>
      <c r="UEY685" s="198"/>
      <c r="UEZ685" s="198"/>
      <c r="UFA685" s="198"/>
      <c r="UFB685" s="198"/>
      <c r="UFC685" s="198"/>
      <c r="UFD685" s="198"/>
      <c r="UFE685" s="198"/>
      <c r="UFF685" s="198"/>
      <c r="UFG685" s="198"/>
      <c r="UFH685" s="198"/>
      <c r="UFI685" s="198"/>
      <c r="UFJ685" s="198"/>
      <c r="UFK685" s="198"/>
      <c r="UFL685" s="198"/>
      <c r="UFM685" s="198"/>
      <c r="UFN685" s="198"/>
      <c r="UFO685" s="198"/>
      <c r="UFP685" s="198"/>
      <c r="UFQ685" s="198"/>
      <c r="UFR685" s="198"/>
      <c r="UFS685" s="198"/>
      <c r="UFT685" s="198"/>
      <c r="UFU685" s="198"/>
      <c r="UFV685" s="198"/>
      <c r="UFW685" s="198"/>
      <c r="UFX685" s="198"/>
      <c r="UFY685" s="198"/>
      <c r="UFZ685" s="198"/>
      <c r="UGA685" s="198"/>
      <c r="UGB685" s="198"/>
      <c r="UGC685" s="198"/>
      <c r="UGD685" s="198"/>
      <c r="UGE685" s="198"/>
      <c r="UGF685" s="198"/>
      <c r="UGG685" s="198"/>
      <c r="UGH685" s="198"/>
      <c r="UGI685" s="198"/>
      <c r="UGJ685" s="198"/>
      <c r="UGK685" s="198"/>
      <c r="UGL685" s="198"/>
      <c r="UGM685" s="198"/>
      <c r="UGN685" s="198"/>
      <c r="UGO685" s="198"/>
      <c r="UGP685" s="198"/>
      <c r="UGQ685" s="198"/>
      <c r="UGR685" s="198"/>
      <c r="UGS685" s="198"/>
      <c r="UGT685" s="198"/>
      <c r="UGU685" s="198"/>
      <c r="UGV685" s="198"/>
      <c r="UGW685" s="198"/>
      <c r="UGX685" s="198"/>
      <c r="UGY685" s="198"/>
      <c r="UGZ685" s="198"/>
      <c r="UHA685" s="198"/>
      <c r="UHB685" s="198"/>
      <c r="UHC685" s="198"/>
      <c r="UHD685" s="198"/>
      <c r="UHE685" s="198"/>
      <c r="UHF685" s="198"/>
      <c r="UHG685" s="198"/>
      <c r="UHH685" s="198"/>
      <c r="UHI685" s="198"/>
      <c r="UHJ685" s="198"/>
      <c r="UHK685" s="198"/>
      <c r="UHL685" s="198"/>
      <c r="UHM685" s="198"/>
      <c r="UHN685" s="198"/>
      <c r="UHO685" s="198"/>
      <c r="UHP685" s="198"/>
      <c r="UHQ685" s="198"/>
      <c r="UHR685" s="198"/>
      <c r="UHS685" s="198"/>
      <c r="UHT685" s="198"/>
      <c r="UHU685" s="198"/>
      <c r="UHV685" s="198"/>
      <c r="UHW685" s="198"/>
      <c r="UHX685" s="198"/>
      <c r="UHY685" s="198"/>
      <c r="UHZ685" s="198"/>
      <c r="UIA685" s="198"/>
      <c r="UIB685" s="198"/>
      <c r="UIC685" s="198"/>
      <c r="UID685" s="198"/>
      <c r="UIE685" s="198"/>
      <c r="UIF685" s="198"/>
      <c r="UIG685" s="198"/>
      <c r="UIH685" s="198"/>
      <c r="UII685" s="198"/>
      <c r="UIJ685" s="198"/>
      <c r="UIK685" s="198"/>
      <c r="UIL685" s="198"/>
      <c r="UIM685" s="198"/>
      <c r="UIN685" s="198"/>
      <c r="UIO685" s="198"/>
      <c r="UIP685" s="198"/>
      <c r="UIQ685" s="198"/>
      <c r="UIR685" s="198"/>
      <c r="UIS685" s="198"/>
      <c r="UIT685" s="198"/>
      <c r="UIU685" s="198"/>
      <c r="UIV685" s="198"/>
      <c r="UIW685" s="198"/>
      <c r="UIX685" s="198"/>
      <c r="UIY685" s="198"/>
      <c r="UIZ685" s="198"/>
      <c r="UJA685" s="198"/>
      <c r="UJB685" s="198"/>
      <c r="UJC685" s="198"/>
      <c r="UJD685" s="198"/>
      <c r="UJE685" s="198"/>
      <c r="UJF685" s="198"/>
      <c r="UJG685" s="198"/>
      <c r="UJH685" s="198"/>
      <c r="UJI685" s="198"/>
      <c r="UJJ685" s="198"/>
      <c r="UJK685" s="198"/>
      <c r="UJL685" s="198"/>
      <c r="UJM685" s="198"/>
      <c r="UJN685" s="198"/>
      <c r="UJO685" s="198"/>
      <c r="UJP685" s="198"/>
      <c r="UJQ685" s="198"/>
      <c r="UJR685" s="198"/>
      <c r="UJS685" s="198"/>
      <c r="UJT685" s="198"/>
      <c r="UJU685" s="198"/>
      <c r="UJV685" s="198"/>
      <c r="UJW685" s="198"/>
      <c r="UJX685" s="198"/>
      <c r="UJY685" s="198"/>
      <c r="UJZ685" s="198"/>
      <c r="UKA685" s="198"/>
      <c r="UKB685" s="198"/>
      <c r="UKC685" s="198"/>
      <c r="UKD685" s="198"/>
      <c r="UKE685" s="198"/>
      <c r="UKF685" s="198"/>
      <c r="UKG685" s="198"/>
      <c r="UKH685" s="198"/>
      <c r="UKI685" s="198"/>
      <c r="UKJ685" s="198"/>
      <c r="UKK685" s="198"/>
      <c r="UKL685" s="198"/>
      <c r="UKM685" s="198"/>
      <c r="UKN685" s="198"/>
      <c r="UKO685" s="198"/>
      <c r="UKP685" s="198"/>
      <c r="UKQ685" s="198"/>
      <c r="UKR685" s="198"/>
      <c r="UKS685" s="198"/>
      <c r="UKT685" s="198"/>
      <c r="UKU685" s="198"/>
      <c r="UKV685" s="198"/>
      <c r="UKW685" s="198"/>
      <c r="UKX685" s="198"/>
      <c r="UKY685" s="198"/>
      <c r="UKZ685" s="198"/>
      <c r="ULA685" s="198"/>
      <c r="ULB685" s="198"/>
      <c r="ULC685" s="198"/>
      <c r="ULD685" s="198"/>
      <c r="ULE685" s="198"/>
      <c r="ULF685" s="198"/>
      <c r="ULG685" s="198"/>
      <c r="ULH685" s="198"/>
      <c r="ULI685" s="198"/>
      <c r="ULJ685" s="198"/>
      <c r="ULK685" s="198"/>
      <c r="ULL685" s="198"/>
      <c r="ULM685" s="198"/>
      <c r="ULN685" s="198"/>
      <c r="ULO685" s="198"/>
      <c r="ULP685" s="198"/>
      <c r="ULQ685" s="198"/>
      <c r="ULR685" s="198"/>
      <c r="ULS685" s="198"/>
      <c r="ULT685" s="198"/>
      <c r="ULU685" s="198"/>
      <c r="ULV685" s="198"/>
      <c r="ULW685" s="198"/>
      <c r="ULX685" s="198"/>
      <c r="ULY685" s="198"/>
      <c r="ULZ685" s="198"/>
      <c r="UMA685" s="198"/>
      <c r="UMB685" s="198"/>
      <c r="UMC685" s="198"/>
      <c r="UMD685" s="198"/>
      <c r="UME685" s="198"/>
      <c r="UMF685" s="198"/>
      <c r="UMG685" s="198"/>
      <c r="UMH685" s="198"/>
      <c r="UMI685" s="198"/>
      <c r="UMJ685" s="198"/>
      <c r="UMK685" s="198"/>
      <c r="UML685" s="198"/>
      <c r="UMM685" s="198"/>
      <c r="UMN685" s="198"/>
      <c r="UMO685" s="198"/>
      <c r="UMP685" s="198"/>
      <c r="UMQ685" s="198"/>
      <c r="UMR685" s="198"/>
      <c r="UMS685" s="198"/>
      <c r="UMT685" s="198"/>
      <c r="UMU685" s="198"/>
      <c r="UMV685" s="198"/>
      <c r="UMW685" s="198"/>
      <c r="UMX685" s="198"/>
      <c r="UMY685" s="198"/>
      <c r="UMZ685" s="198"/>
      <c r="UNA685" s="198"/>
      <c r="UNB685" s="198"/>
      <c r="UNC685" s="198"/>
      <c r="UND685" s="198"/>
      <c r="UNE685" s="198"/>
      <c r="UNF685" s="198"/>
      <c r="UNG685" s="198"/>
      <c r="UNH685" s="198"/>
      <c r="UNI685" s="198"/>
      <c r="UNJ685" s="198"/>
      <c r="UNK685" s="198"/>
      <c r="UNL685" s="198"/>
      <c r="UNM685" s="198"/>
      <c r="UNN685" s="198"/>
      <c r="UNO685" s="198"/>
      <c r="UNP685" s="198"/>
      <c r="UNQ685" s="198"/>
      <c r="UNR685" s="198"/>
      <c r="UNS685" s="198"/>
      <c r="UNT685" s="198"/>
      <c r="UNU685" s="198"/>
      <c r="UNV685" s="198"/>
      <c r="UNW685" s="198"/>
      <c r="UNX685" s="198"/>
      <c r="UNY685" s="198"/>
      <c r="UNZ685" s="198"/>
      <c r="UOA685" s="198"/>
      <c r="UOB685" s="198"/>
      <c r="UOC685" s="198"/>
      <c r="UOD685" s="198"/>
      <c r="UOE685" s="198"/>
      <c r="UOF685" s="198"/>
      <c r="UOG685" s="198"/>
      <c r="UOH685" s="198"/>
      <c r="UOI685" s="198"/>
      <c r="UOJ685" s="198"/>
      <c r="UOK685" s="198"/>
      <c r="UOL685" s="198"/>
      <c r="UOM685" s="198"/>
      <c r="UON685" s="198"/>
      <c r="UOO685" s="198"/>
      <c r="UOP685" s="198"/>
      <c r="UOQ685" s="198"/>
      <c r="UOR685" s="198"/>
      <c r="UOS685" s="198"/>
      <c r="UOT685" s="198"/>
      <c r="UOU685" s="198"/>
      <c r="UOV685" s="198"/>
      <c r="UOW685" s="198"/>
      <c r="UOX685" s="198"/>
      <c r="UOY685" s="198"/>
      <c r="UOZ685" s="198"/>
      <c r="UPA685" s="198"/>
      <c r="UPB685" s="198"/>
      <c r="UPC685" s="198"/>
      <c r="UPD685" s="198"/>
      <c r="UPE685" s="198"/>
      <c r="UPF685" s="198"/>
      <c r="UPG685" s="198"/>
      <c r="UPH685" s="198"/>
      <c r="UPI685" s="198"/>
      <c r="UPJ685" s="198"/>
      <c r="UPK685" s="198"/>
      <c r="UPL685" s="198"/>
      <c r="UPM685" s="198"/>
      <c r="UPN685" s="198"/>
      <c r="UPO685" s="198"/>
      <c r="UPP685" s="198"/>
      <c r="UPQ685" s="198"/>
      <c r="UPR685" s="198"/>
      <c r="UPS685" s="198"/>
      <c r="UPT685" s="198"/>
      <c r="UPU685" s="198"/>
      <c r="UPV685" s="198"/>
      <c r="UPW685" s="198"/>
      <c r="UPX685" s="198"/>
      <c r="UPY685" s="198"/>
      <c r="UPZ685" s="198"/>
      <c r="UQA685" s="198"/>
      <c r="UQB685" s="198"/>
      <c r="UQC685" s="198"/>
      <c r="UQD685" s="198"/>
      <c r="UQE685" s="198"/>
      <c r="UQF685" s="198"/>
      <c r="UQG685" s="198"/>
      <c r="UQH685" s="198"/>
      <c r="UQI685" s="198"/>
      <c r="UQJ685" s="198"/>
      <c r="UQK685" s="198"/>
      <c r="UQL685" s="198"/>
      <c r="UQM685" s="198"/>
      <c r="UQN685" s="198"/>
      <c r="UQO685" s="198"/>
      <c r="UQP685" s="198"/>
      <c r="UQQ685" s="198"/>
      <c r="UQR685" s="198"/>
      <c r="UQS685" s="198"/>
      <c r="UQT685" s="198"/>
      <c r="UQU685" s="198"/>
      <c r="UQV685" s="198"/>
      <c r="UQW685" s="198"/>
      <c r="UQX685" s="198"/>
      <c r="UQY685" s="198"/>
      <c r="UQZ685" s="198"/>
      <c r="URA685" s="198"/>
      <c r="URB685" s="198"/>
      <c r="URC685" s="198"/>
      <c r="URD685" s="198"/>
      <c r="URE685" s="198"/>
      <c r="URF685" s="198"/>
      <c r="URG685" s="198"/>
      <c r="URH685" s="198"/>
      <c r="URI685" s="198"/>
      <c r="URJ685" s="198"/>
      <c r="URK685" s="198"/>
      <c r="URL685" s="198"/>
      <c r="URM685" s="198"/>
      <c r="URN685" s="198"/>
      <c r="URO685" s="198"/>
      <c r="URP685" s="198"/>
      <c r="URQ685" s="198"/>
      <c r="URR685" s="198"/>
      <c r="URS685" s="198"/>
      <c r="URT685" s="198"/>
      <c r="URU685" s="198"/>
      <c r="URV685" s="198"/>
      <c r="URW685" s="198"/>
      <c r="URX685" s="198"/>
      <c r="URY685" s="198"/>
      <c r="URZ685" s="198"/>
      <c r="USA685" s="198"/>
      <c r="USB685" s="198"/>
      <c r="USC685" s="198"/>
      <c r="USD685" s="198"/>
      <c r="USE685" s="198"/>
      <c r="USF685" s="198"/>
      <c r="USG685" s="198"/>
      <c r="USH685" s="198"/>
      <c r="USI685" s="198"/>
      <c r="USJ685" s="198"/>
      <c r="USK685" s="198"/>
      <c r="USL685" s="198"/>
      <c r="USM685" s="198"/>
      <c r="USN685" s="198"/>
      <c r="USO685" s="198"/>
      <c r="USP685" s="198"/>
      <c r="USQ685" s="198"/>
      <c r="USR685" s="198"/>
      <c r="USS685" s="198"/>
      <c r="UST685" s="198"/>
      <c r="USU685" s="198"/>
      <c r="USV685" s="198"/>
      <c r="USW685" s="198"/>
      <c r="USX685" s="198"/>
      <c r="USY685" s="198"/>
      <c r="USZ685" s="198"/>
      <c r="UTA685" s="198"/>
      <c r="UTB685" s="198"/>
      <c r="UTC685" s="198"/>
      <c r="UTD685" s="198"/>
      <c r="UTE685" s="198"/>
      <c r="UTF685" s="198"/>
      <c r="UTG685" s="198"/>
      <c r="UTH685" s="198"/>
      <c r="UTI685" s="198"/>
      <c r="UTJ685" s="198"/>
      <c r="UTK685" s="198"/>
      <c r="UTL685" s="198"/>
      <c r="UTM685" s="198"/>
      <c r="UTN685" s="198"/>
      <c r="UTO685" s="198"/>
      <c r="UTP685" s="198"/>
      <c r="UTQ685" s="198"/>
      <c r="UTR685" s="198"/>
      <c r="UTS685" s="198"/>
      <c r="UTT685" s="198"/>
      <c r="UTU685" s="198"/>
      <c r="UTV685" s="198"/>
      <c r="UTW685" s="198"/>
      <c r="UTX685" s="198"/>
      <c r="UTY685" s="198"/>
      <c r="UTZ685" s="198"/>
      <c r="UUA685" s="198"/>
      <c r="UUB685" s="198"/>
      <c r="UUC685" s="198"/>
      <c r="UUD685" s="198"/>
      <c r="UUE685" s="198"/>
      <c r="UUF685" s="198"/>
      <c r="UUG685" s="198"/>
      <c r="UUH685" s="198"/>
      <c r="UUI685" s="198"/>
      <c r="UUJ685" s="198"/>
      <c r="UUK685" s="198"/>
      <c r="UUL685" s="198"/>
      <c r="UUM685" s="198"/>
      <c r="UUN685" s="198"/>
      <c r="UUO685" s="198"/>
      <c r="UUP685" s="198"/>
      <c r="UUQ685" s="198"/>
      <c r="UUR685" s="198"/>
      <c r="UUS685" s="198"/>
      <c r="UUT685" s="198"/>
      <c r="UUU685" s="198"/>
      <c r="UUV685" s="198"/>
      <c r="UUW685" s="198"/>
      <c r="UUX685" s="198"/>
      <c r="UUY685" s="198"/>
      <c r="UUZ685" s="198"/>
      <c r="UVA685" s="198"/>
      <c r="UVB685" s="198"/>
      <c r="UVC685" s="198"/>
      <c r="UVD685" s="198"/>
      <c r="UVE685" s="198"/>
      <c r="UVF685" s="198"/>
      <c r="UVG685" s="198"/>
      <c r="UVH685" s="198"/>
      <c r="UVI685" s="198"/>
      <c r="UVJ685" s="198"/>
      <c r="UVK685" s="198"/>
      <c r="UVL685" s="198"/>
      <c r="UVM685" s="198"/>
      <c r="UVN685" s="198"/>
      <c r="UVO685" s="198"/>
      <c r="UVP685" s="198"/>
      <c r="UVQ685" s="198"/>
      <c r="UVR685" s="198"/>
      <c r="UVS685" s="198"/>
      <c r="UVT685" s="198"/>
      <c r="UVU685" s="198"/>
      <c r="UVV685" s="198"/>
      <c r="UVW685" s="198"/>
      <c r="UVX685" s="198"/>
      <c r="UVY685" s="198"/>
      <c r="UVZ685" s="198"/>
      <c r="UWA685" s="198"/>
      <c r="UWB685" s="198"/>
      <c r="UWC685" s="198"/>
      <c r="UWD685" s="198"/>
      <c r="UWE685" s="198"/>
      <c r="UWF685" s="198"/>
      <c r="UWG685" s="198"/>
      <c r="UWH685" s="198"/>
      <c r="UWI685" s="198"/>
      <c r="UWJ685" s="198"/>
      <c r="UWK685" s="198"/>
      <c r="UWL685" s="198"/>
      <c r="UWM685" s="198"/>
      <c r="UWN685" s="198"/>
      <c r="UWO685" s="198"/>
      <c r="UWP685" s="198"/>
      <c r="UWQ685" s="198"/>
      <c r="UWR685" s="198"/>
      <c r="UWS685" s="198"/>
      <c r="UWT685" s="198"/>
      <c r="UWU685" s="198"/>
      <c r="UWV685" s="198"/>
      <c r="UWW685" s="198"/>
      <c r="UWX685" s="198"/>
      <c r="UWY685" s="198"/>
      <c r="UWZ685" s="198"/>
      <c r="UXA685" s="198"/>
      <c r="UXB685" s="198"/>
      <c r="UXC685" s="198"/>
      <c r="UXD685" s="198"/>
      <c r="UXE685" s="198"/>
      <c r="UXF685" s="198"/>
      <c r="UXG685" s="198"/>
      <c r="UXH685" s="198"/>
      <c r="UXI685" s="198"/>
      <c r="UXJ685" s="198"/>
      <c r="UXK685" s="198"/>
      <c r="UXL685" s="198"/>
      <c r="UXM685" s="198"/>
      <c r="UXN685" s="198"/>
      <c r="UXO685" s="198"/>
      <c r="UXP685" s="198"/>
      <c r="UXQ685" s="198"/>
      <c r="UXR685" s="198"/>
      <c r="UXS685" s="198"/>
      <c r="UXT685" s="198"/>
      <c r="UXU685" s="198"/>
      <c r="UXV685" s="198"/>
      <c r="UXW685" s="198"/>
      <c r="UXX685" s="198"/>
      <c r="UXY685" s="198"/>
      <c r="UXZ685" s="198"/>
      <c r="UYA685" s="198"/>
      <c r="UYB685" s="198"/>
      <c r="UYC685" s="198"/>
      <c r="UYD685" s="198"/>
      <c r="UYE685" s="198"/>
      <c r="UYF685" s="198"/>
      <c r="UYG685" s="198"/>
      <c r="UYH685" s="198"/>
      <c r="UYI685" s="198"/>
      <c r="UYJ685" s="198"/>
      <c r="UYK685" s="198"/>
      <c r="UYL685" s="198"/>
      <c r="UYM685" s="198"/>
      <c r="UYN685" s="198"/>
      <c r="UYO685" s="198"/>
      <c r="UYP685" s="198"/>
      <c r="UYQ685" s="198"/>
      <c r="UYR685" s="198"/>
      <c r="UYS685" s="198"/>
      <c r="UYT685" s="198"/>
      <c r="UYU685" s="198"/>
      <c r="UYV685" s="198"/>
      <c r="UYW685" s="198"/>
      <c r="UYX685" s="198"/>
      <c r="UYY685" s="198"/>
      <c r="UYZ685" s="198"/>
      <c r="UZA685" s="198"/>
      <c r="UZB685" s="198"/>
      <c r="UZC685" s="198"/>
      <c r="UZD685" s="198"/>
      <c r="UZE685" s="198"/>
      <c r="UZF685" s="198"/>
      <c r="UZG685" s="198"/>
      <c r="UZH685" s="198"/>
      <c r="UZI685" s="198"/>
      <c r="UZJ685" s="198"/>
      <c r="UZK685" s="198"/>
      <c r="UZL685" s="198"/>
      <c r="UZM685" s="198"/>
      <c r="UZN685" s="198"/>
      <c r="UZO685" s="198"/>
      <c r="UZP685" s="198"/>
      <c r="UZQ685" s="198"/>
      <c r="UZR685" s="198"/>
      <c r="UZS685" s="198"/>
      <c r="UZT685" s="198"/>
      <c r="UZU685" s="198"/>
      <c r="UZV685" s="198"/>
      <c r="UZW685" s="198"/>
      <c r="UZX685" s="198"/>
      <c r="UZY685" s="198"/>
      <c r="UZZ685" s="198"/>
      <c r="VAA685" s="198"/>
      <c r="VAB685" s="198"/>
      <c r="VAC685" s="198"/>
      <c r="VAD685" s="198"/>
      <c r="VAE685" s="198"/>
      <c r="VAF685" s="198"/>
      <c r="VAG685" s="198"/>
      <c r="VAH685" s="198"/>
      <c r="VAI685" s="198"/>
      <c r="VAJ685" s="198"/>
      <c r="VAK685" s="198"/>
      <c r="VAL685" s="198"/>
      <c r="VAM685" s="198"/>
      <c r="VAN685" s="198"/>
      <c r="VAO685" s="198"/>
      <c r="VAP685" s="198"/>
      <c r="VAQ685" s="198"/>
      <c r="VAR685" s="198"/>
      <c r="VAS685" s="198"/>
      <c r="VAT685" s="198"/>
      <c r="VAU685" s="198"/>
      <c r="VAV685" s="198"/>
      <c r="VAW685" s="198"/>
      <c r="VAX685" s="198"/>
      <c r="VAY685" s="198"/>
      <c r="VAZ685" s="198"/>
      <c r="VBA685" s="198"/>
      <c r="VBB685" s="198"/>
      <c r="VBC685" s="198"/>
      <c r="VBD685" s="198"/>
      <c r="VBE685" s="198"/>
      <c r="VBF685" s="198"/>
      <c r="VBG685" s="198"/>
      <c r="VBH685" s="198"/>
      <c r="VBI685" s="198"/>
      <c r="VBJ685" s="198"/>
      <c r="VBK685" s="198"/>
      <c r="VBL685" s="198"/>
      <c r="VBM685" s="198"/>
      <c r="VBN685" s="198"/>
      <c r="VBO685" s="198"/>
      <c r="VBP685" s="198"/>
      <c r="VBQ685" s="198"/>
      <c r="VBR685" s="198"/>
      <c r="VBS685" s="198"/>
      <c r="VBT685" s="198"/>
      <c r="VBU685" s="198"/>
      <c r="VBV685" s="198"/>
      <c r="VBW685" s="198"/>
      <c r="VBX685" s="198"/>
      <c r="VBY685" s="198"/>
      <c r="VBZ685" s="198"/>
      <c r="VCA685" s="198"/>
      <c r="VCB685" s="198"/>
      <c r="VCC685" s="198"/>
      <c r="VCD685" s="198"/>
      <c r="VCE685" s="198"/>
      <c r="VCF685" s="198"/>
      <c r="VCG685" s="198"/>
      <c r="VCH685" s="198"/>
      <c r="VCI685" s="198"/>
      <c r="VCJ685" s="198"/>
      <c r="VCK685" s="198"/>
      <c r="VCL685" s="198"/>
      <c r="VCM685" s="198"/>
      <c r="VCN685" s="198"/>
      <c r="VCO685" s="198"/>
      <c r="VCP685" s="198"/>
      <c r="VCQ685" s="198"/>
      <c r="VCR685" s="198"/>
      <c r="VCS685" s="198"/>
      <c r="VCT685" s="198"/>
      <c r="VCU685" s="198"/>
      <c r="VCV685" s="198"/>
      <c r="VCW685" s="198"/>
      <c r="VCX685" s="198"/>
      <c r="VCY685" s="198"/>
      <c r="VCZ685" s="198"/>
      <c r="VDA685" s="198"/>
      <c r="VDB685" s="198"/>
      <c r="VDC685" s="198"/>
      <c r="VDD685" s="198"/>
      <c r="VDE685" s="198"/>
      <c r="VDF685" s="198"/>
      <c r="VDG685" s="198"/>
      <c r="VDH685" s="198"/>
      <c r="VDI685" s="198"/>
      <c r="VDJ685" s="198"/>
      <c r="VDK685" s="198"/>
      <c r="VDL685" s="198"/>
      <c r="VDM685" s="198"/>
      <c r="VDN685" s="198"/>
      <c r="VDO685" s="198"/>
      <c r="VDP685" s="198"/>
      <c r="VDQ685" s="198"/>
      <c r="VDR685" s="198"/>
      <c r="VDS685" s="198"/>
      <c r="VDT685" s="198"/>
      <c r="VDU685" s="198"/>
      <c r="VDV685" s="198"/>
      <c r="VDW685" s="198"/>
      <c r="VDX685" s="198"/>
      <c r="VDY685" s="198"/>
      <c r="VDZ685" s="198"/>
      <c r="VEA685" s="198"/>
      <c r="VEB685" s="198"/>
      <c r="VEC685" s="198"/>
      <c r="VED685" s="198"/>
      <c r="VEE685" s="198"/>
      <c r="VEF685" s="198"/>
      <c r="VEG685" s="198"/>
      <c r="VEH685" s="198"/>
      <c r="VEI685" s="198"/>
      <c r="VEJ685" s="198"/>
      <c r="VEK685" s="198"/>
      <c r="VEL685" s="198"/>
      <c r="VEM685" s="198"/>
      <c r="VEN685" s="198"/>
      <c r="VEO685" s="198"/>
      <c r="VEP685" s="198"/>
      <c r="VEQ685" s="198"/>
      <c r="VER685" s="198"/>
      <c r="VES685" s="198"/>
      <c r="VET685" s="198"/>
      <c r="VEU685" s="198"/>
      <c r="VEV685" s="198"/>
      <c r="VEW685" s="198"/>
      <c r="VEX685" s="198"/>
      <c r="VEY685" s="198"/>
      <c r="VEZ685" s="198"/>
      <c r="VFA685" s="198"/>
      <c r="VFB685" s="198"/>
      <c r="VFC685" s="198"/>
      <c r="VFD685" s="198"/>
      <c r="VFE685" s="198"/>
      <c r="VFF685" s="198"/>
      <c r="VFG685" s="198"/>
      <c r="VFH685" s="198"/>
      <c r="VFI685" s="198"/>
      <c r="VFJ685" s="198"/>
      <c r="VFK685" s="198"/>
      <c r="VFL685" s="198"/>
      <c r="VFM685" s="198"/>
      <c r="VFN685" s="198"/>
      <c r="VFO685" s="198"/>
      <c r="VFP685" s="198"/>
      <c r="VFQ685" s="198"/>
      <c r="VFR685" s="198"/>
      <c r="VFS685" s="198"/>
      <c r="VFT685" s="198"/>
      <c r="VFU685" s="198"/>
      <c r="VFV685" s="198"/>
      <c r="VFW685" s="198"/>
      <c r="VFX685" s="198"/>
      <c r="VFY685" s="198"/>
      <c r="VFZ685" s="198"/>
      <c r="VGA685" s="198"/>
      <c r="VGB685" s="198"/>
      <c r="VGC685" s="198"/>
      <c r="VGD685" s="198"/>
      <c r="VGE685" s="198"/>
      <c r="VGF685" s="198"/>
      <c r="VGG685" s="198"/>
      <c r="VGH685" s="198"/>
      <c r="VGI685" s="198"/>
      <c r="VGJ685" s="198"/>
      <c r="VGK685" s="198"/>
      <c r="VGL685" s="198"/>
      <c r="VGM685" s="198"/>
      <c r="VGN685" s="198"/>
      <c r="VGO685" s="198"/>
      <c r="VGP685" s="198"/>
      <c r="VGQ685" s="198"/>
      <c r="VGR685" s="198"/>
      <c r="VGS685" s="198"/>
      <c r="VGT685" s="198"/>
      <c r="VGU685" s="198"/>
      <c r="VGV685" s="198"/>
      <c r="VGW685" s="198"/>
      <c r="VGX685" s="198"/>
      <c r="VGY685" s="198"/>
      <c r="VGZ685" s="198"/>
      <c r="VHA685" s="198"/>
      <c r="VHB685" s="198"/>
      <c r="VHC685" s="198"/>
      <c r="VHD685" s="198"/>
      <c r="VHE685" s="198"/>
      <c r="VHF685" s="198"/>
      <c r="VHG685" s="198"/>
      <c r="VHH685" s="198"/>
      <c r="VHI685" s="198"/>
      <c r="VHJ685" s="198"/>
      <c r="VHK685" s="198"/>
      <c r="VHL685" s="198"/>
      <c r="VHM685" s="198"/>
      <c r="VHN685" s="198"/>
      <c r="VHO685" s="198"/>
      <c r="VHP685" s="198"/>
      <c r="VHQ685" s="198"/>
      <c r="VHR685" s="198"/>
      <c r="VHS685" s="198"/>
      <c r="VHT685" s="198"/>
      <c r="VHU685" s="198"/>
      <c r="VHV685" s="198"/>
      <c r="VHW685" s="198"/>
      <c r="VHX685" s="198"/>
      <c r="VHY685" s="198"/>
      <c r="VHZ685" s="198"/>
      <c r="VIA685" s="198"/>
      <c r="VIB685" s="198"/>
      <c r="VIC685" s="198"/>
      <c r="VID685" s="198"/>
      <c r="VIE685" s="198"/>
      <c r="VIF685" s="198"/>
      <c r="VIG685" s="198"/>
      <c r="VIH685" s="198"/>
      <c r="VII685" s="198"/>
      <c r="VIJ685" s="198"/>
      <c r="VIK685" s="198"/>
      <c r="VIL685" s="198"/>
      <c r="VIM685" s="198"/>
      <c r="VIN685" s="198"/>
      <c r="VIO685" s="198"/>
      <c r="VIP685" s="198"/>
      <c r="VIQ685" s="198"/>
      <c r="VIR685" s="198"/>
      <c r="VIS685" s="198"/>
      <c r="VIT685" s="198"/>
      <c r="VIU685" s="198"/>
      <c r="VIV685" s="198"/>
      <c r="VIW685" s="198"/>
      <c r="VIX685" s="198"/>
      <c r="VIY685" s="198"/>
      <c r="VIZ685" s="198"/>
      <c r="VJA685" s="198"/>
      <c r="VJB685" s="198"/>
      <c r="VJC685" s="198"/>
      <c r="VJD685" s="198"/>
      <c r="VJE685" s="198"/>
      <c r="VJF685" s="198"/>
      <c r="VJG685" s="198"/>
      <c r="VJH685" s="198"/>
      <c r="VJI685" s="198"/>
      <c r="VJJ685" s="198"/>
      <c r="VJK685" s="198"/>
      <c r="VJL685" s="198"/>
      <c r="VJM685" s="198"/>
      <c r="VJN685" s="198"/>
      <c r="VJO685" s="198"/>
      <c r="VJP685" s="198"/>
      <c r="VJQ685" s="198"/>
      <c r="VJR685" s="198"/>
      <c r="VJS685" s="198"/>
      <c r="VJT685" s="198"/>
      <c r="VJU685" s="198"/>
      <c r="VJV685" s="198"/>
      <c r="VJW685" s="198"/>
      <c r="VJX685" s="198"/>
      <c r="VJY685" s="198"/>
      <c r="VJZ685" s="198"/>
      <c r="VKA685" s="198"/>
      <c r="VKB685" s="198"/>
      <c r="VKC685" s="198"/>
      <c r="VKD685" s="198"/>
      <c r="VKE685" s="198"/>
      <c r="VKF685" s="198"/>
      <c r="VKG685" s="198"/>
      <c r="VKH685" s="198"/>
      <c r="VKI685" s="198"/>
      <c r="VKJ685" s="198"/>
      <c r="VKK685" s="198"/>
      <c r="VKL685" s="198"/>
      <c r="VKM685" s="198"/>
      <c r="VKN685" s="198"/>
      <c r="VKO685" s="198"/>
      <c r="VKP685" s="198"/>
      <c r="VKQ685" s="198"/>
      <c r="VKR685" s="198"/>
      <c r="VKS685" s="198"/>
      <c r="VKT685" s="198"/>
      <c r="VKU685" s="198"/>
      <c r="VKV685" s="198"/>
      <c r="VKW685" s="198"/>
      <c r="VKX685" s="198"/>
      <c r="VKY685" s="198"/>
      <c r="VKZ685" s="198"/>
      <c r="VLA685" s="198"/>
      <c r="VLB685" s="198"/>
      <c r="VLC685" s="198"/>
      <c r="VLD685" s="198"/>
      <c r="VLE685" s="198"/>
      <c r="VLF685" s="198"/>
      <c r="VLG685" s="198"/>
      <c r="VLH685" s="198"/>
      <c r="VLI685" s="198"/>
      <c r="VLJ685" s="198"/>
      <c r="VLK685" s="198"/>
      <c r="VLL685" s="198"/>
      <c r="VLM685" s="198"/>
      <c r="VLN685" s="198"/>
      <c r="VLO685" s="198"/>
      <c r="VLP685" s="198"/>
      <c r="VLQ685" s="198"/>
      <c r="VLR685" s="198"/>
      <c r="VLS685" s="198"/>
      <c r="VLT685" s="198"/>
      <c r="VLU685" s="198"/>
      <c r="VLV685" s="198"/>
      <c r="VLW685" s="198"/>
      <c r="VLX685" s="198"/>
      <c r="VLY685" s="198"/>
      <c r="VLZ685" s="198"/>
      <c r="VMA685" s="198"/>
      <c r="VMB685" s="198"/>
      <c r="VMC685" s="198"/>
      <c r="VMD685" s="198"/>
      <c r="VME685" s="198"/>
      <c r="VMF685" s="198"/>
      <c r="VMG685" s="198"/>
      <c r="VMH685" s="198"/>
      <c r="VMI685" s="198"/>
      <c r="VMJ685" s="198"/>
      <c r="VMK685" s="198"/>
      <c r="VML685" s="198"/>
      <c r="VMM685" s="198"/>
      <c r="VMN685" s="198"/>
      <c r="VMO685" s="198"/>
      <c r="VMP685" s="198"/>
      <c r="VMQ685" s="198"/>
      <c r="VMR685" s="198"/>
      <c r="VMS685" s="198"/>
      <c r="VMT685" s="198"/>
      <c r="VMU685" s="198"/>
      <c r="VMV685" s="198"/>
      <c r="VMW685" s="198"/>
      <c r="VMX685" s="198"/>
      <c r="VMY685" s="198"/>
      <c r="VMZ685" s="198"/>
      <c r="VNA685" s="198"/>
      <c r="VNB685" s="198"/>
      <c r="VNC685" s="198"/>
      <c r="VND685" s="198"/>
      <c r="VNE685" s="198"/>
      <c r="VNF685" s="198"/>
      <c r="VNG685" s="198"/>
      <c r="VNH685" s="198"/>
      <c r="VNI685" s="198"/>
      <c r="VNJ685" s="198"/>
      <c r="VNK685" s="198"/>
      <c r="VNL685" s="198"/>
      <c r="VNM685" s="198"/>
      <c r="VNN685" s="198"/>
      <c r="VNO685" s="198"/>
      <c r="VNP685" s="198"/>
      <c r="VNQ685" s="198"/>
      <c r="VNR685" s="198"/>
      <c r="VNS685" s="198"/>
      <c r="VNT685" s="198"/>
      <c r="VNU685" s="198"/>
      <c r="VNV685" s="198"/>
      <c r="VNW685" s="198"/>
      <c r="VNX685" s="198"/>
      <c r="VNY685" s="198"/>
      <c r="VNZ685" s="198"/>
      <c r="VOA685" s="198"/>
      <c r="VOB685" s="198"/>
      <c r="VOC685" s="198"/>
      <c r="VOD685" s="198"/>
      <c r="VOE685" s="198"/>
      <c r="VOF685" s="198"/>
      <c r="VOG685" s="198"/>
      <c r="VOH685" s="198"/>
      <c r="VOI685" s="198"/>
      <c r="VOJ685" s="198"/>
      <c r="VOK685" s="198"/>
      <c r="VOL685" s="198"/>
      <c r="VOM685" s="198"/>
      <c r="VON685" s="198"/>
      <c r="VOO685" s="198"/>
      <c r="VOP685" s="198"/>
      <c r="VOQ685" s="198"/>
      <c r="VOR685" s="198"/>
      <c r="VOS685" s="198"/>
      <c r="VOT685" s="198"/>
      <c r="VOU685" s="198"/>
      <c r="VOV685" s="198"/>
      <c r="VOW685" s="198"/>
      <c r="VOX685" s="198"/>
      <c r="VOY685" s="198"/>
      <c r="VOZ685" s="198"/>
      <c r="VPA685" s="198"/>
      <c r="VPB685" s="198"/>
      <c r="VPC685" s="198"/>
      <c r="VPD685" s="198"/>
      <c r="VPE685" s="198"/>
      <c r="VPF685" s="198"/>
      <c r="VPG685" s="198"/>
      <c r="VPH685" s="198"/>
      <c r="VPI685" s="198"/>
      <c r="VPJ685" s="198"/>
      <c r="VPK685" s="198"/>
      <c r="VPL685" s="198"/>
      <c r="VPM685" s="198"/>
      <c r="VPN685" s="198"/>
      <c r="VPO685" s="198"/>
      <c r="VPP685" s="198"/>
      <c r="VPQ685" s="198"/>
      <c r="VPR685" s="198"/>
      <c r="VPS685" s="198"/>
      <c r="VPT685" s="198"/>
      <c r="VPU685" s="198"/>
      <c r="VPV685" s="198"/>
      <c r="VPW685" s="198"/>
      <c r="VPX685" s="198"/>
      <c r="VPY685" s="198"/>
      <c r="VPZ685" s="198"/>
      <c r="VQA685" s="198"/>
      <c r="VQB685" s="198"/>
      <c r="VQC685" s="198"/>
      <c r="VQD685" s="198"/>
      <c r="VQE685" s="198"/>
      <c r="VQF685" s="198"/>
      <c r="VQG685" s="198"/>
      <c r="VQH685" s="198"/>
      <c r="VQI685" s="198"/>
      <c r="VQJ685" s="198"/>
      <c r="VQK685" s="198"/>
      <c r="VQL685" s="198"/>
      <c r="VQM685" s="198"/>
      <c r="VQN685" s="198"/>
      <c r="VQO685" s="198"/>
      <c r="VQP685" s="198"/>
      <c r="VQQ685" s="198"/>
      <c r="VQR685" s="198"/>
      <c r="VQS685" s="198"/>
      <c r="VQT685" s="198"/>
      <c r="VQU685" s="198"/>
      <c r="VQV685" s="198"/>
      <c r="VQW685" s="198"/>
      <c r="VQX685" s="198"/>
      <c r="VQY685" s="198"/>
      <c r="VQZ685" s="198"/>
      <c r="VRA685" s="198"/>
      <c r="VRB685" s="198"/>
      <c r="VRC685" s="198"/>
      <c r="VRD685" s="198"/>
      <c r="VRE685" s="198"/>
      <c r="VRF685" s="198"/>
      <c r="VRG685" s="198"/>
      <c r="VRH685" s="198"/>
      <c r="VRI685" s="198"/>
      <c r="VRJ685" s="198"/>
      <c r="VRK685" s="198"/>
      <c r="VRL685" s="198"/>
      <c r="VRM685" s="198"/>
      <c r="VRN685" s="198"/>
      <c r="VRO685" s="198"/>
      <c r="VRP685" s="198"/>
      <c r="VRQ685" s="198"/>
      <c r="VRR685" s="198"/>
      <c r="VRS685" s="198"/>
      <c r="VRT685" s="198"/>
      <c r="VRU685" s="198"/>
      <c r="VRV685" s="198"/>
      <c r="VRW685" s="198"/>
      <c r="VRX685" s="198"/>
      <c r="VRY685" s="198"/>
      <c r="VRZ685" s="198"/>
      <c r="VSA685" s="198"/>
      <c r="VSB685" s="198"/>
      <c r="VSC685" s="198"/>
      <c r="VSD685" s="198"/>
      <c r="VSE685" s="198"/>
      <c r="VSF685" s="198"/>
      <c r="VSG685" s="198"/>
      <c r="VSH685" s="198"/>
      <c r="VSI685" s="198"/>
      <c r="VSJ685" s="198"/>
      <c r="VSK685" s="198"/>
      <c r="VSL685" s="198"/>
      <c r="VSM685" s="198"/>
      <c r="VSN685" s="198"/>
      <c r="VSO685" s="198"/>
      <c r="VSP685" s="198"/>
      <c r="VSQ685" s="198"/>
      <c r="VSR685" s="198"/>
      <c r="VSS685" s="198"/>
      <c r="VST685" s="198"/>
      <c r="VSU685" s="198"/>
      <c r="VSV685" s="198"/>
      <c r="VSW685" s="198"/>
      <c r="VSX685" s="198"/>
      <c r="VSY685" s="198"/>
      <c r="VSZ685" s="198"/>
      <c r="VTA685" s="198"/>
      <c r="VTB685" s="198"/>
      <c r="VTC685" s="198"/>
      <c r="VTD685" s="198"/>
      <c r="VTE685" s="198"/>
      <c r="VTF685" s="198"/>
      <c r="VTG685" s="198"/>
      <c r="VTH685" s="198"/>
      <c r="VTI685" s="198"/>
      <c r="VTJ685" s="198"/>
      <c r="VTK685" s="198"/>
      <c r="VTL685" s="198"/>
      <c r="VTM685" s="198"/>
      <c r="VTN685" s="198"/>
      <c r="VTO685" s="198"/>
      <c r="VTP685" s="198"/>
      <c r="VTQ685" s="198"/>
      <c r="VTR685" s="198"/>
      <c r="VTS685" s="198"/>
      <c r="VTT685" s="198"/>
      <c r="VTU685" s="198"/>
      <c r="VTV685" s="198"/>
      <c r="VTW685" s="198"/>
      <c r="VTX685" s="198"/>
      <c r="VTY685" s="198"/>
      <c r="VTZ685" s="198"/>
      <c r="VUA685" s="198"/>
      <c r="VUB685" s="198"/>
      <c r="VUC685" s="198"/>
      <c r="VUD685" s="198"/>
      <c r="VUE685" s="198"/>
      <c r="VUF685" s="198"/>
      <c r="VUG685" s="198"/>
      <c r="VUH685" s="198"/>
      <c r="VUI685" s="198"/>
      <c r="VUJ685" s="198"/>
      <c r="VUK685" s="198"/>
      <c r="VUL685" s="198"/>
      <c r="VUM685" s="198"/>
      <c r="VUN685" s="198"/>
      <c r="VUO685" s="198"/>
      <c r="VUP685" s="198"/>
      <c r="VUQ685" s="198"/>
      <c r="VUR685" s="198"/>
      <c r="VUS685" s="198"/>
      <c r="VUT685" s="198"/>
      <c r="VUU685" s="198"/>
      <c r="VUV685" s="198"/>
      <c r="VUW685" s="198"/>
      <c r="VUX685" s="198"/>
      <c r="VUY685" s="198"/>
      <c r="VUZ685" s="198"/>
      <c r="VVA685" s="198"/>
      <c r="VVB685" s="198"/>
      <c r="VVC685" s="198"/>
      <c r="VVD685" s="198"/>
      <c r="VVE685" s="198"/>
      <c r="VVF685" s="198"/>
      <c r="VVG685" s="198"/>
      <c r="VVH685" s="198"/>
      <c r="VVI685" s="198"/>
      <c r="VVJ685" s="198"/>
      <c r="VVK685" s="198"/>
      <c r="VVL685" s="198"/>
      <c r="VVM685" s="198"/>
      <c r="VVN685" s="198"/>
      <c r="VVO685" s="198"/>
      <c r="VVP685" s="198"/>
      <c r="VVQ685" s="198"/>
      <c r="VVR685" s="198"/>
      <c r="VVS685" s="198"/>
      <c r="VVT685" s="198"/>
      <c r="VVU685" s="198"/>
      <c r="VVV685" s="198"/>
      <c r="VVW685" s="198"/>
      <c r="VVX685" s="198"/>
      <c r="VVY685" s="198"/>
      <c r="VVZ685" s="198"/>
      <c r="VWA685" s="198"/>
      <c r="VWB685" s="198"/>
      <c r="VWC685" s="198"/>
      <c r="VWD685" s="198"/>
      <c r="VWE685" s="198"/>
      <c r="VWF685" s="198"/>
      <c r="VWG685" s="198"/>
      <c r="VWH685" s="198"/>
      <c r="VWI685" s="198"/>
      <c r="VWJ685" s="198"/>
      <c r="VWK685" s="198"/>
      <c r="VWL685" s="198"/>
      <c r="VWM685" s="198"/>
      <c r="VWN685" s="198"/>
      <c r="VWO685" s="198"/>
      <c r="VWP685" s="198"/>
      <c r="VWQ685" s="198"/>
      <c r="VWR685" s="198"/>
      <c r="VWS685" s="198"/>
      <c r="VWT685" s="198"/>
      <c r="VWU685" s="198"/>
      <c r="VWV685" s="198"/>
      <c r="VWW685" s="198"/>
      <c r="VWX685" s="198"/>
      <c r="VWY685" s="198"/>
      <c r="VWZ685" s="198"/>
      <c r="VXA685" s="198"/>
      <c r="VXB685" s="198"/>
      <c r="VXC685" s="198"/>
      <c r="VXD685" s="198"/>
      <c r="VXE685" s="198"/>
      <c r="VXF685" s="198"/>
      <c r="VXG685" s="198"/>
      <c r="VXH685" s="198"/>
      <c r="VXI685" s="198"/>
      <c r="VXJ685" s="198"/>
      <c r="VXK685" s="198"/>
      <c r="VXL685" s="198"/>
      <c r="VXM685" s="198"/>
      <c r="VXN685" s="198"/>
      <c r="VXO685" s="198"/>
      <c r="VXP685" s="198"/>
      <c r="VXQ685" s="198"/>
      <c r="VXR685" s="198"/>
      <c r="VXS685" s="198"/>
      <c r="VXT685" s="198"/>
      <c r="VXU685" s="198"/>
      <c r="VXV685" s="198"/>
      <c r="VXW685" s="198"/>
      <c r="VXX685" s="198"/>
      <c r="VXY685" s="198"/>
      <c r="VXZ685" s="198"/>
      <c r="VYA685" s="198"/>
      <c r="VYB685" s="198"/>
      <c r="VYC685" s="198"/>
      <c r="VYD685" s="198"/>
      <c r="VYE685" s="198"/>
      <c r="VYF685" s="198"/>
      <c r="VYG685" s="198"/>
      <c r="VYH685" s="198"/>
      <c r="VYI685" s="198"/>
      <c r="VYJ685" s="198"/>
      <c r="VYK685" s="198"/>
      <c r="VYL685" s="198"/>
      <c r="VYM685" s="198"/>
      <c r="VYN685" s="198"/>
      <c r="VYO685" s="198"/>
      <c r="VYP685" s="198"/>
      <c r="VYQ685" s="198"/>
      <c r="VYR685" s="198"/>
      <c r="VYS685" s="198"/>
      <c r="VYT685" s="198"/>
      <c r="VYU685" s="198"/>
      <c r="VYV685" s="198"/>
      <c r="VYW685" s="198"/>
      <c r="VYX685" s="198"/>
      <c r="VYY685" s="198"/>
      <c r="VYZ685" s="198"/>
      <c r="VZA685" s="198"/>
      <c r="VZB685" s="198"/>
      <c r="VZC685" s="198"/>
      <c r="VZD685" s="198"/>
      <c r="VZE685" s="198"/>
      <c r="VZF685" s="198"/>
      <c r="VZG685" s="198"/>
      <c r="VZH685" s="198"/>
      <c r="VZI685" s="198"/>
      <c r="VZJ685" s="198"/>
      <c r="VZK685" s="198"/>
      <c r="VZL685" s="198"/>
      <c r="VZM685" s="198"/>
      <c r="VZN685" s="198"/>
      <c r="VZO685" s="198"/>
      <c r="VZP685" s="198"/>
      <c r="VZQ685" s="198"/>
      <c r="VZR685" s="198"/>
      <c r="VZS685" s="198"/>
      <c r="VZT685" s="198"/>
      <c r="VZU685" s="198"/>
      <c r="VZV685" s="198"/>
      <c r="VZW685" s="198"/>
      <c r="VZX685" s="198"/>
      <c r="VZY685" s="198"/>
      <c r="VZZ685" s="198"/>
      <c r="WAA685" s="198"/>
      <c r="WAB685" s="198"/>
      <c r="WAC685" s="198"/>
      <c r="WAD685" s="198"/>
      <c r="WAE685" s="198"/>
      <c r="WAF685" s="198"/>
      <c r="WAG685" s="198"/>
      <c r="WAH685" s="198"/>
      <c r="WAI685" s="198"/>
      <c r="WAJ685" s="198"/>
      <c r="WAK685" s="198"/>
      <c r="WAL685" s="198"/>
      <c r="WAM685" s="198"/>
      <c r="WAN685" s="198"/>
      <c r="WAO685" s="198"/>
      <c r="WAP685" s="198"/>
      <c r="WAQ685" s="198"/>
      <c r="WAR685" s="198"/>
      <c r="WAS685" s="198"/>
      <c r="WAT685" s="198"/>
      <c r="WAU685" s="198"/>
      <c r="WAV685" s="198"/>
      <c r="WAW685" s="198"/>
      <c r="WAX685" s="198"/>
      <c r="WAY685" s="198"/>
      <c r="WAZ685" s="198"/>
      <c r="WBA685" s="198"/>
      <c r="WBB685" s="198"/>
      <c r="WBC685" s="198"/>
      <c r="WBD685" s="198"/>
      <c r="WBE685" s="198"/>
      <c r="WBF685" s="198"/>
      <c r="WBG685" s="198"/>
      <c r="WBH685" s="198"/>
      <c r="WBI685" s="198"/>
      <c r="WBJ685" s="198"/>
      <c r="WBK685" s="198"/>
      <c r="WBL685" s="198"/>
      <c r="WBM685" s="198"/>
      <c r="WBN685" s="198"/>
      <c r="WBO685" s="198"/>
      <c r="WBP685" s="198"/>
      <c r="WBQ685" s="198"/>
      <c r="WBR685" s="198"/>
      <c r="WBS685" s="198"/>
      <c r="WBT685" s="198"/>
      <c r="WBU685" s="198"/>
      <c r="WBV685" s="198"/>
      <c r="WBW685" s="198"/>
      <c r="WBX685" s="198"/>
      <c r="WBY685" s="198"/>
      <c r="WBZ685" s="198"/>
      <c r="WCA685" s="198"/>
      <c r="WCB685" s="198"/>
      <c r="WCC685" s="198"/>
      <c r="WCD685" s="198"/>
      <c r="WCE685" s="198"/>
      <c r="WCF685" s="198"/>
      <c r="WCG685" s="198"/>
      <c r="WCH685" s="198"/>
      <c r="WCI685" s="198"/>
      <c r="WCJ685" s="198"/>
      <c r="WCK685" s="198"/>
      <c r="WCL685" s="198"/>
      <c r="WCM685" s="198"/>
      <c r="WCN685" s="198"/>
      <c r="WCO685" s="198"/>
      <c r="WCP685" s="198"/>
      <c r="WCQ685" s="198"/>
      <c r="WCR685" s="198"/>
      <c r="WCS685" s="198"/>
      <c r="WCT685" s="198"/>
      <c r="WCU685" s="198"/>
      <c r="WCV685" s="198"/>
      <c r="WCW685" s="198"/>
      <c r="WCX685" s="198"/>
      <c r="WCY685" s="198"/>
      <c r="WCZ685" s="198"/>
      <c r="WDA685" s="198"/>
      <c r="WDB685" s="198"/>
      <c r="WDC685" s="198"/>
      <c r="WDD685" s="198"/>
      <c r="WDE685" s="198"/>
      <c r="WDF685" s="198"/>
      <c r="WDG685" s="198"/>
      <c r="WDH685" s="198"/>
      <c r="WDI685" s="198"/>
      <c r="WDJ685" s="198"/>
      <c r="WDK685" s="198"/>
      <c r="WDL685" s="198"/>
      <c r="WDM685" s="198"/>
      <c r="WDN685" s="198"/>
      <c r="WDO685" s="198"/>
      <c r="WDP685" s="198"/>
      <c r="WDQ685" s="198"/>
      <c r="WDR685" s="198"/>
      <c r="WDS685" s="198"/>
      <c r="WDT685" s="198"/>
      <c r="WDU685" s="198"/>
      <c r="WDV685" s="198"/>
      <c r="WDW685" s="198"/>
      <c r="WDX685" s="198"/>
      <c r="WDY685" s="198"/>
      <c r="WDZ685" s="198"/>
      <c r="WEA685" s="198"/>
      <c r="WEB685" s="198"/>
      <c r="WEC685" s="198"/>
      <c r="WED685" s="198"/>
      <c r="WEE685" s="198"/>
      <c r="WEF685" s="198"/>
      <c r="WEG685" s="198"/>
      <c r="WEH685" s="198"/>
      <c r="WEI685" s="198"/>
      <c r="WEJ685" s="198"/>
      <c r="WEK685" s="198"/>
      <c r="WEL685" s="198"/>
      <c r="WEM685" s="198"/>
      <c r="WEN685" s="198"/>
      <c r="WEO685" s="198"/>
      <c r="WEP685" s="198"/>
      <c r="WEQ685" s="198"/>
      <c r="WER685" s="198"/>
      <c r="WES685" s="198"/>
      <c r="WET685" s="198"/>
      <c r="WEU685" s="198"/>
      <c r="WEV685" s="198"/>
      <c r="WEW685" s="198"/>
      <c r="WEX685" s="198"/>
      <c r="WEY685" s="198"/>
      <c r="WEZ685" s="198"/>
      <c r="WFA685" s="198"/>
      <c r="WFB685" s="198"/>
      <c r="WFC685" s="198"/>
      <c r="WFD685" s="198"/>
      <c r="WFE685" s="198"/>
      <c r="WFF685" s="198"/>
      <c r="WFG685" s="198"/>
      <c r="WFH685" s="198"/>
      <c r="WFI685" s="198"/>
      <c r="WFJ685" s="198"/>
      <c r="WFK685" s="198"/>
      <c r="WFL685" s="198"/>
      <c r="WFM685" s="198"/>
      <c r="WFN685" s="198"/>
      <c r="WFO685" s="198"/>
      <c r="WFP685" s="198"/>
      <c r="WFQ685" s="198"/>
      <c r="WFR685" s="198"/>
      <c r="WFS685" s="198"/>
      <c r="WFT685" s="198"/>
      <c r="WFU685" s="198"/>
      <c r="WFV685" s="198"/>
      <c r="WFW685" s="198"/>
      <c r="WFX685" s="198"/>
      <c r="WFY685" s="198"/>
      <c r="WFZ685" s="198"/>
      <c r="WGA685" s="198"/>
      <c r="WGB685" s="198"/>
      <c r="WGC685" s="198"/>
      <c r="WGD685" s="198"/>
      <c r="WGE685" s="198"/>
      <c r="WGF685" s="198"/>
      <c r="WGG685" s="198"/>
      <c r="WGH685" s="198"/>
      <c r="WGI685" s="198"/>
      <c r="WGJ685" s="198"/>
      <c r="WGK685" s="198"/>
      <c r="WGL685" s="198"/>
      <c r="WGM685" s="198"/>
      <c r="WGN685" s="198"/>
      <c r="WGO685" s="198"/>
      <c r="WGP685" s="198"/>
      <c r="WGQ685" s="198"/>
      <c r="WGR685" s="198"/>
      <c r="WGS685" s="198"/>
      <c r="WGT685" s="198"/>
      <c r="WGU685" s="198"/>
      <c r="WGV685" s="198"/>
      <c r="WGW685" s="198"/>
      <c r="WGX685" s="198"/>
      <c r="WGY685" s="198"/>
      <c r="WGZ685" s="198"/>
      <c r="WHA685" s="198"/>
      <c r="WHB685" s="198"/>
      <c r="WHC685" s="198"/>
      <c r="WHD685" s="198"/>
      <c r="WHE685" s="198"/>
      <c r="WHF685" s="198"/>
      <c r="WHG685" s="198"/>
      <c r="WHH685" s="198"/>
      <c r="WHI685" s="198"/>
      <c r="WHJ685" s="198"/>
      <c r="WHK685" s="198"/>
      <c r="WHL685" s="198"/>
      <c r="WHM685" s="198"/>
      <c r="WHN685" s="198"/>
      <c r="WHO685" s="198"/>
      <c r="WHP685" s="198"/>
      <c r="WHQ685" s="198"/>
      <c r="WHR685" s="198"/>
      <c r="WHS685" s="198"/>
      <c r="WHT685" s="198"/>
      <c r="WHU685" s="198"/>
      <c r="WHV685" s="198"/>
      <c r="WHW685" s="198"/>
      <c r="WHX685" s="198"/>
      <c r="WHY685" s="198"/>
      <c r="WHZ685" s="198"/>
      <c r="WIA685" s="198"/>
      <c r="WIB685" s="198"/>
      <c r="WIC685" s="198"/>
      <c r="WID685" s="198"/>
      <c r="WIE685" s="198"/>
      <c r="WIF685" s="198"/>
      <c r="WIG685" s="198"/>
      <c r="WIH685" s="198"/>
      <c r="WII685" s="198"/>
      <c r="WIJ685" s="198"/>
      <c r="WIK685" s="198"/>
      <c r="WIL685" s="198"/>
      <c r="WIM685" s="198"/>
      <c r="WIN685" s="198"/>
      <c r="WIO685" s="198"/>
      <c r="WIP685" s="198"/>
      <c r="WIQ685" s="198"/>
      <c r="WIR685" s="198"/>
      <c r="WIS685" s="198"/>
      <c r="WIT685" s="198"/>
      <c r="WIU685" s="198"/>
      <c r="WIV685" s="198"/>
      <c r="WIW685" s="198"/>
      <c r="WIX685" s="198"/>
      <c r="WIY685" s="198"/>
      <c r="WIZ685" s="198"/>
      <c r="WJA685" s="198"/>
      <c r="WJB685" s="198"/>
      <c r="WJC685" s="198"/>
      <c r="WJD685" s="198"/>
      <c r="WJE685" s="198"/>
      <c r="WJF685" s="198"/>
      <c r="WJG685" s="198"/>
      <c r="WJH685" s="198"/>
      <c r="WJI685" s="198"/>
      <c r="WJJ685" s="198"/>
      <c r="WJK685" s="198"/>
      <c r="WJL685" s="198"/>
      <c r="WJM685" s="198"/>
      <c r="WJN685" s="198"/>
      <c r="WJO685" s="198"/>
      <c r="WJP685" s="198"/>
      <c r="WJQ685" s="198"/>
      <c r="WJR685" s="198"/>
      <c r="WJS685" s="198"/>
      <c r="WJT685" s="198"/>
      <c r="WJU685" s="198"/>
      <c r="WJV685" s="198"/>
      <c r="WJW685" s="198"/>
      <c r="WJX685" s="198"/>
      <c r="WJY685" s="198"/>
      <c r="WJZ685" s="198"/>
      <c r="WKA685" s="198"/>
      <c r="WKB685" s="198"/>
      <c r="WKC685" s="198"/>
      <c r="WKD685" s="198"/>
      <c r="WKE685" s="198"/>
      <c r="WKF685" s="198"/>
      <c r="WKG685" s="198"/>
      <c r="WKH685" s="198"/>
      <c r="WKI685" s="198"/>
      <c r="WKJ685" s="198"/>
      <c r="WKK685" s="198"/>
      <c r="WKL685" s="198"/>
      <c r="WKM685" s="198"/>
      <c r="WKN685" s="198"/>
      <c r="WKO685" s="198"/>
      <c r="WKP685" s="198"/>
      <c r="WKQ685" s="198"/>
      <c r="WKR685" s="198"/>
      <c r="WKS685" s="198"/>
      <c r="WKT685" s="198"/>
      <c r="WKU685" s="198"/>
      <c r="WKV685" s="198"/>
      <c r="WKW685" s="198"/>
      <c r="WKX685" s="198"/>
      <c r="WKY685" s="198"/>
      <c r="WKZ685" s="198"/>
      <c r="WLA685" s="198"/>
      <c r="WLB685" s="198"/>
      <c r="WLC685" s="198"/>
      <c r="WLD685" s="198"/>
      <c r="WLE685" s="198"/>
      <c r="WLF685" s="198"/>
      <c r="WLG685" s="198"/>
      <c r="WLH685" s="198"/>
      <c r="WLI685" s="198"/>
      <c r="WLJ685" s="198"/>
      <c r="WLK685" s="198"/>
      <c r="WLL685" s="198"/>
      <c r="WLM685" s="198"/>
      <c r="WLN685" s="198"/>
      <c r="WLO685" s="198"/>
      <c r="WLP685" s="198"/>
      <c r="WLQ685" s="198"/>
      <c r="WLR685" s="198"/>
      <c r="WLS685" s="198"/>
      <c r="WLT685" s="198"/>
      <c r="WLU685" s="198"/>
      <c r="WLV685" s="198"/>
      <c r="WLW685" s="198"/>
      <c r="WLX685" s="198"/>
      <c r="WLY685" s="198"/>
      <c r="WLZ685" s="198"/>
      <c r="WMA685" s="198"/>
      <c r="WMB685" s="198"/>
      <c r="WMC685" s="198"/>
      <c r="WMD685" s="198"/>
      <c r="WME685" s="198"/>
      <c r="WMF685" s="198"/>
      <c r="WMG685" s="198"/>
      <c r="WMH685" s="198"/>
      <c r="WMI685" s="198"/>
      <c r="WMJ685" s="198"/>
      <c r="WMK685" s="198"/>
      <c r="WML685" s="198"/>
      <c r="WMM685" s="198"/>
      <c r="WMN685" s="198"/>
      <c r="WMO685" s="198"/>
      <c r="WMP685" s="198"/>
      <c r="WMQ685" s="198"/>
      <c r="WMR685" s="198"/>
      <c r="WMS685" s="198"/>
      <c r="WMT685" s="198"/>
      <c r="WMU685" s="198"/>
      <c r="WMV685" s="198"/>
      <c r="WMW685" s="198"/>
      <c r="WMX685" s="198"/>
      <c r="WMY685" s="198"/>
      <c r="WMZ685" s="198"/>
      <c r="WNA685" s="198"/>
      <c r="WNB685" s="198"/>
      <c r="WNC685" s="198"/>
      <c r="WND685" s="198"/>
      <c r="WNE685" s="198"/>
      <c r="WNF685" s="198"/>
      <c r="WNG685" s="198"/>
      <c r="WNH685" s="198"/>
      <c r="WNI685" s="198"/>
      <c r="WNJ685" s="198"/>
      <c r="WNK685" s="198"/>
      <c r="WNL685" s="198"/>
      <c r="WNM685" s="198"/>
      <c r="WNN685" s="198"/>
      <c r="WNO685" s="198"/>
      <c r="WNP685" s="198"/>
      <c r="WNQ685" s="198"/>
      <c r="WNR685" s="198"/>
      <c r="WNS685" s="198"/>
      <c r="WNT685" s="198"/>
      <c r="WNU685" s="198"/>
      <c r="WNV685" s="198"/>
      <c r="WNW685" s="198"/>
      <c r="WNX685" s="198"/>
      <c r="WNY685" s="198"/>
      <c r="WNZ685" s="198"/>
      <c r="WOA685" s="198"/>
      <c r="WOB685" s="198"/>
      <c r="WOC685" s="198"/>
      <c r="WOD685" s="198"/>
      <c r="WOE685" s="198"/>
      <c r="WOF685" s="198"/>
      <c r="WOG685" s="198"/>
      <c r="WOH685" s="198"/>
      <c r="WOI685" s="198"/>
      <c r="WOJ685" s="198"/>
      <c r="WOK685" s="198"/>
      <c r="WOL685" s="198"/>
      <c r="WOM685" s="198"/>
      <c r="WON685" s="198"/>
      <c r="WOO685" s="198"/>
      <c r="WOP685" s="198"/>
      <c r="WOQ685" s="198"/>
      <c r="WOR685" s="198"/>
      <c r="WOS685" s="198"/>
      <c r="WOT685" s="198"/>
      <c r="WOU685" s="198"/>
      <c r="WOV685" s="198"/>
      <c r="WOW685" s="198"/>
      <c r="WOX685" s="198"/>
      <c r="WOY685" s="198"/>
      <c r="WOZ685" s="198"/>
      <c r="WPA685" s="198"/>
      <c r="WPB685" s="198"/>
      <c r="WPC685" s="198"/>
      <c r="WPD685" s="198"/>
      <c r="WPE685" s="198"/>
      <c r="WPF685" s="198"/>
      <c r="WPG685" s="198"/>
      <c r="WPH685" s="198"/>
      <c r="WPI685" s="198"/>
      <c r="WPJ685" s="198"/>
      <c r="WPK685" s="198"/>
      <c r="WPL685" s="198"/>
      <c r="WPM685" s="198"/>
      <c r="WPN685" s="198"/>
      <c r="WPO685" s="198"/>
      <c r="WPP685" s="198"/>
      <c r="WPQ685" s="198"/>
      <c r="WPR685" s="198"/>
      <c r="WPS685" s="198"/>
      <c r="WPT685" s="198"/>
      <c r="WPU685" s="198"/>
      <c r="WPV685" s="198"/>
      <c r="WPW685" s="198"/>
      <c r="WPX685" s="198"/>
      <c r="WPY685" s="198"/>
      <c r="WPZ685" s="198"/>
      <c r="WQA685" s="198"/>
      <c r="WQB685" s="198"/>
      <c r="WQC685" s="198"/>
      <c r="WQD685" s="198"/>
      <c r="WQE685" s="198"/>
      <c r="WQF685" s="198"/>
      <c r="WQG685" s="198"/>
      <c r="WQH685" s="198"/>
      <c r="WQI685" s="198"/>
      <c r="WQJ685" s="198"/>
      <c r="WQK685" s="198"/>
      <c r="WQL685" s="198"/>
      <c r="WQM685" s="198"/>
      <c r="WQN685" s="198"/>
      <c r="WQO685" s="198"/>
      <c r="WQP685" s="198"/>
      <c r="WQQ685" s="198"/>
      <c r="WQR685" s="198"/>
      <c r="WQS685" s="198"/>
      <c r="WQT685" s="198"/>
      <c r="WQU685" s="198"/>
      <c r="WQV685" s="198"/>
      <c r="WQW685" s="198"/>
      <c r="WQX685" s="198"/>
      <c r="WQY685" s="198"/>
      <c r="WQZ685" s="198"/>
      <c r="WRA685" s="198"/>
      <c r="WRB685" s="198"/>
      <c r="WRC685" s="198"/>
      <c r="WRD685" s="198"/>
      <c r="WRE685" s="198"/>
      <c r="WRF685" s="198"/>
      <c r="WRG685" s="198"/>
      <c r="WRH685" s="198"/>
      <c r="WRI685" s="198"/>
      <c r="WRJ685" s="198"/>
      <c r="WRK685" s="198"/>
      <c r="WRL685" s="198"/>
      <c r="WRM685" s="198"/>
      <c r="WRN685" s="198"/>
      <c r="WRO685" s="198"/>
      <c r="WRP685" s="198"/>
      <c r="WRQ685" s="198"/>
      <c r="WRR685" s="198"/>
      <c r="WRS685" s="198"/>
      <c r="WRT685" s="198"/>
      <c r="WRU685" s="198"/>
      <c r="WRV685" s="198"/>
      <c r="WRW685" s="198"/>
      <c r="WRX685" s="198"/>
      <c r="WRY685" s="198"/>
      <c r="WRZ685" s="198"/>
      <c r="WSA685" s="198"/>
      <c r="WSB685" s="198"/>
      <c r="WSC685" s="198"/>
      <c r="WSD685" s="198"/>
      <c r="WSE685" s="198"/>
      <c r="WSF685" s="198"/>
      <c r="WSG685" s="198"/>
      <c r="WSH685" s="198"/>
      <c r="WSI685" s="198"/>
      <c r="WSJ685" s="198"/>
      <c r="WSK685" s="198"/>
      <c r="WSL685" s="198"/>
      <c r="WSM685" s="198"/>
      <c r="WSN685" s="198"/>
      <c r="WSO685" s="198"/>
      <c r="WSP685" s="198"/>
      <c r="WSQ685" s="198"/>
      <c r="WSR685" s="198"/>
      <c r="WSS685" s="198"/>
      <c r="WST685" s="198"/>
      <c r="WSU685" s="198"/>
      <c r="WSV685" s="198"/>
      <c r="WSW685" s="198"/>
      <c r="WSX685" s="198"/>
      <c r="WSY685" s="198"/>
      <c r="WSZ685" s="198"/>
      <c r="WTA685" s="198"/>
      <c r="WTB685" s="198"/>
      <c r="WTC685" s="198"/>
      <c r="WTD685" s="198"/>
      <c r="WTE685" s="198"/>
      <c r="WTF685" s="198"/>
      <c r="WTG685" s="198"/>
      <c r="WTH685" s="198"/>
      <c r="WTI685" s="198"/>
      <c r="WTJ685" s="198"/>
      <c r="WTK685" s="198"/>
      <c r="WTL685" s="198"/>
      <c r="WTM685" s="198"/>
      <c r="WTN685" s="198"/>
      <c r="WTO685" s="198"/>
      <c r="WTP685" s="198"/>
      <c r="WTQ685" s="198"/>
      <c r="WTR685" s="198"/>
      <c r="WTS685" s="198"/>
      <c r="WTT685" s="198"/>
      <c r="WTU685" s="198"/>
      <c r="WTV685" s="198"/>
      <c r="WTW685" s="198"/>
      <c r="WTX685" s="198"/>
      <c r="WTY685" s="198"/>
      <c r="WTZ685" s="198"/>
      <c r="WUA685" s="198"/>
      <c r="WUB685" s="198"/>
      <c r="WUC685" s="198"/>
      <c r="WUD685" s="198"/>
      <c r="WUE685" s="198"/>
      <c r="WUF685" s="198"/>
      <c r="WUG685" s="198"/>
      <c r="WUH685" s="198"/>
      <c r="WUI685" s="198"/>
      <c r="WUJ685" s="198"/>
      <c r="WUK685" s="198"/>
      <c r="WUL685" s="198"/>
      <c r="WUM685" s="198"/>
      <c r="WUN685" s="198"/>
      <c r="WUO685" s="198"/>
      <c r="WUP685" s="198"/>
      <c r="WUQ685" s="198"/>
      <c r="WUR685" s="198"/>
      <c r="WUS685" s="198"/>
      <c r="WUT685" s="198"/>
      <c r="WUU685" s="198"/>
      <c r="WUV685" s="198"/>
      <c r="WUW685" s="198"/>
      <c r="WUX685" s="198"/>
      <c r="WUY685" s="198"/>
      <c r="WUZ685" s="198"/>
      <c r="WVA685" s="198"/>
      <c r="WVB685" s="198"/>
      <c r="WVC685" s="198"/>
      <c r="WVD685" s="198"/>
      <c r="WVE685" s="198"/>
      <c r="WVF685" s="198"/>
      <c r="WVG685" s="198"/>
      <c r="WVH685" s="198"/>
      <c r="WVI685" s="198"/>
      <c r="WVJ685" s="198"/>
      <c r="WVK685" s="198"/>
      <c r="WVL685" s="198"/>
      <c r="WVM685" s="198"/>
      <c r="WVN685" s="198"/>
      <c r="WVO685" s="198"/>
      <c r="WVP685" s="198"/>
      <c r="WVQ685" s="198"/>
      <c r="WVR685" s="198"/>
      <c r="WVS685" s="198"/>
      <c r="WVT685" s="198"/>
      <c r="WVU685" s="198"/>
      <c r="WVV685" s="198"/>
      <c r="WVW685" s="198"/>
      <c r="WVX685" s="198"/>
      <c r="WVY685" s="198"/>
      <c r="WVZ685" s="198"/>
      <c r="WWA685" s="198"/>
      <c r="WWB685" s="198"/>
      <c r="WWC685" s="198"/>
      <c r="WWD685" s="198"/>
      <c r="WWE685" s="198"/>
      <c r="WWF685" s="198"/>
      <c r="WWG685" s="198"/>
      <c r="WWH685" s="198"/>
      <c r="WWI685" s="198"/>
      <c r="WWJ685" s="198"/>
      <c r="WWK685" s="198"/>
      <c r="WWL685" s="198"/>
      <c r="WWM685" s="198"/>
      <c r="WWN685" s="198"/>
      <c r="WWO685" s="198"/>
      <c r="WWP685" s="198"/>
      <c r="WWQ685" s="198"/>
      <c r="WWR685" s="198"/>
      <c r="WWS685" s="198"/>
      <c r="WWT685" s="198"/>
      <c r="WWU685" s="198"/>
      <c r="WWV685" s="198"/>
      <c r="WWW685" s="198"/>
      <c r="WWX685" s="198"/>
      <c r="WWY685" s="198"/>
      <c r="WWZ685" s="198"/>
      <c r="WXA685" s="198"/>
      <c r="WXB685" s="198"/>
      <c r="WXC685" s="198"/>
      <c r="WXD685" s="198"/>
      <c r="WXE685" s="198"/>
      <c r="WXF685" s="198"/>
      <c r="WXG685" s="198"/>
      <c r="WXH685" s="198"/>
      <c r="WXI685" s="198"/>
      <c r="WXJ685" s="198"/>
      <c r="WXK685" s="198"/>
      <c r="WXL685" s="198"/>
      <c r="WXM685" s="198"/>
      <c r="WXN685" s="198"/>
      <c r="WXO685" s="198"/>
      <c r="WXP685" s="198"/>
      <c r="WXQ685" s="198"/>
      <c r="WXR685" s="198"/>
      <c r="WXS685" s="198"/>
      <c r="WXT685" s="198"/>
      <c r="WXU685" s="198"/>
      <c r="WXV685" s="198"/>
      <c r="WXW685" s="198"/>
      <c r="WXX685" s="198"/>
      <c r="WXY685" s="198"/>
      <c r="WXZ685" s="198"/>
      <c r="WYA685" s="198"/>
      <c r="WYB685" s="198"/>
      <c r="WYC685" s="198"/>
      <c r="WYD685" s="198"/>
      <c r="WYE685" s="198"/>
      <c r="WYF685" s="198"/>
      <c r="WYG685" s="198"/>
      <c r="WYH685" s="198"/>
      <c r="WYI685" s="198"/>
      <c r="WYJ685" s="198"/>
      <c r="WYK685" s="198"/>
      <c r="WYL685" s="198"/>
      <c r="WYM685" s="198"/>
      <c r="WYN685" s="198"/>
      <c r="WYO685" s="198"/>
      <c r="WYP685" s="198"/>
      <c r="WYQ685" s="198"/>
      <c r="WYR685" s="198"/>
      <c r="WYS685" s="198"/>
      <c r="WYT685" s="198"/>
      <c r="WYU685" s="198"/>
      <c r="WYV685" s="198"/>
      <c r="WYW685" s="198"/>
      <c r="WYX685" s="198"/>
      <c r="WYY685" s="198"/>
      <c r="WYZ685" s="198"/>
      <c r="WZA685" s="198"/>
      <c r="WZB685" s="198"/>
      <c r="WZC685" s="198"/>
      <c r="WZD685" s="198"/>
      <c r="WZE685" s="198"/>
      <c r="WZF685" s="198"/>
      <c r="WZG685" s="198"/>
      <c r="WZH685" s="198"/>
      <c r="WZI685" s="198"/>
      <c r="WZJ685" s="198"/>
      <c r="WZK685" s="198"/>
      <c r="WZL685" s="198"/>
      <c r="WZM685" s="198"/>
      <c r="WZN685" s="198"/>
      <c r="WZO685" s="198"/>
      <c r="WZP685" s="198"/>
      <c r="WZQ685" s="198"/>
      <c r="WZR685" s="198"/>
      <c r="WZS685" s="198"/>
      <c r="WZT685" s="198"/>
      <c r="WZU685" s="198"/>
      <c r="WZV685" s="198"/>
      <c r="WZW685" s="198"/>
      <c r="WZX685" s="198"/>
      <c r="WZY685" s="198"/>
      <c r="WZZ685" s="198"/>
      <c r="XAA685" s="198"/>
      <c r="XAB685" s="198"/>
      <c r="XAC685" s="198"/>
      <c r="XAD685" s="198"/>
      <c r="XAE685" s="198"/>
      <c r="XAF685" s="198"/>
      <c r="XAG685" s="198"/>
      <c r="XAH685" s="198"/>
      <c r="XAI685" s="198"/>
      <c r="XAJ685" s="198"/>
      <c r="XAK685" s="198"/>
      <c r="XAL685" s="198"/>
      <c r="XAM685" s="198"/>
      <c r="XAN685" s="198"/>
      <c r="XAO685" s="198"/>
      <c r="XAP685" s="198"/>
      <c r="XAQ685" s="198"/>
      <c r="XAR685" s="198"/>
      <c r="XAS685" s="198"/>
      <c r="XAT685" s="198"/>
      <c r="XAU685" s="198"/>
      <c r="XAV685" s="198"/>
      <c r="XAW685" s="198"/>
      <c r="XAX685" s="198"/>
      <c r="XAY685" s="198"/>
      <c r="XAZ685" s="198"/>
      <c r="XBA685" s="198"/>
      <c r="XBB685" s="198"/>
      <c r="XBC685" s="198"/>
      <c r="XBD685" s="198"/>
      <c r="XBE685" s="198"/>
      <c r="XBF685" s="198"/>
      <c r="XBG685" s="198"/>
      <c r="XBH685" s="198"/>
      <c r="XBI685" s="198"/>
      <c r="XBJ685" s="198"/>
      <c r="XBK685" s="198"/>
      <c r="XBL685" s="198"/>
      <c r="XBM685" s="198"/>
      <c r="XBN685" s="198"/>
      <c r="XBO685" s="198"/>
      <c r="XBP685" s="198"/>
      <c r="XBQ685" s="198"/>
      <c r="XBR685" s="198"/>
      <c r="XBS685" s="198"/>
      <c r="XBT685" s="198"/>
      <c r="XBU685" s="198"/>
      <c r="XBV685" s="198"/>
      <c r="XBW685" s="198"/>
      <c r="XBX685" s="198"/>
      <c r="XBY685" s="198"/>
      <c r="XBZ685" s="198"/>
      <c r="XCA685" s="198"/>
      <c r="XCB685" s="198"/>
      <c r="XCC685" s="198"/>
      <c r="XCD685" s="198"/>
      <c r="XCE685" s="198"/>
      <c r="XCF685" s="198"/>
      <c r="XCG685" s="198"/>
      <c r="XCH685" s="198"/>
      <c r="XCI685" s="198"/>
      <c r="XCJ685" s="198"/>
      <c r="XCK685" s="198"/>
      <c r="XCL685" s="198"/>
      <c r="XCM685" s="198"/>
      <c r="XCN685" s="198"/>
      <c r="XCO685" s="198"/>
      <c r="XCP685" s="198"/>
      <c r="XCQ685" s="198"/>
      <c r="XCR685" s="198"/>
      <c r="XCS685" s="198"/>
      <c r="XCT685" s="198"/>
      <c r="XCU685" s="198"/>
      <c r="XCV685" s="198"/>
      <c r="XCW685" s="198"/>
      <c r="XCX685" s="198"/>
      <c r="XCY685" s="198"/>
      <c r="XCZ685" s="198"/>
      <c r="XDA685" s="198"/>
      <c r="XDB685" s="198"/>
      <c r="XDC685" s="198"/>
      <c r="XDD685" s="198"/>
      <c r="XDE685" s="198"/>
      <c r="XDF685" s="198"/>
      <c r="XDG685" s="198"/>
      <c r="XDH685" s="198"/>
      <c r="XDI685" s="198"/>
      <c r="XDJ685" s="198"/>
      <c r="XDK685" s="198"/>
      <c r="XDL685" s="198"/>
      <c r="XDM685" s="204"/>
      <c r="XDN685" s="204"/>
      <c r="XDO685" s="204"/>
      <c r="XDP685" s="204"/>
      <c r="XDQ685" s="204"/>
      <c r="XDR685" s="204"/>
      <c r="XDS685" s="204"/>
      <c r="XDT685" s="204"/>
      <c r="XDU685" s="204"/>
      <c r="XDV685" s="204"/>
      <c r="XDW685" s="204"/>
      <c r="XDX685" s="204"/>
      <c r="XDY685" s="204"/>
      <c r="XDZ685" s="204"/>
      <c r="XEA685" s="204"/>
      <c r="XEB685" s="204"/>
      <c r="XEC685" s="204"/>
      <c r="XED685" s="204"/>
      <c r="XEE685" s="204"/>
    </row>
    <row r="686" hidden="1" customHeight="1" spans="1:7">
      <c r="A686" s="182" t="s">
        <v>854</v>
      </c>
      <c r="B686" s="183">
        <v>1638.15</v>
      </c>
      <c r="C686" s="185">
        <v>46.26</v>
      </c>
      <c r="D686" s="185"/>
      <c r="E686" s="185">
        <f t="shared" ref="E686:E689" si="268">C686+D686</f>
        <v>46.26</v>
      </c>
      <c r="F686" s="185">
        <f t="shared" ref="F686:F689" si="269">B686+E686</f>
        <v>1684.41</v>
      </c>
      <c r="G686" s="184" t="s">
        <v>174</v>
      </c>
    </row>
    <row r="687" s="191" customFormat="1" hidden="1" customHeight="1" spans="1:16359">
      <c r="A687" s="195" t="s">
        <v>855</v>
      </c>
      <c r="B687" s="196">
        <v>4646.92</v>
      </c>
      <c r="C687" s="199">
        <f>8.6+239</f>
        <v>247.6</v>
      </c>
      <c r="D687" s="199">
        <v>-95.75</v>
      </c>
      <c r="E687" s="199">
        <f t="shared" si="268"/>
        <v>151.85</v>
      </c>
      <c r="F687" s="199">
        <f t="shared" si="269"/>
        <v>4798.77</v>
      </c>
      <c r="G687" s="197" t="s">
        <v>174</v>
      </c>
      <c r="H687" s="198"/>
      <c r="I687" s="198"/>
      <c r="J687" s="198"/>
      <c r="K687" s="198"/>
      <c r="L687" s="198"/>
      <c r="M687" s="198"/>
      <c r="N687" s="198"/>
      <c r="O687" s="198"/>
      <c r="P687" s="198"/>
      <c r="Q687" s="198"/>
      <c r="R687" s="198"/>
      <c r="S687" s="198"/>
      <c r="T687" s="198"/>
      <c r="U687" s="198"/>
      <c r="V687" s="198"/>
      <c r="W687" s="198"/>
      <c r="X687" s="198"/>
      <c r="Y687" s="198"/>
      <c r="Z687" s="198"/>
      <c r="AA687" s="198"/>
      <c r="AB687" s="198"/>
      <c r="AC687" s="198"/>
      <c r="AD687" s="198"/>
      <c r="AE687" s="198"/>
      <c r="AF687" s="198"/>
      <c r="AG687" s="198"/>
      <c r="AH687" s="198"/>
      <c r="AI687" s="198"/>
      <c r="AJ687" s="198"/>
      <c r="AK687" s="198"/>
      <c r="AL687" s="198"/>
      <c r="AM687" s="198"/>
      <c r="AN687" s="198"/>
      <c r="AO687" s="198"/>
      <c r="AP687" s="198"/>
      <c r="AQ687" s="198"/>
      <c r="AR687" s="198"/>
      <c r="AS687" s="198"/>
      <c r="AT687" s="198"/>
      <c r="AU687" s="198"/>
      <c r="AV687" s="198"/>
      <c r="AW687" s="198"/>
      <c r="AX687" s="198"/>
      <c r="AY687" s="198"/>
      <c r="AZ687" s="198"/>
      <c r="BA687" s="198"/>
      <c r="BB687" s="198"/>
      <c r="BC687" s="198"/>
      <c r="BD687" s="198"/>
      <c r="BE687" s="198"/>
      <c r="BF687" s="198"/>
      <c r="BG687" s="198"/>
      <c r="BH687" s="198"/>
      <c r="BI687" s="198"/>
      <c r="BJ687" s="198"/>
      <c r="BK687" s="198"/>
      <c r="BL687" s="198"/>
      <c r="BM687" s="198"/>
      <c r="BN687" s="198"/>
      <c r="BO687" s="198"/>
      <c r="BP687" s="198"/>
      <c r="BQ687" s="198"/>
      <c r="BR687" s="198"/>
      <c r="BS687" s="198"/>
      <c r="BT687" s="198"/>
      <c r="BU687" s="198"/>
      <c r="BV687" s="198"/>
      <c r="BW687" s="198"/>
      <c r="BX687" s="198"/>
      <c r="BY687" s="198"/>
      <c r="BZ687" s="198"/>
      <c r="CA687" s="198"/>
      <c r="CB687" s="198"/>
      <c r="CC687" s="198"/>
      <c r="CD687" s="198"/>
      <c r="CE687" s="198"/>
      <c r="CF687" s="198"/>
      <c r="CG687" s="198"/>
      <c r="CH687" s="198"/>
      <c r="CI687" s="198"/>
      <c r="CJ687" s="198"/>
      <c r="CK687" s="198"/>
      <c r="CL687" s="198"/>
      <c r="CM687" s="198"/>
      <c r="CN687" s="198"/>
      <c r="CO687" s="198"/>
      <c r="CP687" s="198"/>
      <c r="CQ687" s="198"/>
      <c r="CR687" s="198"/>
      <c r="CS687" s="198"/>
      <c r="CT687" s="198"/>
      <c r="CU687" s="198"/>
      <c r="CV687" s="198"/>
      <c r="CW687" s="198"/>
      <c r="CX687" s="198"/>
      <c r="CY687" s="198"/>
      <c r="CZ687" s="198"/>
      <c r="DA687" s="198"/>
      <c r="DB687" s="198"/>
      <c r="DC687" s="198"/>
      <c r="DD687" s="198"/>
      <c r="DE687" s="198"/>
      <c r="DF687" s="198"/>
      <c r="DG687" s="198"/>
      <c r="DH687" s="198"/>
      <c r="DI687" s="198"/>
      <c r="DJ687" s="198"/>
      <c r="DK687" s="198"/>
      <c r="DL687" s="198"/>
      <c r="DM687" s="198"/>
      <c r="DN687" s="198"/>
      <c r="DO687" s="198"/>
      <c r="DP687" s="198"/>
      <c r="DQ687" s="198"/>
      <c r="DR687" s="198"/>
      <c r="DS687" s="198"/>
      <c r="DT687" s="198"/>
      <c r="DU687" s="198"/>
      <c r="DV687" s="198"/>
      <c r="DW687" s="198"/>
      <c r="DX687" s="198"/>
      <c r="DY687" s="198"/>
      <c r="DZ687" s="198"/>
      <c r="EA687" s="198"/>
      <c r="EB687" s="198"/>
      <c r="EC687" s="198"/>
      <c r="ED687" s="198"/>
      <c r="EE687" s="198"/>
      <c r="EF687" s="198"/>
      <c r="EG687" s="198"/>
      <c r="EH687" s="198"/>
      <c r="EI687" s="198"/>
      <c r="EJ687" s="198"/>
      <c r="EK687" s="198"/>
      <c r="EL687" s="198"/>
      <c r="EM687" s="198"/>
      <c r="EN687" s="198"/>
      <c r="EO687" s="198"/>
      <c r="EP687" s="198"/>
      <c r="EQ687" s="198"/>
      <c r="ER687" s="198"/>
      <c r="ES687" s="198"/>
      <c r="ET687" s="198"/>
      <c r="EU687" s="198"/>
      <c r="EV687" s="198"/>
      <c r="EW687" s="198"/>
      <c r="EX687" s="198"/>
      <c r="EY687" s="198"/>
      <c r="EZ687" s="198"/>
      <c r="FA687" s="198"/>
      <c r="FB687" s="198"/>
      <c r="FC687" s="198"/>
      <c r="FD687" s="198"/>
      <c r="FE687" s="198"/>
      <c r="FF687" s="198"/>
      <c r="FG687" s="198"/>
      <c r="FH687" s="198"/>
      <c r="FI687" s="198"/>
      <c r="FJ687" s="198"/>
      <c r="FK687" s="198"/>
      <c r="FL687" s="198"/>
      <c r="FM687" s="198"/>
      <c r="FN687" s="198"/>
      <c r="FO687" s="198"/>
      <c r="FP687" s="198"/>
      <c r="FQ687" s="198"/>
      <c r="FR687" s="198"/>
      <c r="FS687" s="198"/>
      <c r="FT687" s="198"/>
      <c r="FU687" s="198"/>
      <c r="FV687" s="198"/>
      <c r="FW687" s="198"/>
      <c r="FX687" s="198"/>
      <c r="FY687" s="198"/>
      <c r="FZ687" s="198"/>
      <c r="GA687" s="198"/>
      <c r="GB687" s="198"/>
      <c r="GC687" s="198"/>
      <c r="GD687" s="198"/>
      <c r="GE687" s="198"/>
      <c r="GF687" s="198"/>
      <c r="GG687" s="198"/>
      <c r="GH687" s="198"/>
      <c r="GI687" s="198"/>
      <c r="GJ687" s="198"/>
      <c r="GK687" s="198"/>
      <c r="GL687" s="198"/>
      <c r="GM687" s="198"/>
      <c r="GN687" s="198"/>
      <c r="GO687" s="198"/>
      <c r="GP687" s="198"/>
      <c r="GQ687" s="198"/>
      <c r="GR687" s="198"/>
      <c r="GS687" s="198"/>
      <c r="GT687" s="198"/>
      <c r="GU687" s="198"/>
      <c r="GV687" s="198"/>
      <c r="GW687" s="198"/>
      <c r="GX687" s="198"/>
      <c r="GY687" s="198"/>
      <c r="GZ687" s="198"/>
      <c r="HA687" s="198"/>
      <c r="HB687" s="198"/>
      <c r="HC687" s="198"/>
      <c r="HD687" s="198"/>
      <c r="HE687" s="198"/>
      <c r="HF687" s="198"/>
      <c r="HG687" s="198"/>
      <c r="HH687" s="198"/>
      <c r="HI687" s="198"/>
      <c r="HJ687" s="198"/>
      <c r="HK687" s="198"/>
      <c r="HL687" s="198"/>
      <c r="HM687" s="198"/>
      <c r="HN687" s="198"/>
      <c r="HO687" s="198"/>
      <c r="HP687" s="198"/>
      <c r="HQ687" s="198"/>
      <c r="HR687" s="198"/>
      <c r="HS687" s="198"/>
      <c r="HT687" s="198"/>
      <c r="HU687" s="198"/>
      <c r="HV687" s="198"/>
      <c r="HW687" s="198"/>
      <c r="HX687" s="198"/>
      <c r="HY687" s="198"/>
      <c r="HZ687" s="198"/>
      <c r="IA687" s="198"/>
      <c r="IB687" s="198"/>
      <c r="IC687" s="198"/>
      <c r="ID687" s="198"/>
      <c r="IE687" s="198"/>
      <c r="IF687" s="198"/>
      <c r="IG687" s="198"/>
      <c r="IH687" s="198"/>
      <c r="II687" s="198"/>
      <c r="IJ687" s="198"/>
      <c r="IK687" s="198"/>
      <c r="IL687" s="198"/>
      <c r="IM687" s="198"/>
      <c r="IN687" s="198"/>
      <c r="IO687" s="198"/>
      <c r="IP687" s="198"/>
      <c r="IQ687" s="198"/>
      <c r="IR687" s="198"/>
      <c r="IS687" s="198"/>
      <c r="IT687" s="198"/>
      <c r="IU687" s="198"/>
      <c r="IV687" s="198"/>
      <c r="IW687" s="198"/>
      <c r="IX687" s="198"/>
      <c r="IY687" s="198"/>
      <c r="IZ687" s="198"/>
      <c r="JA687" s="198"/>
      <c r="JB687" s="198"/>
      <c r="JC687" s="198"/>
      <c r="JD687" s="198"/>
      <c r="JE687" s="198"/>
      <c r="JF687" s="198"/>
      <c r="JG687" s="198"/>
      <c r="JH687" s="198"/>
      <c r="JI687" s="198"/>
      <c r="JJ687" s="198"/>
      <c r="JK687" s="198"/>
      <c r="JL687" s="198"/>
      <c r="JM687" s="198"/>
      <c r="JN687" s="198"/>
      <c r="JO687" s="198"/>
      <c r="JP687" s="198"/>
      <c r="JQ687" s="198"/>
      <c r="JR687" s="198"/>
      <c r="JS687" s="198"/>
      <c r="JT687" s="198"/>
      <c r="JU687" s="198"/>
      <c r="JV687" s="198"/>
      <c r="JW687" s="198"/>
      <c r="JX687" s="198"/>
      <c r="JY687" s="198"/>
      <c r="JZ687" s="198"/>
      <c r="KA687" s="198"/>
      <c r="KB687" s="198"/>
      <c r="KC687" s="198"/>
      <c r="KD687" s="198"/>
      <c r="KE687" s="198"/>
      <c r="KF687" s="198"/>
      <c r="KG687" s="198"/>
      <c r="KH687" s="198"/>
      <c r="KI687" s="198"/>
      <c r="KJ687" s="198"/>
      <c r="KK687" s="198"/>
      <c r="KL687" s="198"/>
      <c r="KM687" s="198"/>
      <c r="KN687" s="198"/>
      <c r="KO687" s="198"/>
      <c r="KP687" s="198"/>
      <c r="KQ687" s="198"/>
      <c r="KR687" s="198"/>
      <c r="KS687" s="198"/>
      <c r="KT687" s="198"/>
      <c r="KU687" s="198"/>
      <c r="KV687" s="198"/>
      <c r="KW687" s="198"/>
      <c r="KX687" s="198"/>
      <c r="KY687" s="198"/>
      <c r="KZ687" s="198"/>
      <c r="LA687" s="198"/>
      <c r="LB687" s="198"/>
      <c r="LC687" s="198"/>
      <c r="LD687" s="198"/>
      <c r="LE687" s="198"/>
      <c r="LF687" s="198"/>
      <c r="LG687" s="198"/>
      <c r="LH687" s="198"/>
      <c r="LI687" s="198"/>
      <c r="LJ687" s="198"/>
      <c r="LK687" s="198"/>
      <c r="LL687" s="198"/>
      <c r="LM687" s="198"/>
      <c r="LN687" s="198"/>
      <c r="LO687" s="198"/>
      <c r="LP687" s="198"/>
      <c r="LQ687" s="198"/>
      <c r="LR687" s="198"/>
      <c r="LS687" s="198"/>
      <c r="LT687" s="198"/>
      <c r="LU687" s="198"/>
      <c r="LV687" s="198"/>
      <c r="LW687" s="198"/>
      <c r="LX687" s="198"/>
      <c r="LY687" s="198"/>
      <c r="LZ687" s="198"/>
      <c r="MA687" s="198"/>
      <c r="MB687" s="198"/>
      <c r="MC687" s="198"/>
      <c r="MD687" s="198"/>
      <c r="ME687" s="198"/>
      <c r="MF687" s="198"/>
      <c r="MG687" s="198"/>
      <c r="MH687" s="198"/>
      <c r="MI687" s="198"/>
      <c r="MJ687" s="198"/>
      <c r="MK687" s="198"/>
      <c r="ML687" s="198"/>
      <c r="MM687" s="198"/>
      <c r="MN687" s="198"/>
      <c r="MO687" s="198"/>
      <c r="MP687" s="198"/>
      <c r="MQ687" s="198"/>
      <c r="MR687" s="198"/>
      <c r="MS687" s="198"/>
      <c r="MT687" s="198"/>
      <c r="MU687" s="198"/>
      <c r="MV687" s="198"/>
      <c r="MW687" s="198"/>
      <c r="MX687" s="198"/>
      <c r="MY687" s="198"/>
      <c r="MZ687" s="198"/>
      <c r="NA687" s="198"/>
      <c r="NB687" s="198"/>
      <c r="NC687" s="198"/>
      <c r="ND687" s="198"/>
      <c r="NE687" s="198"/>
      <c r="NF687" s="198"/>
      <c r="NG687" s="198"/>
      <c r="NH687" s="198"/>
      <c r="NI687" s="198"/>
      <c r="NJ687" s="198"/>
      <c r="NK687" s="198"/>
      <c r="NL687" s="198"/>
      <c r="NM687" s="198"/>
      <c r="NN687" s="198"/>
      <c r="NO687" s="198"/>
      <c r="NP687" s="198"/>
      <c r="NQ687" s="198"/>
      <c r="NR687" s="198"/>
      <c r="NS687" s="198"/>
      <c r="NT687" s="198"/>
      <c r="NU687" s="198"/>
      <c r="NV687" s="198"/>
      <c r="NW687" s="198"/>
      <c r="NX687" s="198"/>
      <c r="NY687" s="198"/>
      <c r="NZ687" s="198"/>
      <c r="OA687" s="198"/>
      <c r="OB687" s="198"/>
      <c r="OC687" s="198"/>
      <c r="OD687" s="198"/>
      <c r="OE687" s="198"/>
      <c r="OF687" s="198"/>
      <c r="OG687" s="198"/>
      <c r="OH687" s="198"/>
      <c r="OI687" s="198"/>
      <c r="OJ687" s="198"/>
      <c r="OK687" s="198"/>
      <c r="OL687" s="198"/>
      <c r="OM687" s="198"/>
      <c r="ON687" s="198"/>
      <c r="OO687" s="198"/>
      <c r="OP687" s="198"/>
      <c r="OQ687" s="198"/>
      <c r="OR687" s="198"/>
      <c r="OS687" s="198"/>
      <c r="OT687" s="198"/>
      <c r="OU687" s="198"/>
      <c r="OV687" s="198"/>
      <c r="OW687" s="198"/>
      <c r="OX687" s="198"/>
      <c r="OY687" s="198"/>
      <c r="OZ687" s="198"/>
      <c r="PA687" s="198"/>
      <c r="PB687" s="198"/>
      <c r="PC687" s="198"/>
      <c r="PD687" s="198"/>
      <c r="PE687" s="198"/>
      <c r="PF687" s="198"/>
      <c r="PG687" s="198"/>
      <c r="PH687" s="198"/>
      <c r="PI687" s="198"/>
      <c r="PJ687" s="198"/>
      <c r="PK687" s="198"/>
      <c r="PL687" s="198"/>
      <c r="PM687" s="198"/>
      <c r="PN687" s="198"/>
      <c r="PO687" s="198"/>
      <c r="PP687" s="198"/>
      <c r="PQ687" s="198"/>
      <c r="PR687" s="198"/>
      <c r="PS687" s="198"/>
      <c r="PT687" s="198"/>
      <c r="PU687" s="198"/>
      <c r="PV687" s="198"/>
      <c r="PW687" s="198"/>
      <c r="PX687" s="198"/>
      <c r="PY687" s="198"/>
      <c r="PZ687" s="198"/>
      <c r="QA687" s="198"/>
      <c r="QB687" s="198"/>
      <c r="QC687" s="198"/>
      <c r="QD687" s="198"/>
      <c r="QE687" s="198"/>
      <c r="QF687" s="198"/>
      <c r="QG687" s="198"/>
      <c r="QH687" s="198"/>
      <c r="QI687" s="198"/>
      <c r="QJ687" s="198"/>
      <c r="QK687" s="198"/>
      <c r="QL687" s="198"/>
      <c r="QM687" s="198"/>
      <c r="QN687" s="198"/>
      <c r="QO687" s="198"/>
      <c r="QP687" s="198"/>
      <c r="QQ687" s="198"/>
      <c r="QR687" s="198"/>
      <c r="QS687" s="198"/>
      <c r="QT687" s="198"/>
      <c r="QU687" s="198"/>
      <c r="QV687" s="198"/>
      <c r="QW687" s="198"/>
      <c r="QX687" s="198"/>
      <c r="QY687" s="198"/>
      <c r="QZ687" s="198"/>
      <c r="RA687" s="198"/>
      <c r="RB687" s="198"/>
      <c r="RC687" s="198"/>
      <c r="RD687" s="198"/>
      <c r="RE687" s="198"/>
      <c r="RF687" s="198"/>
      <c r="RG687" s="198"/>
      <c r="RH687" s="198"/>
      <c r="RI687" s="198"/>
      <c r="RJ687" s="198"/>
      <c r="RK687" s="198"/>
      <c r="RL687" s="198"/>
      <c r="RM687" s="198"/>
      <c r="RN687" s="198"/>
      <c r="RO687" s="198"/>
      <c r="RP687" s="198"/>
      <c r="RQ687" s="198"/>
      <c r="RR687" s="198"/>
      <c r="RS687" s="198"/>
      <c r="RT687" s="198"/>
      <c r="RU687" s="198"/>
      <c r="RV687" s="198"/>
      <c r="RW687" s="198"/>
      <c r="RX687" s="198"/>
      <c r="RY687" s="198"/>
      <c r="RZ687" s="198"/>
      <c r="SA687" s="198"/>
      <c r="SB687" s="198"/>
      <c r="SC687" s="198"/>
      <c r="SD687" s="198"/>
      <c r="SE687" s="198"/>
      <c r="SF687" s="198"/>
      <c r="SG687" s="198"/>
      <c r="SH687" s="198"/>
      <c r="SI687" s="198"/>
      <c r="SJ687" s="198"/>
      <c r="SK687" s="198"/>
      <c r="SL687" s="198"/>
      <c r="SM687" s="198"/>
      <c r="SN687" s="198"/>
      <c r="SO687" s="198"/>
      <c r="SP687" s="198"/>
      <c r="SQ687" s="198"/>
      <c r="SR687" s="198"/>
      <c r="SS687" s="198"/>
      <c r="ST687" s="198"/>
      <c r="SU687" s="198"/>
      <c r="SV687" s="198"/>
      <c r="SW687" s="198"/>
      <c r="SX687" s="198"/>
      <c r="SY687" s="198"/>
      <c r="SZ687" s="198"/>
      <c r="TA687" s="198"/>
      <c r="TB687" s="198"/>
      <c r="TC687" s="198"/>
      <c r="TD687" s="198"/>
      <c r="TE687" s="198"/>
      <c r="TF687" s="198"/>
      <c r="TG687" s="198"/>
      <c r="TH687" s="198"/>
      <c r="TI687" s="198"/>
      <c r="TJ687" s="198"/>
      <c r="TK687" s="198"/>
      <c r="TL687" s="198"/>
      <c r="TM687" s="198"/>
      <c r="TN687" s="198"/>
      <c r="TO687" s="198"/>
      <c r="TP687" s="198"/>
      <c r="TQ687" s="198"/>
      <c r="TR687" s="198"/>
      <c r="TS687" s="198"/>
      <c r="TT687" s="198"/>
      <c r="TU687" s="198"/>
      <c r="TV687" s="198"/>
      <c r="TW687" s="198"/>
      <c r="TX687" s="198"/>
      <c r="TY687" s="198"/>
      <c r="TZ687" s="198"/>
      <c r="UA687" s="198"/>
      <c r="UB687" s="198"/>
      <c r="UC687" s="198"/>
      <c r="UD687" s="198"/>
      <c r="UE687" s="198"/>
      <c r="UF687" s="198"/>
      <c r="UG687" s="198"/>
      <c r="UH687" s="198"/>
      <c r="UI687" s="198"/>
      <c r="UJ687" s="198"/>
      <c r="UK687" s="198"/>
      <c r="UL687" s="198"/>
      <c r="UM687" s="198"/>
      <c r="UN687" s="198"/>
      <c r="UO687" s="198"/>
      <c r="UP687" s="198"/>
      <c r="UQ687" s="198"/>
      <c r="UR687" s="198"/>
      <c r="US687" s="198"/>
      <c r="UT687" s="198"/>
      <c r="UU687" s="198"/>
      <c r="UV687" s="198"/>
      <c r="UW687" s="198"/>
      <c r="UX687" s="198"/>
      <c r="UY687" s="198"/>
      <c r="UZ687" s="198"/>
      <c r="VA687" s="198"/>
      <c r="VB687" s="198"/>
      <c r="VC687" s="198"/>
      <c r="VD687" s="198"/>
      <c r="VE687" s="198"/>
      <c r="VF687" s="198"/>
      <c r="VG687" s="198"/>
      <c r="VH687" s="198"/>
      <c r="VI687" s="198"/>
      <c r="VJ687" s="198"/>
      <c r="VK687" s="198"/>
      <c r="VL687" s="198"/>
      <c r="VM687" s="198"/>
      <c r="VN687" s="198"/>
      <c r="VO687" s="198"/>
      <c r="VP687" s="198"/>
      <c r="VQ687" s="198"/>
      <c r="VR687" s="198"/>
      <c r="VS687" s="198"/>
      <c r="VT687" s="198"/>
      <c r="VU687" s="198"/>
      <c r="VV687" s="198"/>
      <c r="VW687" s="198"/>
      <c r="VX687" s="198"/>
      <c r="VY687" s="198"/>
      <c r="VZ687" s="198"/>
      <c r="WA687" s="198"/>
      <c r="WB687" s="198"/>
      <c r="WC687" s="198"/>
      <c r="WD687" s="198"/>
      <c r="WE687" s="198"/>
      <c r="WF687" s="198"/>
      <c r="WG687" s="198"/>
      <c r="WH687" s="198"/>
      <c r="WI687" s="198"/>
      <c r="WJ687" s="198"/>
      <c r="WK687" s="198"/>
      <c r="WL687" s="198"/>
      <c r="WM687" s="198"/>
      <c r="WN687" s="198"/>
      <c r="WO687" s="198"/>
      <c r="WP687" s="198"/>
      <c r="WQ687" s="198"/>
      <c r="WR687" s="198"/>
      <c r="WS687" s="198"/>
      <c r="WT687" s="198"/>
      <c r="WU687" s="198"/>
      <c r="WV687" s="198"/>
      <c r="WW687" s="198"/>
      <c r="WX687" s="198"/>
      <c r="WY687" s="198"/>
      <c r="WZ687" s="198"/>
      <c r="XA687" s="198"/>
      <c r="XB687" s="198"/>
      <c r="XC687" s="198"/>
      <c r="XD687" s="198"/>
      <c r="XE687" s="198"/>
      <c r="XF687" s="198"/>
      <c r="XG687" s="198"/>
      <c r="XH687" s="198"/>
      <c r="XI687" s="198"/>
      <c r="XJ687" s="198"/>
      <c r="XK687" s="198"/>
      <c r="XL687" s="198"/>
      <c r="XM687" s="198"/>
      <c r="XN687" s="198"/>
      <c r="XO687" s="198"/>
      <c r="XP687" s="198"/>
      <c r="XQ687" s="198"/>
      <c r="XR687" s="198"/>
      <c r="XS687" s="198"/>
      <c r="XT687" s="198"/>
      <c r="XU687" s="198"/>
      <c r="XV687" s="198"/>
      <c r="XW687" s="198"/>
      <c r="XX687" s="198"/>
      <c r="XY687" s="198"/>
      <c r="XZ687" s="198"/>
      <c r="YA687" s="198"/>
      <c r="YB687" s="198"/>
      <c r="YC687" s="198"/>
      <c r="YD687" s="198"/>
      <c r="YE687" s="198"/>
      <c r="YF687" s="198"/>
      <c r="YG687" s="198"/>
      <c r="YH687" s="198"/>
      <c r="YI687" s="198"/>
      <c r="YJ687" s="198"/>
      <c r="YK687" s="198"/>
      <c r="YL687" s="198"/>
      <c r="YM687" s="198"/>
      <c r="YN687" s="198"/>
      <c r="YO687" s="198"/>
      <c r="YP687" s="198"/>
      <c r="YQ687" s="198"/>
      <c r="YR687" s="198"/>
      <c r="YS687" s="198"/>
      <c r="YT687" s="198"/>
      <c r="YU687" s="198"/>
      <c r="YV687" s="198"/>
      <c r="YW687" s="198"/>
      <c r="YX687" s="198"/>
      <c r="YY687" s="198"/>
      <c r="YZ687" s="198"/>
      <c r="ZA687" s="198"/>
      <c r="ZB687" s="198"/>
      <c r="ZC687" s="198"/>
      <c r="ZD687" s="198"/>
      <c r="ZE687" s="198"/>
      <c r="ZF687" s="198"/>
      <c r="ZG687" s="198"/>
      <c r="ZH687" s="198"/>
      <c r="ZI687" s="198"/>
      <c r="ZJ687" s="198"/>
      <c r="ZK687" s="198"/>
      <c r="ZL687" s="198"/>
      <c r="ZM687" s="198"/>
      <c r="ZN687" s="198"/>
      <c r="ZO687" s="198"/>
      <c r="ZP687" s="198"/>
      <c r="ZQ687" s="198"/>
      <c r="ZR687" s="198"/>
      <c r="ZS687" s="198"/>
      <c r="ZT687" s="198"/>
      <c r="ZU687" s="198"/>
      <c r="ZV687" s="198"/>
      <c r="ZW687" s="198"/>
      <c r="ZX687" s="198"/>
      <c r="ZY687" s="198"/>
      <c r="ZZ687" s="198"/>
      <c r="AAA687" s="198"/>
      <c r="AAB687" s="198"/>
      <c r="AAC687" s="198"/>
      <c r="AAD687" s="198"/>
      <c r="AAE687" s="198"/>
      <c r="AAF687" s="198"/>
      <c r="AAG687" s="198"/>
      <c r="AAH687" s="198"/>
      <c r="AAI687" s="198"/>
      <c r="AAJ687" s="198"/>
      <c r="AAK687" s="198"/>
      <c r="AAL687" s="198"/>
      <c r="AAM687" s="198"/>
      <c r="AAN687" s="198"/>
      <c r="AAO687" s="198"/>
      <c r="AAP687" s="198"/>
      <c r="AAQ687" s="198"/>
      <c r="AAR687" s="198"/>
      <c r="AAS687" s="198"/>
      <c r="AAT687" s="198"/>
      <c r="AAU687" s="198"/>
      <c r="AAV687" s="198"/>
      <c r="AAW687" s="198"/>
      <c r="AAX687" s="198"/>
      <c r="AAY687" s="198"/>
      <c r="AAZ687" s="198"/>
      <c r="ABA687" s="198"/>
      <c r="ABB687" s="198"/>
      <c r="ABC687" s="198"/>
      <c r="ABD687" s="198"/>
      <c r="ABE687" s="198"/>
      <c r="ABF687" s="198"/>
      <c r="ABG687" s="198"/>
      <c r="ABH687" s="198"/>
      <c r="ABI687" s="198"/>
      <c r="ABJ687" s="198"/>
      <c r="ABK687" s="198"/>
      <c r="ABL687" s="198"/>
      <c r="ABM687" s="198"/>
      <c r="ABN687" s="198"/>
      <c r="ABO687" s="198"/>
      <c r="ABP687" s="198"/>
      <c r="ABQ687" s="198"/>
      <c r="ABR687" s="198"/>
      <c r="ABS687" s="198"/>
      <c r="ABT687" s="198"/>
      <c r="ABU687" s="198"/>
      <c r="ABV687" s="198"/>
      <c r="ABW687" s="198"/>
      <c r="ABX687" s="198"/>
      <c r="ABY687" s="198"/>
      <c r="ABZ687" s="198"/>
      <c r="ACA687" s="198"/>
      <c r="ACB687" s="198"/>
      <c r="ACC687" s="198"/>
      <c r="ACD687" s="198"/>
      <c r="ACE687" s="198"/>
      <c r="ACF687" s="198"/>
      <c r="ACG687" s="198"/>
      <c r="ACH687" s="198"/>
      <c r="ACI687" s="198"/>
      <c r="ACJ687" s="198"/>
      <c r="ACK687" s="198"/>
      <c r="ACL687" s="198"/>
      <c r="ACM687" s="198"/>
      <c r="ACN687" s="198"/>
      <c r="ACO687" s="198"/>
      <c r="ACP687" s="198"/>
      <c r="ACQ687" s="198"/>
      <c r="ACR687" s="198"/>
      <c r="ACS687" s="198"/>
      <c r="ACT687" s="198"/>
      <c r="ACU687" s="198"/>
      <c r="ACV687" s="198"/>
      <c r="ACW687" s="198"/>
      <c r="ACX687" s="198"/>
      <c r="ACY687" s="198"/>
      <c r="ACZ687" s="198"/>
      <c r="ADA687" s="198"/>
      <c r="ADB687" s="198"/>
      <c r="ADC687" s="198"/>
      <c r="ADD687" s="198"/>
      <c r="ADE687" s="198"/>
      <c r="ADF687" s="198"/>
      <c r="ADG687" s="198"/>
      <c r="ADH687" s="198"/>
      <c r="ADI687" s="198"/>
      <c r="ADJ687" s="198"/>
      <c r="ADK687" s="198"/>
      <c r="ADL687" s="198"/>
      <c r="ADM687" s="198"/>
      <c r="ADN687" s="198"/>
      <c r="ADO687" s="198"/>
      <c r="ADP687" s="198"/>
      <c r="ADQ687" s="198"/>
      <c r="ADR687" s="198"/>
      <c r="ADS687" s="198"/>
      <c r="ADT687" s="198"/>
      <c r="ADU687" s="198"/>
      <c r="ADV687" s="198"/>
      <c r="ADW687" s="198"/>
      <c r="ADX687" s="198"/>
      <c r="ADY687" s="198"/>
      <c r="ADZ687" s="198"/>
      <c r="AEA687" s="198"/>
      <c r="AEB687" s="198"/>
      <c r="AEC687" s="198"/>
      <c r="AED687" s="198"/>
      <c r="AEE687" s="198"/>
      <c r="AEF687" s="198"/>
      <c r="AEG687" s="198"/>
      <c r="AEH687" s="198"/>
      <c r="AEI687" s="198"/>
      <c r="AEJ687" s="198"/>
      <c r="AEK687" s="198"/>
      <c r="AEL687" s="198"/>
      <c r="AEM687" s="198"/>
      <c r="AEN687" s="198"/>
      <c r="AEO687" s="198"/>
      <c r="AEP687" s="198"/>
      <c r="AEQ687" s="198"/>
      <c r="AER687" s="198"/>
      <c r="AES687" s="198"/>
      <c r="AET687" s="198"/>
      <c r="AEU687" s="198"/>
      <c r="AEV687" s="198"/>
      <c r="AEW687" s="198"/>
      <c r="AEX687" s="198"/>
      <c r="AEY687" s="198"/>
      <c r="AEZ687" s="198"/>
      <c r="AFA687" s="198"/>
      <c r="AFB687" s="198"/>
      <c r="AFC687" s="198"/>
      <c r="AFD687" s="198"/>
      <c r="AFE687" s="198"/>
      <c r="AFF687" s="198"/>
      <c r="AFG687" s="198"/>
      <c r="AFH687" s="198"/>
      <c r="AFI687" s="198"/>
      <c r="AFJ687" s="198"/>
      <c r="AFK687" s="198"/>
      <c r="AFL687" s="198"/>
      <c r="AFM687" s="198"/>
      <c r="AFN687" s="198"/>
      <c r="AFO687" s="198"/>
      <c r="AFP687" s="198"/>
      <c r="AFQ687" s="198"/>
      <c r="AFR687" s="198"/>
      <c r="AFS687" s="198"/>
      <c r="AFT687" s="198"/>
      <c r="AFU687" s="198"/>
      <c r="AFV687" s="198"/>
      <c r="AFW687" s="198"/>
      <c r="AFX687" s="198"/>
      <c r="AFY687" s="198"/>
      <c r="AFZ687" s="198"/>
      <c r="AGA687" s="198"/>
      <c r="AGB687" s="198"/>
      <c r="AGC687" s="198"/>
      <c r="AGD687" s="198"/>
      <c r="AGE687" s="198"/>
      <c r="AGF687" s="198"/>
      <c r="AGG687" s="198"/>
      <c r="AGH687" s="198"/>
      <c r="AGI687" s="198"/>
      <c r="AGJ687" s="198"/>
      <c r="AGK687" s="198"/>
      <c r="AGL687" s="198"/>
      <c r="AGM687" s="198"/>
      <c r="AGN687" s="198"/>
      <c r="AGO687" s="198"/>
      <c r="AGP687" s="198"/>
      <c r="AGQ687" s="198"/>
      <c r="AGR687" s="198"/>
      <c r="AGS687" s="198"/>
      <c r="AGT687" s="198"/>
      <c r="AGU687" s="198"/>
      <c r="AGV687" s="198"/>
      <c r="AGW687" s="198"/>
      <c r="AGX687" s="198"/>
      <c r="AGY687" s="198"/>
      <c r="AGZ687" s="198"/>
      <c r="AHA687" s="198"/>
      <c r="AHB687" s="198"/>
      <c r="AHC687" s="198"/>
      <c r="AHD687" s="198"/>
      <c r="AHE687" s="198"/>
      <c r="AHF687" s="198"/>
      <c r="AHG687" s="198"/>
      <c r="AHH687" s="198"/>
      <c r="AHI687" s="198"/>
      <c r="AHJ687" s="198"/>
      <c r="AHK687" s="198"/>
      <c r="AHL687" s="198"/>
      <c r="AHM687" s="198"/>
      <c r="AHN687" s="198"/>
      <c r="AHO687" s="198"/>
      <c r="AHP687" s="198"/>
      <c r="AHQ687" s="198"/>
      <c r="AHR687" s="198"/>
      <c r="AHS687" s="198"/>
      <c r="AHT687" s="198"/>
      <c r="AHU687" s="198"/>
      <c r="AHV687" s="198"/>
      <c r="AHW687" s="198"/>
      <c r="AHX687" s="198"/>
      <c r="AHY687" s="198"/>
      <c r="AHZ687" s="198"/>
      <c r="AIA687" s="198"/>
      <c r="AIB687" s="198"/>
      <c r="AIC687" s="198"/>
      <c r="AID687" s="198"/>
      <c r="AIE687" s="198"/>
      <c r="AIF687" s="198"/>
      <c r="AIG687" s="198"/>
      <c r="AIH687" s="198"/>
      <c r="AII687" s="198"/>
      <c r="AIJ687" s="198"/>
      <c r="AIK687" s="198"/>
      <c r="AIL687" s="198"/>
      <c r="AIM687" s="198"/>
      <c r="AIN687" s="198"/>
      <c r="AIO687" s="198"/>
      <c r="AIP687" s="198"/>
      <c r="AIQ687" s="198"/>
      <c r="AIR687" s="198"/>
      <c r="AIS687" s="198"/>
      <c r="AIT687" s="198"/>
      <c r="AIU687" s="198"/>
      <c r="AIV687" s="198"/>
      <c r="AIW687" s="198"/>
      <c r="AIX687" s="198"/>
      <c r="AIY687" s="198"/>
      <c r="AIZ687" s="198"/>
      <c r="AJA687" s="198"/>
      <c r="AJB687" s="198"/>
      <c r="AJC687" s="198"/>
      <c r="AJD687" s="198"/>
      <c r="AJE687" s="198"/>
      <c r="AJF687" s="198"/>
      <c r="AJG687" s="198"/>
      <c r="AJH687" s="198"/>
      <c r="AJI687" s="198"/>
      <c r="AJJ687" s="198"/>
      <c r="AJK687" s="198"/>
      <c r="AJL687" s="198"/>
      <c r="AJM687" s="198"/>
      <c r="AJN687" s="198"/>
      <c r="AJO687" s="198"/>
      <c r="AJP687" s="198"/>
      <c r="AJQ687" s="198"/>
      <c r="AJR687" s="198"/>
      <c r="AJS687" s="198"/>
      <c r="AJT687" s="198"/>
      <c r="AJU687" s="198"/>
      <c r="AJV687" s="198"/>
      <c r="AJW687" s="198"/>
      <c r="AJX687" s="198"/>
      <c r="AJY687" s="198"/>
      <c r="AJZ687" s="198"/>
      <c r="AKA687" s="198"/>
      <c r="AKB687" s="198"/>
      <c r="AKC687" s="198"/>
      <c r="AKD687" s="198"/>
      <c r="AKE687" s="198"/>
      <c r="AKF687" s="198"/>
      <c r="AKG687" s="198"/>
      <c r="AKH687" s="198"/>
      <c r="AKI687" s="198"/>
      <c r="AKJ687" s="198"/>
      <c r="AKK687" s="198"/>
      <c r="AKL687" s="198"/>
      <c r="AKM687" s="198"/>
      <c r="AKN687" s="198"/>
      <c r="AKO687" s="198"/>
      <c r="AKP687" s="198"/>
      <c r="AKQ687" s="198"/>
      <c r="AKR687" s="198"/>
      <c r="AKS687" s="198"/>
      <c r="AKT687" s="198"/>
      <c r="AKU687" s="198"/>
      <c r="AKV687" s="198"/>
      <c r="AKW687" s="198"/>
      <c r="AKX687" s="198"/>
      <c r="AKY687" s="198"/>
      <c r="AKZ687" s="198"/>
      <c r="ALA687" s="198"/>
      <c r="ALB687" s="198"/>
      <c r="ALC687" s="198"/>
      <c r="ALD687" s="198"/>
      <c r="ALE687" s="198"/>
      <c r="ALF687" s="198"/>
      <c r="ALG687" s="198"/>
      <c r="ALH687" s="198"/>
      <c r="ALI687" s="198"/>
      <c r="ALJ687" s="198"/>
      <c r="ALK687" s="198"/>
      <c r="ALL687" s="198"/>
      <c r="ALM687" s="198"/>
      <c r="ALN687" s="198"/>
      <c r="ALO687" s="198"/>
      <c r="ALP687" s="198"/>
      <c r="ALQ687" s="198"/>
      <c r="ALR687" s="198"/>
      <c r="ALS687" s="198"/>
      <c r="ALT687" s="198"/>
      <c r="ALU687" s="198"/>
      <c r="ALV687" s="198"/>
      <c r="ALW687" s="198"/>
      <c r="ALX687" s="198"/>
      <c r="ALY687" s="198"/>
      <c r="ALZ687" s="198"/>
      <c r="AMA687" s="198"/>
      <c r="AMB687" s="198"/>
      <c r="AMC687" s="198"/>
      <c r="AMD687" s="198"/>
      <c r="AME687" s="198"/>
      <c r="AMF687" s="198"/>
      <c r="AMG687" s="198"/>
      <c r="AMH687" s="198"/>
      <c r="AMI687" s="198"/>
      <c r="AMJ687" s="198"/>
      <c r="AMK687" s="198"/>
      <c r="AML687" s="198"/>
      <c r="AMM687" s="198"/>
      <c r="AMN687" s="198"/>
      <c r="AMO687" s="198"/>
      <c r="AMP687" s="198"/>
      <c r="AMQ687" s="198"/>
      <c r="AMR687" s="198"/>
      <c r="AMS687" s="198"/>
      <c r="AMT687" s="198"/>
      <c r="AMU687" s="198"/>
      <c r="AMV687" s="198"/>
      <c r="AMW687" s="198"/>
      <c r="AMX687" s="198"/>
      <c r="AMY687" s="198"/>
      <c r="AMZ687" s="198"/>
      <c r="ANA687" s="198"/>
      <c r="ANB687" s="198"/>
      <c r="ANC687" s="198"/>
      <c r="AND687" s="198"/>
      <c r="ANE687" s="198"/>
      <c r="ANF687" s="198"/>
      <c r="ANG687" s="198"/>
      <c r="ANH687" s="198"/>
      <c r="ANI687" s="198"/>
      <c r="ANJ687" s="198"/>
      <c r="ANK687" s="198"/>
      <c r="ANL687" s="198"/>
      <c r="ANM687" s="198"/>
      <c r="ANN687" s="198"/>
      <c r="ANO687" s="198"/>
      <c r="ANP687" s="198"/>
      <c r="ANQ687" s="198"/>
      <c r="ANR687" s="198"/>
      <c r="ANS687" s="198"/>
      <c r="ANT687" s="198"/>
      <c r="ANU687" s="198"/>
      <c r="ANV687" s="198"/>
      <c r="ANW687" s="198"/>
      <c r="ANX687" s="198"/>
      <c r="ANY687" s="198"/>
      <c r="ANZ687" s="198"/>
      <c r="AOA687" s="198"/>
      <c r="AOB687" s="198"/>
      <c r="AOC687" s="198"/>
      <c r="AOD687" s="198"/>
      <c r="AOE687" s="198"/>
      <c r="AOF687" s="198"/>
      <c r="AOG687" s="198"/>
      <c r="AOH687" s="198"/>
      <c r="AOI687" s="198"/>
      <c r="AOJ687" s="198"/>
      <c r="AOK687" s="198"/>
      <c r="AOL687" s="198"/>
      <c r="AOM687" s="198"/>
      <c r="AON687" s="198"/>
      <c r="AOO687" s="198"/>
      <c r="AOP687" s="198"/>
      <c r="AOQ687" s="198"/>
      <c r="AOR687" s="198"/>
      <c r="AOS687" s="198"/>
      <c r="AOT687" s="198"/>
      <c r="AOU687" s="198"/>
      <c r="AOV687" s="198"/>
      <c r="AOW687" s="198"/>
      <c r="AOX687" s="198"/>
      <c r="AOY687" s="198"/>
      <c r="AOZ687" s="198"/>
      <c r="APA687" s="198"/>
      <c r="APB687" s="198"/>
      <c r="APC687" s="198"/>
      <c r="APD687" s="198"/>
      <c r="APE687" s="198"/>
      <c r="APF687" s="198"/>
      <c r="APG687" s="198"/>
      <c r="APH687" s="198"/>
      <c r="API687" s="198"/>
      <c r="APJ687" s="198"/>
      <c r="APK687" s="198"/>
      <c r="APL687" s="198"/>
      <c r="APM687" s="198"/>
      <c r="APN687" s="198"/>
      <c r="APO687" s="198"/>
      <c r="APP687" s="198"/>
      <c r="APQ687" s="198"/>
      <c r="APR687" s="198"/>
      <c r="APS687" s="198"/>
      <c r="APT687" s="198"/>
      <c r="APU687" s="198"/>
      <c r="APV687" s="198"/>
      <c r="APW687" s="198"/>
      <c r="APX687" s="198"/>
      <c r="APY687" s="198"/>
      <c r="APZ687" s="198"/>
      <c r="AQA687" s="198"/>
      <c r="AQB687" s="198"/>
      <c r="AQC687" s="198"/>
      <c r="AQD687" s="198"/>
      <c r="AQE687" s="198"/>
      <c r="AQF687" s="198"/>
      <c r="AQG687" s="198"/>
      <c r="AQH687" s="198"/>
      <c r="AQI687" s="198"/>
      <c r="AQJ687" s="198"/>
      <c r="AQK687" s="198"/>
      <c r="AQL687" s="198"/>
      <c r="AQM687" s="198"/>
      <c r="AQN687" s="198"/>
      <c r="AQO687" s="198"/>
      <c r="AQP687" s="198"/>
      <c r="AQQ687" s="198"/>
      <c r="AQR687" s="198"/>
      <c r="AQS687" s="198"/>
      <c r="AQT687" s="198"/>
      <c r="AQU687" s="198"/>
      <c r="AQV687" s="198"/>
      <c r="AQW687" s="198"/>
      <c r="AQX687" s="198"/>
      <c r="AQY687" s="198"/>
      <c r="AQZ687" s="198"/>
      <c r="ARA687" s="198"/>
      <c r="ARB687" s="198"/>
      <c r="ARC687" s="198"/>
      <c r="ARD687" s="198"/>
      <c r="ARE687" s="198"/>
      <c r="ARF687" s="198"/>
      <c r="ARG687" s="198"/>
      <c r="ARH687" s="198"/>
      <c r="ARI687" s="198"/>
      <c r="ARJ687" s="198"/>
      <c r="ARK687" s="198"/>
      <c r="ARL687" s="198"/>
      <c r="ARM687" s="198"/>
      <c r="ARN687" s="198"/>
      <c r="ARO687" s="198"/>
      <c r="ARP687" s="198"/>
      <c r="ARQ687" s="198"/>
      <c r="ARR687" s="198"/>
      <c r="ARS687" s="198"/>
      <c r="ART687" s="198"/>
      <c r="ARU687" s="198"/>
      <c r="ARV687" s="198"/>
      <c r="ARW687" s="198"/>
      <c r="ARX687" s="198"/>
      <c r="ARY687" s="198"/>
      <c r="ARZ687" s="198"/>
      <c r="ASA687" s="198"/>
      <c r="ASB687" s="198"/>
      <c r="ASC687" s="198"/>
      <c r="ASD687" s="198"/>
      <c r="ASE687" s="198"/>
      <c r="ASF687" s="198"/>
      <c r="ASG687" s="198"/>
      <c r="ASH687" s="198"/>
      <c r="ASI687" s="198"/>
      <c r="ASJ687" s="198"/>
      <c r="ASK687" s="198"/>
      <c r="ASL687" s="198"/>
      <c r="ASM687" s="198"/>
      <c r="ASN687" s="198"/>
      <c r="ASO687" s="198"/>
      <c r="ASP687" s="198"/>
      <c r="ASQ687" s="198"/>
      <c r="ASR687" s="198"/>
      <c r="ASS687" s="198"/>
      <c r="AST687" s="198"/>
      <c r="ASU687" s="198"/>
      <c r="ASV687" s="198"/>
      <c r="ASW687" s="198"/>
      <c r="ASX687" s="198"/>
      <c r="ASY687" s="198"/>
      <c r="ASZ687" s="198"/>
      <c r="ATA687" s="198"/>
      <c r="ATB687" s="198"/>
      <c r="ATC687" s="198"/>
      <c r="ATD687" s="198"/>
      <c r="ATE687" s="198"/>
      <c r="ATF687" s="198"/>
      <c r="ATG687" s="198"/>
      <c r="ATH687" s="198"/>
      <c r="ATI687" s="198"/>
      <c r="ATJ687" s="198"/>
      <c r="ATK687" s="198"/>
      <c r="ATL687" s="198"/>
      <c r="ATM687" s="198"/>
      <c r="ATN687" s="198"/>
      <c r="ATO687" s="198"/>
      <c r="ATP687" s="198"/>
      <c r="ATQ687" s="198"/>
      <c r="ATR687" s="198"/>
      <c r="ATS687" s="198"/>
      <c r="ATT687" s="198"/>
      <c r="ATU687" s="198"/>
      <c r="ATV687" s="198"/>
      <c r="ATW687" s="198"/>
      <c r="ATX687" s="198"/>
      <c r="ATY687" s="198"/>
      <c r="ATZ687" s="198"/>
      <c r="AUA687" s="198"/>
      <c r="AUB687" s="198"/>
      <c r="AUC687" s="198"/>
      <c r="AUD687" s="198"/>
      <c r="AUE687" s="198"/>
      <c r="AUF687" s="198"/>
      <c r="AUG687" s="198"/>
      <c r="AUH687" s="198"/>
      <c r="AUI687" s="198"/>
      <c r="AUJ687" s="198"/>
      <c r="AUK687" s="198"/>
      <c r="AUL687" s="198"/>
      <c r="AUM687" s="198"/>
      <c r="AUN687" s="198"/>
      <c r="AUO687" s="198"/>
      <c r="AUP687" s="198"/>
      <c r="AUQ687" s="198"/>
      <c r="AUR687" s="198"/>
      <c r="AUS687" s="198"/>
      <c r="AUT687" s="198"/>
      <c r="AUU687" s="198"/>
      <c r="AUV687" s="198"/>
      <c r="AUW687" s="198"/>
      <c r="AUX687" s="198"/>
      <c r="AUY687" s="198"/>
      <c r="AUZ687" s="198"/>
      <c r="AVA687" s="198"/>
      <c r="AVB687" s="198"/>
      <c r="AVC687" s="198"/>
      <c r="AVD687" s="198"/>
      <c r="AVE687" s="198"/>
      <c r="AVF687" s="198"/>
      <c r="AVG687" s="198"/>
      <c r="AVH687" s="198"/>
      <c r="AVI687" s="198"/>
      <c r="AVJ687" s="198"/>
      <c r="AVK687" s="198"/>
      <c r="AVL687" s="198"/>
      <c r="AVM687" s="198"/>
      <c r="AVN687" s="198"/>
      <c r="AVO687" s="198"/>
      <c r="AVP687" s="198"/>
      <c r="AVQ687" s="198"/>
      <c r="AVR687" s="198"/>
      <c r="AVS687" s="198"/>
      <c r="AVT687" s="198"/>
      <c r="AVU687" s="198"/>
      <c r="AVV687" s="198"/>
      <c r="AVW687" s="198"/>
      <c r="AVX687" s="198"/>
      <c r="AVY687" s="198"/>
      <c r="AVZ687" s="198"/>
      <c r="AWA687" s="198"/>
      <c r="AWB687" s="198"/>
      <c r="AWC687" s="198"/>
      <c r="AWD687" s="198"/>
      <c r="AWE687" s="198"/>
      <c r="AWF687" s="198"/>
      <c r="AWG687" s="198"/>
      <c r="AWH687" s="198"/>
      <c r="AWI687" s="198"/>
      <c r="AWJ687" s="198"/>
      <c r="AWK687" s="198"/>
      <c r="AWL687" s="198"/>
      <c r="AWM687" s="198"/>
      <c r="AWN687" s="198"/>
      <c r="AWO687" s="198"/>
      <c r="AWP687" s="198"/>
      <c r="AWQ687" s="198"/>
      <c r="AWR687" s="198"/>
      <c r="AWS687" s="198"/>
      <c r="AWT687" s="198"/>
      <c r="AWU687" s="198"/>
      <c r="AWV687" s="198"/>
      <c r="AWW687" s="198"/>
      <c r="AWX687" s="198"/>
      <c r="AWY687" s="198"/>
      <c r="AWZ687" s="198"/>
      <c r="AXA687" s="198"/>
      <c r="AXB687" s="198"/>
      <c r="AXC687" s="198"/>
      <c r="AXD687" s="198"/>
      <c r="AXE687" s="198"/>
      <c r="AXF687" s="198"/>
      <c r="AXG687" s="198"/>
      <c r="AXH687" s="198"/>
      <c r="AXI687" s="198"/>
      <c r="AXJ687" s="198"/>
      <c r="AXK687" s="198"/>
      <c r="AXL687" s="198"/>
      <c r="AXM687" s="198"/>
      <c r="AXN687" s="198"/>
      <c r="AXO687" s="198"/>
      <c r="AXP687" s="198"/>
      <c r="AXQ687" s="198"/>
      <c r="AXR687" s="198"/>
      <c r="AXS687" s="198"/>
      <c r="AXT687" s="198"/>
      <c r="AXU687" s="198"/>
      <c r="AXV687" s="198"/>
      <c r="AXW687" s="198"/>
      <c r="AXX687" s="198"/>
      <c r="AXY687" s="198"/>
      <c r="AXZ687" s="198"/>
      <c r="AYA687" s="198"/>
      <c r="AYB687" s="198"/>
      <c r="AYC687" s="198"/>
      <c r="AYD687" s="198"/>
      <c r="AYE687" s="198"/>
      <c r="AYF687" s="198"/>
      <c r="AYG687" s="198"/>
      <c r="AYH687" s="198"/>
      <c r="AYI687" s="198"/>
      <c r="AYJ687" s="198"/>
      <c r="AYK687" s="198"/>
      <c r="AYL687" s="198"/>
      <c r="AYM687" s="198"/>
      <c r="AYN687" s="198"/>
      <c r="AYO687" s="198"/>
      <c r="AYP687" s="198"/>
      <c r="AYQ687" s="198"/>
      <c r="AYR687" s="198"/>
      <c r="AYS687" s="198"/>
      <c r="AYT687" s="198"/>
      <c r="AYU687" s="198"/>
      <c r="AYV687" s="198"/>
      <c r="AYW687" s="198"/>
      <c r="AYX687" s="198"/>
      <c r="AYY687" s="198"/>
      <c r="AYZ687" s="198"/>
      <c r="AZA687" s="198"/>
      <c r="AZB687" s="198"/>
      <c r="AZC687" s="198"/>
      <c r="AZD687" s="198"/>
      <c r="AZE687" s="198"/>
      <c r="AZF687" s="198"/>
      <c r="AZG687" s="198"/>
      <c r="AZH687" s="198"/>
      <c r="AZI687" s="198"/>
      <c r="AZJ687" s="198"/>
      <c r="AZK687" s="198"/>
      <c r="AZL687" s="198"/>
      <c r="AZM687" s="198"/>
      <c r="AZN687" s="198"/>
      <c r="AZO687" s="198"/>
      <c r="AZP687" s="198"/>
      <c r="AZQ687" s="198"/>
      <c r="AZR687" s="198"/>
      <c r="AZS687" s="198"/>
      <c r="AZT687" s="198"/>
      <c r="AZU687" s="198"/>
      <c r="AZV687" s="198"/>
      <c r="AZW687" s="198"/>
      <c r="AZX687" s="198"/>
      <c r="AZY687" s="198"/>
      <c r="AZZ687" s="198"/>
      <c r="BAA687" s="198"/>
      <c r="BAB687" s="198"/>
      <c r="BAC687" s="198"/>
      <c r="BAD687" s="198"/>
      <c r="BAE687" s="198"/>
      <c r="BAF687" s="198"/>
      <c r="BAG687" s="198"/>
      <c r="BAH687" s="198"/>
      <c r="BAI687" s="198"/>
      <c r="BAJ687" s="198"/>
      <c r="BAK687" s="198"/>
      <c r="BAL687" s="198"/>
      <c r="BAM687" s="198"/>
      <c r="BAN687" s="198"/>
      <c r="BAO687" s="198"/>
      <c r="BAP687" s="198"/>
      <c r="BAQ687" s="198"/>
      <c r="BAR687" s="198"/>
      <c r="BAS687" s="198"/>
      <c r="BAT687" s="198"/>
      <c r="BAU687" s="198"/>
      <c r="BAV687" s="198"/>
      <c r="BAW687" s="198"/>
      <c r="BAX687" s="198"/>
      <c r="BAY687" s="198"/>
      <c r="BAZ687" s="198"/>
      <c r="BBA687" s="198"/>
      <c r="BBB687" s="198"/>
      <c r="BBC687" s="198"/>
      <c r="BBD687" s="198"/>
      <c r="BBE687" s="198"/>
      <c r="BBF687" s="198"/>
      <c r="BBG687" s="198"/>
      <c r="BBH687" s="198"/>
      <c r="BBI687" s="198"/>
      <c r="BBJ687" s="198"/>
      <c r="BBK687" s="198"/>
      <c r="BBL687" s="198"/>
      <c r="BBM687" s="198"/>
      <c r="BBN687" s="198"/>
      <c r="BBO687" s="198"/>
      <c r="BBP687" s="198"/>
      <c r="BBQ687" s="198"/>
      <c r="BBR687" s="198"/>
      <c r="BBS687" s="198"/>
      <c r="BBT687" s="198"/>
      <c r="BBU687" s="198"/>
      <c r="BBV687" s="198"/>
      <c r="BBW687" s="198"/>
      <c r="BBX687" s="198"/>
      <c r="BBY687" s="198"/>
      <c r="BBZ687" s="198"/>
      <c r="BCA687" s="198"/>
      <c r="BCB687" s="198"/>
      <c r="BCC687" s="198"/>
      <c r="BCD687" s="198"/>
      <c r="BCE687" s="198"/>
      <c r="BCF687" s="198"/>
      <c r="BCG687" s="198"/>
      <c r="BCH687" s="198"/>
      <c r="BCI687" s="198"/>
      <c r="BCJ687" s="198"/>
      <c r="BCK687" s="198"/>
      <c r="BCL687" s="198"/>
      <c r="BCM687" s="198"/>
      <c r="BCN687" s="198"/>
      <c r="BCO687" s="198"/>
      <c r="BCP687" s="198"/>
      <c r="BCQ687" s="198"/>
      <c r="BCR687" s="198"/>
      <c r="BCS687" s="198"/>
      <c r="BCT687" s="198"/>
      <c r="BCU687" s="198"/>
      <c r="BCV687" s="198"/>
      <c r="BCW687" s="198"/>
      <c r="BCX687" s="198"/>
      <c r="BCY687" s="198"/>
      <c r="BCZ687" s="198"/>
      <c r="BDA687" s="198"/>
      <c r="BDB687" s="198"/>
      <c r="BDC687" s="198"/>
      <c r="BDD687" s="198"/>
      <c r="BDE687" s="198"/>
      <c r="BDF687" s="198"/>
      <c r="BDG687" s="198"/>
      <c r="BDH687" s="198"/>
      <c r="BDI687" s="198"/>
      <c r="BDJ687" s="198"/>
      <c r="BDK687" s="198"/>
      <c r="BDL687" s="198"/>
      <c r="BDM687" s="198"/>
      <c r="BDN687" s="198"/>
      <c r="BDO687" s="198"/>
      <c r="BDP687" s="198"/>
      <c r="BDQ687" s="198"/>
      <c r="BDR687" s="198"/>
      <c r="BDS687" s="198"/>
      <c r="BDT687" s="198"/>
      <c r="BDU687" s="198"/>
      <c r="BDV687" s="198"/>
      <c r="BDW687" s="198"/>
      <c r="BDX687" s="198"/>
      <c r="BDY687" s="198"/>
      <c r="BDZ687" s="198"/>
      <c r="BEA687" s="198"/>
      <c r="BEB687" s="198"/>
      <c r="BEC687" s="198"/>
      <c r="BED687" s="198"/>
      <c r="BEE687" s="198"/>
      <c r="BEF687" s="198"/>
      <c r="BEG687" s="198"/>
      <c r="BEH687" s="198"/>
      <c r="BEI687" s="198"/>
      <c r="BEJ687" s="198"/>
      <c r="BEK687" s="198"/>
      <c r="BEL687" s="198"/>
      <c r="BEM687" s="198"/>
      <c r="BEN687" s="198"/>
      <c r="BEO687" s="198"/>
      <c r="BEP687" s="198"/>
      <c r="BEQ687" s="198"/>
      <c r="BER687" s="198"/>
      <c r="BES687" s="198"/>
      <c r="BET687" s="198"/>
      <c r="BEU687" s="198"/>
      <c r="BEV687" s="198"/>
      <c r="BEW687" s="198"/>
      <c r="BEX687" s="198"/>
      <c r="BEY687" s="198"/>
      <c r="BEZ687" s="198"/>
      <c r="BFA687" s="198"/>
      <c r="BFB687" s="198"/>
      <c r="BFC687" s="198"/>
      <c r="BFD687" s="198"/>
      <c r="BFE687" s="198"/>
      <c r="BFF687" s="198"/>
      <c r="BFG687" s="198"/>
      <c r="BFH687" s="198"/>
      <c r="BFI687" s="198"/>
      <c r="BFJ687" s="198"/>
      <c r="BFK687" s="198"/>
      <c r="BFL687" s="198"/>
      <c r="BFM687" s="198"/>
      <c r="BFN687" s="198"/>
      <c r="BFO687" s="198"/>
      <c r="BFP687" s="198"/>
      <c r="BFQ687" s="198"/>
      <c r="BFR687" s="198"/>
      <c r="BFS687" s="198"/>
      <c r="BFT687" s="198"/>
      <c r="BFU687" s="198"/>
      <c r="BFV687" s="198"/>
      <c r="BFW687" s="198"/>
      <c r="BFX687" s="198"/>
      <c r="BFY687" s="198"/>
      <c r="BFZ687" s="198"/>
      <c r="BGA687" s="198"/>
      <c r="BGB687" s="198"/>
      <c r="BGC687" s="198"/>
      <c r="BGD687" s="198"/>
      <c r="BGE687" s="198"/>
      <c r="BGF687" s="198"/>
      <c r="BGG687" s="198"/>
      <c r="BGH687" s="198"/>
      <c r="BGI687" s="198"/>
      <c r="BGJ687" s="198"/>
      <c r="BGK687" s="198"/>
      <c r="BGL687" s="198"/>
      <c r="BGM687" s="198"/>
      <c r="BGN687" s="198"/>
      <c r="BGO687" s="198"/>
      <c r="BGP687" s="198"/>
      <c r="BGQ687" s="198"/>
      <c r="BGR687" s="198"/>
      <c r="BGS687" s="198"/>
      <c r="BGT687" s="198"/>
      <c r="BGU687" s="198"/>
      <c r="BGV687" s="198"/>
      <c r="BGW687" s="198"/>
      <c r="BGX687" s="198"/>
      <c r="BGY687" s="198"/>
      <c r="BGZ687" s="198"/>
      <c r="BHA687" s="198"/>
      <c r="BHB687" s="198"/>
      <c r="BHC687" s="198"/>
      <c r="BHD687" s="198"/>
      <c r="BHE687" s="198"/>
      <c r="BHF687" s="198"/>
      <c r="BHG687" s="198"/>
      <c r="BHH687" s="198"/>
      <c r="BHI687" s="198"/>
      <c r="BHJ687" s="198"/>
      <c r="BHK687" s="198"/>
      <c r="BHL687" s="198"/>
      <c r="BHM687" s="198"/>
      <c r="BHN687" s="198"/>
      <c r="BHO687" s="198"/>
      <c r="BHP687" s="198"/>
      <c r="BHQ687" s="198"/>
      <c r="BHR687" s="198"/>
      <c r="BHS687" s="198"/>
      <c r="BHT687" s="198"/>
      <c r="BHU687" s="198"/>
      <c r="BHV687" s="198"/>
      <c r="BHW687" s="198"/>
      <c r="BHX687" s="198"/>
      <c r="BHY687" s="198"/>
      <c r="BHZ687" s="198"/>
      <c r="BIA687" s="198"/>
      <c r="BIB687" s="198"/>
      <c r="BIC687" s="198"/>
      <c r="BID687" s="198"/>
      <c r="BIE687" s="198"/>
      <c r="BIF687" s="198"/>
      <c r="BIG687" s="198"/>
      <c r="BIH687" s="198"/>
      <c r="BII687" s="198"/>
      <c r="BIJ687" s="198"/>
      <c r="BIK687" s="198"/>
      <c r="BIL687" s="198"/>
      <c r="BIM687" s="198"/>
      <c r="BIN687" s="198"/>
      <c r="BIO687" s="198"/>
      <c r="BIP687" s="198"/>
      <c r="BIQ687" s="198"/>
      <c r="BIR687" s="198"/>
      <c r="BIS687" s="198"/>
      <c r="BIT687" s="198"/>
      <c r="BIU687" s="198"/>
      <c r="BIV687" s="198"/>
      <c r="BIW687" s="198"/>
      <c r="BIX687" s="198"/>
      <c r="BIY687" s="198"/>
      <c r="BIZ687" s="198"/>
      <c r="BJA687" s="198"/>
      <c r="BJB687" s="198"/>
      <c r="BJC687" s="198"/>
      <c r="BJD687" s="198"/>
      <c r="BJE687" s="198"/>
      <c r="BJF687" s="198"/>
      <c r="BJG687" s="198"/>
      <c r="BJH687" s="198"/>
      <c r="BJI687" s="198"/>
      <c r="BJJ687" s="198"/>
      <c r="BJK687" s="198"/>
      <c r="BJL687" s="198"/>
      <c r="BJM687" s="198"/>
      <c r="BJN687" s="198"/>
      <c r="BJO687" s="198"/>
      <c r="BJP687" s="198"/>
      <c r="BJQ687" s="198"/>
      <c r="BJR687" s="198"/>
      <c r="BJS687" s="198"/>
      <c r="BJT687" s="198"/>
      <c r="BJU687" s="198"/>
      <c r="BJV687" s="198"/>
      <c r="BJW687" s="198"/>
      <c r="BJX687" s="198"/>
      <c r="BJY687" s="198"/>
      <c r="BJZ687" s="198"/>
      <c r="BKA687" s="198"/>
      <c r="BKB687" s="198"/>
      <c r="BKC687" s="198"/>
      <c r="BKD687" s="198"/>
      <c r="BKE687" s="198"/>
      <c r="BKF687" s="198"/>
      <c r="BKG687" s="198"/>
      <c r="BKH687" s="198"/>
      <c r="BKI687" s="198"/>
      <c r="BKJ687" s="198"/>
      <c r="BKK687" s="198"/>
      <c r="BKL687" s="198"/>
      <c r="BKM687" s="198"/>
      <c r="BKN687" s="198"/>
      <c r="BKO687" s="198"/>
      <c r="BKP687" s="198"/>
      <c r="BKQ687" s="198"/>
      <c r="BKR687" s="198"/>
      <c r="BKS687" s="198"/>
      <c r="BKT687" s="198"/>
      <c r="BKU687" s="198"/>
      <c r="BKV687" s="198"/>
      <c r="BKW687" s="198"/>
      <c r="BKX687" s="198"/>
      <c r="BKY687" s="198"/>
      <c r="BKZ687" s="198"/>
      <c r="BLA687" s="198"/>
      <c r="BLB687" s="198"/>
      <c r="BLC687" s="198"/>
      <c r="BLD687" s="198"/>
      <c r="BLE687" s="198"/>
      <c r="BLF687" s="198"/>
      <c r="BLG687" s="198"/>
      <c r="BLH687" s="198"/>
      <c r="BLI687" s="198"/>
      <c r="BLJ687" s="198"/>
      <c r="BLK687" s="198"/>
      <c r="BLL687" s="198"/>
      <c r="BLM687" s="198"/>
      <c r="BLN687" s="198"/>
      <c r="BLO687" s="198"/>
      <c r="BLP687" s="198"/>
      <c r="BLQ687" s="198"/>
      <c r="BLR687" s="198"/>
      <c r="BLS687" s="198"/>
      <c r="BLT687" s="198"/>
      <c r="BLU687" s="198"/>
      <c r="BLV687" s="198"/>
      <c r="BLW687" s="198"/>
      <c r="BLX687" s="198"/>
      <c r="BLY687" s="198"/>
      <c r="BLZ687" s="198"/>
      <c r="BMA687" s="198"/>
      <c r="BMB687" s="198"/>
      <c r="BMC687" s="198"/>
      <c r="BMD687" s="198"/>
      <c r="BME687" s="198"/>
      <c r="BMF687" s="198"/>
      <c r="BMG687" s="198"/>
      <c r="BMH687" s="198"/>
      <c r="BMI687" s="198"/>
      <c r="BMJ687" s="198"/>
      <c r="BMK687" s="198"/>
      <c r="BML687" s="198"/>
      <c r="BMM687" s="198"/>
      <c r="BMN687" s="198"/>
      <c r="BMO687" s="198"/>
      <c r="BMP687" s="198"/>
      <c r="BMQ687" s="198"/>
      <c r="BMR687" s="198"/>
      <c r="BMS687" s="198"/>
      <c r="BMT687" s="198"/>
      <c r="BMU687" s="198"/>
      <c r="BMV687" s="198"/>
      <c r="BMW687" s="198"/>
      <c r="BMX687" s="198"/>
      <c r="BMY687" s="198"/>
      <c r="BMZ687" s="198"/>
      <c r="BNA687" s="198"/>
      <c r="BNB687" s="198"/>
      <c r="BNC687" s="198"/>
      <c r="BND687" s="198"/>
      <c r="BNE687" s="198"/>
      <c r="BNF687" s="198"/>
      <c r="BNG687" s="198"/>
      <c r="BNH687" s="198"/>
      <c r="BNI687" s="198"/>
      <c r="BNJ687" s="198"/>
      <c r="BNK687" s="198"/>
      <c r="BNL687" s="198"/>
      <c r="BNM687" s="198"/>
      <c r="BNN687" s="198"/>
      <c r="BNO687" s="198"/>
      <c r="BNP687" s="198"/>
      <c r="BNQ687" s="198"/>
      <c r="BNR687" s="198"/>
      <c r="BNS687" s="198"/>
      <c r="BNT687" s="198"/>
      <c r="BNU687" s="198"/>
      <c r="BNV687" s="198"/>
      <c r="BNW687" s="198"/>
      <c r="BNX687" s="198"/>
      <c r="BNY687" s="198"/>
      <c r="BNZ687" s="198"/>
      <c r="BOA687" s="198"/>
      <c r="BOB687" s="198"/>
      <c r="BOC687" s="198"/>
      <c r="BOD687" s="198"/>
      <c r="BOE687" s="198"/>
      <c r="BOF687" s="198"/>
      <c r="BOG687" s="198"/>
      <c r="BOH687" s="198"/>
      <c r="BOI687" s="198"/>
      <c r="BOJ687" s="198"/>
      <c r="BOK687" s="198"/>
      <c r="BOL687" s="198"/>
      <c r="BOM687" s="198"/>
      <c r="BON687" s="198"/>
      <c r="BOO687" s="198"/>
      <c r="BOP687" s="198"/>
      <c r="BOQ687" s="198"/>
      <c r="BOR687" s="198"/>
      <c r="BOS687" s="198"/>
      <c r="BOT687" s="198"/>
      <c r="BOU687" s="198"/>
      <c r="BOV687" s="198"/>
      <c r="BOW687" s="198"/>
      <c r="BOX687" s="198"/>
      <c r="BOY687" s="198"/>
      <c r="BOZ687" s="198"/>
      <c r="BPA687" s="198"/>
      <c r="BPB687" s="198"/>
      <c r="BPC687" s="198"/>
      <c r="BPD687" s="198"/>
      <c r="BPE687" s="198"/>
      <c r="BPF687" s="198"/>
      <c r="BPG687" s="198"/>
      <c r="BPH687" s="198"/>
      <c r="BPI687" s="198"/>
      <c r="BPJ687" s="198"/>
      <c r="BPK687" s="198"/>
      <c r="BPL687" s="198"/>
      <c r="BPM687" s="198"/>
      <c r="BPN687" s="198"/>
      <c r="BPO687" s="198"/>
      <c r="BPP687" s="198"/>
      <c r="BPQ687" s="198"/>
      <c r="BPR687" s="198"/>
      <c r="BPS687" s="198"/>
      <c r="BPT687" s="198"/>
      <c r="BPU687" s="198"/>
      <c r="BPV687" s="198"/>
      <c r="BPW687" s="198"/>
      <c r="BPX687" s="198"/>
      <c r="BPY687" s="198"/>
      <c r="BPZ687" s="198"/>
      <c r="BQA687" s="198"/>
      <c r="BQB687" s="198"/>
      <c r="BQC687" s="198"/>
      <c r="BQD687" s="198"/>
      <c r="BQE687" s="198"/>
      <c r="BQF687" s="198"/>
      <c r="BQG687" s="198"/>
      <c r="BQH687" s="198"/>
      <c r="BQI687" s="198"/>
      <c r="BQJ687" s="198"/>
      <c r="BQK687" s="198"/>
      <c r="BQL687" s="198"/>
      <c r="BQM687" s="198"/>
      <c r="BQN687" s="198"/>
      <c r="BQO687" s="198"/>
      <c r="BQP687" s="198"/>
      <c r="BQQ687" s="198"/>
      <c r="BQR687" s="198"/>
      <c r="BQS687" s="198"/>
      <c r="BQT687" s="198"/>
      <c r="BQU687" s="198"/>
      <c r="BQV687" s="198"/>
      <c r="BQW687" s="198"/>
      <c r="BQX687" s="198"/>
      <c r="BQY687" s="198"/>
      <c r="BQZ687" s="198"/>
      <c r="BRA687" s="198"/>
      <c r="BRB687" s="198"/>
      <c r="BRC687" s="198"/>
      <c r="BRD687" s="198"/>
      <c r="BRE687" s="198"/>
      <c r="BRF687" s="198"/>
      <c r="BRG687" s="198"/>
      <c r="BRH687" s="198"/>
      <c r="BRI687" s="198"/>
      <c r="BRJ687" s="198"/>
      <c r="BRK687" s="198"/>
      <c r="BRL687" s="198"/>
      <c r="BRM687" s="198"/>
      <c r="BRN687" s="198"/>
      <c r="BRO687" s="198"/>
      <c r="BRP687" s="198"/>
      <c r="BRQ687" s="198"/>
      <c r="BRR687" s="198"/>
      <c r="BRS687" s="198"/>
      <c r="BRT687" s="198"/>
      <c r="BRU687" s="198"/>
      <c r="BRV687" s="198"/>
      <c r="BRW687" s="198"/>
      <c r="BRX687" s="198"/>
      <c r="BRY687" s="198"/>
      <c r="BRZ687" s="198"/>
      <c r="BSA687" s="198"/>
      <c r="BSB687" s="198"/>
      <c r="BSC687" s="198"/>
      <c r="BSD687" s="198"/>
      <c r="BSE687" s="198"/>
      <c r="BSF687" s="198"/>
      <c r="BSG687" s="198"/>
      <c r="BSH687" s="198"/>
      <c r="BSI687" s="198"/>
      <c r="BSJ687" s="198"/>
      <c r="BSK687" s="198"/>
      <c r="BSL687" s="198"/>
      <c r="BSM687" s="198"/>
      <c r="BSN687" s="198"/>
      <c r="BSO687" s="198"/>
      <c r="BSP687" s="198"/>
      <c r="BSQ687" s="198"/>
      <c r="BSR687" s="198"/>
      <c r="BSS687" s="198"/>
      <c r="BST687" s="198"/>
      <c r="BSU687" s="198"/>
      <c r="BSV687" s="198"/>
      <c r="BSW687" s="198"/>
      <c r="BSX687" s="198"/>
      <c r="BSY687" s="198"/>
      <c r="BSZ687" s="198"/>
      <c r="BTA687" s="198"/>
      <c r="BTB687" s="198"/>
      <c r="BTC687" s="198"/>
      <c r="BTD687" s="198"/>
      <c r="BTE687" s="198"/>
      <c r="BTF687" s="198"/>
      <c r="BTG687" s="198"/>
      <c r="BTH687" s="198"/>
      <c r="BTI687" s="198"/>
      <c r="BTJ687" s="198"/>
      <c r="BTK687" s="198"/>
      <c r="BTL687" s="198"/>
      <c r="BTM687" s="198"/>
      <c r="BTN687" s="198"/>
      <c r="BTO687" s="198"/>
      <c r="BTP687" s="198"/>
      <c r="BTQ687" s="198"/>
      <c r="BTR687" s="198"/>
      <c r="BTS687" s="198"/>
      <c r="BTT687" s="198"/>
      <c r="BTU687" s="198"/>
      <c r="BTV687" s="198"/>
      <c r="BTW687" s="198"/>
      <c r="BTX687" s="198"/>
      <c r="BTY687" s="198"/>
      <c r="BTZ687" s="198"/>
      <c r="BUA687" s="198"/>
      <c r="BUB687" s="198"/>
      <c r="BUC687" s="198"/>
      <c r="BUD687" s="198"/>
      <c r="BUE687" s="198"/>
      <c r="BUF687" s="198"/>
      <c r="BUG687" s="198"/>
      <c r="BUH687" s="198"/>
      <c r="BUI687" s="198"/>
      <c r="BUJ687" s="198"/>
      <c r="BUK687" s="198"/>
      <c r="BUL687" s="198"/>
      <c r="BUM687" s="198"/>
      <c r="BUN687" s="198"/>
      <c r="BUO687" s="198"/>
      <c r="BUP687" s="198"/>
      <c r="BUQ687" s="198"/>
      <c r="BUR687" s="198"/>
      <c r="BUS687" s="198"/>
      <c r="BUT687" s="198"/>
      <c r="BUU687" s="198"/>
      <c r="BUV687" s="198"/>
      <c r="BUW687" s="198"/>
      <c r="BUX687" s="198"/>
      <c r="BUY687" s="198"/>
      <c r="BUZ687" s="198"/>
      <c r="BVA687" s="198"/>
      <c r="BVB687" s="198"/>
      <c r="BVC687" s="198"/>
      <c r="BVD687" s="198"/>
      <c r="BVE687" s="198"/>
      <c r="BVF687" s="198"/>
      <c r="BVG687" s="198"/>
      <c r="BVH687" s="198"/>
      <c r="BVI687" s="198"/>
      <c r="BVJ687" s="198"/>
      <c r="BVK687" s="198"/>
      <c r="BVL687" s="198"/>
      <c r="BVM687" s="198"/>
      <c r="BVN687" s="198"/>
      <c r="BVO687" s="198"/>
      <c r="BVP687" s="198"/>
      <c r="BVQ687" s="198"/>
      <c r="BVR687" s="198"/>
      <c r="BVS687" s="198"/>
      <c r="BVT687" s="198"/>
      <c r="BVU687" s="198"/>
      <c r="BVV687" s="198"/>
      <c r="BVW687" s="198"/>
      <c r="BVX687" s="198"/>
      <c r="BVY687" s="198"/>
      <c r="BVZ687" s="198"/>
      <c r="BWA687" s="198"/>
      <c r="BWB687" s="198"/>
      <c r="BWC687" s="198"/>
      <c r="BWD687" s="198"/>
      <c r="BWE687" s="198"/>
      <c r="BWF687" s="198"/>
      <c r="BWG687" s="198"/>
      <c r="BWH687" s="198"/>
      <c r="BWI687" s="198"/>
      <c r="BWJ687" s="198"/>
      <c r="BWK687" s="198"/>
      <c r="BWL687" s="198"/>
      <c r="BWM687" s="198"/>
      <c r="BWN687" s="198"/>
      <c r="BWO687" s="198"/>
      <c r="BWP687" s="198"/>
      <c r="BWQ687" s="198"/>
      <c r="BWR687" s="198"/>
      <c r="BWS687" s="198"/>
      <c r="BWT687" s="198"/>
      <c r="BWU687" s="198"/>
      <c r="BWV687" s="198"/>
      <c r="BWW687" s="198"/>
      <c r="BWX687" s="198"/>
      <c r="BWY687" s="198"/>
      <c r="BWZ687" s="198"/>
      <c r="BXA687" s="198"/>
      <c r="BXB687" s="198"/>
      <c r="BXC687" s="198"/>
      <c r="BXD687" s="198"/>
      <c r="BXE687" s="198"/>
      <c r="BXF687" s="198"/>
      <c r="BXG687" s="198"/>
      <c r="BXH687" s="198"/>
      <c r="BXI687" s="198"/>
      <c r="BXJ687" s="198"/>
      <c r="BXK687" s="198"/>
      <c r="BXL687" s="198"/>
      <c r="BXM687" s="198"/>
      <c r="BXN687" s="198"/>
      <c r="BXO687" s="198"/>
      <c r="BXP687" s="198"/>
      <c r="BXQ687" s="198"/>
      <c r="BXR687" s="198"/>
      <c r="BXS687" s="198"/>
      <c r="BXT687" s="198"/>
      <c r="BXU687" s="198"/>
      <c r="BXV687" s="198"/>
      <c r="BXW687" s="198"/>
      <c r="BXX687" s="198"/>
      <c r="BXY687" s="198"/>
      <c r="BXZ687" s="198"/>
      <c r="BYA687" s="198"/>
      <c r="BYB687" s="198"/>
      <c r="BYC687" s="198"/>
      <c r="BYD687" s="198"/>
      <c r="BYE687" s="198"/>
      <c r="BYF687" s="198"/>
      <c r="BYG687" s="198"/>
      <c r="BYH687" s="198"/>
      <c r="BYI687" s="198"/>
      <c r="BYJ687" s="198"/>
      <c r="BYK687" s="198"/>
      <c r="BYL687" s="198"/>
      <c r="BYM687" s="198"/>
      <c r="BYN687" s="198"/>
      <c r="BYO687" s="198"/>
      <c r="BYP687" s="198"/>
      <c r="BYQ687" s="198"/>
      <c r="BYR687" s="198"/>
      <c r="BYS687" s="198"/>
      <c r="BYT687" s="198"/>
      <c r="BYU687" s="198"/>
      <c r="BYV687" s="198"/>
      <c r="BYW687" s="198"/>
      <c r="BYX687" s="198"/>
      <c r="BYY687" s="198"/>
      <c r="BYZ687" s="198"/>
      <c r="BZA687" s="198"/>
      <c r="BZB687" s="198"/>
      <c r="BZC687" s="198"/>
      <c r="BZD687" s="198"/>
      <c r="BZE687" s="198"/>
      <c r="BZF687" s="198"/>
      <c r="BZG687" s="198"/>
      <c r="BZH687" s="198"/>
      <c r="BZI687" s="198"/>
      <c r="BZJ687" s="198"/>
      <c r="BZK687" s="198"/>
      <c r="BZL687" s="198"/>
      <c r="BZM687" s="198"/>
      <c r="BZN687" s="198"/>
      <c r="BZO687" s="198"/>
      <c r="BZP687" s="198"/>
      <c r="BZQ687" s="198"/>
      <c r="BZR687" s="198"/>
      <c r="BZS687" s="198"/>
      <c r="BZT687" s="198"/>
      <c r="BZU687" s="198"/>
      <c r="BZV687" s="198"/>
      <c r="BZW687" s="198"/>
      <c r="BZX687" s="198"/>
      <c r="BZY687" s="198"/>
      <c r="BZZ687" s="198"/>
      <c r="CAA687" s="198"/>
      <c r="CAB687" s="198"/>
      <c r="CAC687" s="198"/>
      <c r="CAD687" s="198"/>
      <c r="CAE687" s="198"/>
      <c r="CAF687" s="198"/>
      <c r="CAG687" s="198"/>
      <c r="CAH687" s="198"/>
      <c r="CAI687" s="198"/>
      <c r="CAJ687" s="198"/>
      <c r="CAK687" s="198"/>
      <c r="CAL687" s="198"/>
      <c r="CAM687" s="198"/>
      <c r="CAN687" s="198"/>
      <c r="CAO687" s="198"/>
      <c r="CAP687" s="198"/>
      <c r="CAQ687" s="198"/>
      <c r="CAR687" s="198"/>
      <c r="CAS687" s="198"/>
      <c r="CAT687" s="198"/>
      <c r="CAU687" s="198"/>
      <c r="CAV687" s="198"/>
      <c r="CAW687" s="198"/>
      <c r="CAX687" s="198"/>
      <c r="CAY687" s="198"/>
      <c r="CAZ687" s="198"/>
      <c r="CBA687" s="198"/>
      <c r="CBB687" s="198"/>
      <c r="CBC687" s="198"/>
      <c r="CBD687" s="198"/>
      <c r="CBE687" s="198"/>
      <c r="CBF687" s="198"/>
      <c r="CBG687" s="198"/>
      <c r="CBH687" s="198"/>
      <c r="CBI687" s="198"/>
      <c r="CBJ687" s="198"/>
      <c r="CBK687" s="198"/>
      <c r="CBL687" s="198"/>
      <c r="CBM687" s="198"/>
      <c r="CBN687" s="198"/>
      <c r="CBO687" s="198"/>
      <c r="CBP687" s="198"/>
      <c r="CBQ687" s="198"/>
      <c r="CBR687" s="198"/>
      <c r="CBS687" s="198"/>
      <c r="CBT687" s="198"/>
      <c r="CBU687" s="198"/>
      <c r="CBV687" s="198"/>
      <c r="CBW687" s="198"/>
      <c r="CBX687" s="198"/>
      <c r="CBY687" s="198"/>
      <c r="CBZ687" s="198"/>
      <c r="CCA687" s="198"/>
      <c r="CCB687" s="198"/>
      <c r="CCC687" s="198"/>
      <c r="CCD687" s="198"/>
      <c r="CCE687" s="198"/>
      <c r="CCF687" s="198"/>
      <c r="CCG687" s="198"/>
      <c r="CCH687" s="198"/>
      <c r="CCI687" s="198"/>
      <c r="CCJ687" s="198"/>
      <c r="CCK687" s="198"/>
      <c r="CCL687" s="198"/>
      <c r="CCM687" s="198"/>
      <c r="CCN687" s="198"/>
      <c r="CCO687" s="198"/>
      <c r="CCP687" s="198"/>
      <c r="CCQ687" s="198"/>
      <c r="CCR687" s="198"/>
      <c r="CCS687" s="198"/>
      <c r="CCT687" s="198"/>
      <c r="CCU687" s="198"/>
      <c r="CCV687" s="198"/>
      <c r="CCW687" s="198"/>
      <c r="CCX687" s="198"/>
      <c r="CCY687" s="198"/>
      <c r="CCZ687" s="198"/>
      <c r="CDA687" s="198"/>
      <c r="CDB687" s="198"/>
      <c r="CDC687" s="198"/>
      <c r="CDD687" s="198"/>
      <c r="CDE687" s="198"/>
      <c r="CDF687" s="198"/>
      <c r="CDG687" s="198"/>
      <c r="CDH687" s="198"/>
      <c r="CDI687" s="198"/>
      <c r="CDJ687" s="198"/>
      <c r="CDK687" s="198"/>
      <c r="CDL687" s="198"/>
      <c r="CDM687" s="198"/>
      <c r="CDN687" s="198"/>
      <c r="CDO687" s="198"/>
      <c r="CDP687" s="198"/>
      <c r="CDQ687" s="198"/>
      <c r="CDR687" s="198"/>
      <c r="CDS687" s="198"/>
      <c r="CDT687" s="198"/>
      <c r="CDU687" s="198"/>
      <c r="CDV687" s="198"/>
      <c r="CDW687" s="198"/>
      <c r="CDX687" s="198"/>
      <c r="CDY687" s="198"/>
      <c r="CDZ687" s="198"/>
      <c r="CEA687" s="198"/>
      <c r="CEB687" s="198"/>
      <c r="CEC687" s="198"/>
      <c r="CED687" s="198"/>
      <c r="CEE687" s="198"/>
      <c r="CEF687" s="198"/>
      <c r="CEG687" s="198"/>
      <c r="CEH687" s="198"/>
      <c r="CEI687" s="198"/>
      <c r="CEJ687" s="198"/>
      <c r="CEK687" s="198"/>
      <c r="CEL687" s="198"/>
      <c r="CEM687" s="198"/>
      <c r="CEN687" s="198"/>
      <c r="CEO687" s="198"/>
      <c r="CEP687" s="198"/>
      <c r="CEQ687" s="198"/>
      <c r="CER687" s="198"/>
      <c r="CES687" s="198"/>
      <c r="CET687" s="198"/>
      <c r="CEU687" s="198"/>
      <c r="CEV687" s="198"/>
      <c r="CEW687" s="198"/>
      <c r="CEX687" s="198"/>
      <c r="CEY687" s="198"/>
      <c r="CEZ687" s="198"/>
      <c r="CFA687" s="198"/>
      <c r="CFB687" s="198"/>
      <c r="CFC687" s="198"/>
      <c r="CFD687" s="198"/>
      <c r="CFE687" s="198"/>
      <c r="CFF687" s="198"/>
      <c r="CFG687" s="198"/>
      <c r="CFH687" s="198"/>
      <c r="CFI687" s="198"/>
      <c r="CFJ687" s="198"/>
      <c r="CFK687" s="198"/>
      <c r="CFL687" s="198"/>
      <c r="CFM687" s="198"/>
      <c r="CFN687" s="198"/>
      <c r="CFO687" s="198"/>
      <c r="CFP687" s="198"/>
      <c r="CFQ687" s="198"/>
      <c r="CFR687" s="198"/>
      <c r="CFS687" s="198"/>
      <c r="CFT687" s="198"/>
      <c r="CFU687" s="198"/>
      <c r="CFV687" s="198"/>
      <c r="CFW687" s="198"/>
      <c r="CFX687" s="198"/>
      <c r="CFY687" s="198"/>
      <c r="CFZ687" s="198"/>
      <c r="CGA687" s="198"/>
      <c r="CGB687" s="198"/>
      <c r="CGC687" s="198"/>
      <c r="CGD687" s="198"/>
      <c r="CGE687" s="198"/>
      <c r="CGF687" s="198"/>
      <c r="CGG687" s="198"/>
      <c r="CGH687" s="198"/>
      <c r="CGI687" s="198"/>
      <c r="CGJ687" s="198"/>
      <c r="CGK687" s="198"/>
      <c r="CGL687" s="198"/>
      <c r="CGM687" s="198"/>
      <c r="CGN687" s="198"/>
      <c r="CGO687" s="198"/>
      <c r="CGP687" s="198"/>
      <c r="CGQ687" s="198"/>
      <c r="CGR687" s="198"/>
      <c r="CGS687" s="198"/>
      <c r="CGT687" s="198"/>
      <c r="CGU687" s="198"/>
      <c r="CGV687" s="198"/>
      <c r="CGW687" s="198"/>
      <c r="CGX687" s="198"/>
      <c r="CGY687" s="198"/>
      <c r="CGZ687" s="198"/>
      <c r="CHA687" s="198"/>
      <c r="CHB687" s="198"/>
      <c r="CHC687" s="198"/>
      <c r="CHD687" s="198"/>
      <c r="CHE687" s="198"/>
      <c r="CHF687" s="198"/>
      <c r="CHG687" s="198"/>
      <c r="CHH687" s="198"/>
      <c r="CHI687" s="198"/>
      <c r="CHJ687" s="198"/>
      <c r="CHK687" s="198"/>
      <c r="CHL687" s="198"/>
      <c r="CHM687" s="198"/>
      <c r="CHN687" s="198"/>
      <c r="CHO687" s="198"/>
      <c r="CHP687" s="198"/>
      <c r="CHQ687" s="198"/>
      <c r="CHR687" s="198"/>
      <c r="CHS687" s="198"/>
      <c r="CHT687" s="198"/>
      <c r="CHU687" s="198"/>
      <c r="CHV687" s="198"/>
      <c r="CHW687" s="198"/>
      <c r="CHX687" s="198"/>
      <c r="CHY687" s="198"/>
      <c r="CHZ687" s="198"/>
      <c r="CIA687" s="198"/>
      <c r="CIB687" s="198"/>
      <c r="CIC687" s="198"/>
      <c r="CID687" s="198"/>
      <c r="CIE687" s="198"/>
      <c r="CIF687" s="198"/>
      <c r="CIG687" s="198"/>
      <c r="CIH687" s="198"/>
      <c r="CII687" s="198"/>
      <c r="CIJ687" s="198"/>
      <c r="CIK687" s="198"/>
      <c r="CIL687" s="198"/>
      <c r="CIM687" s="198"/>
      <c r="CIN687" s="198"/>
      <c r="CIO687" s="198"/>
      <c r="CIP687" s="198"/>
      <c r="CIQ687" s="198"/>
      <c r="CIR687" s="198"/>
      <c r="CIS687" s="198"/>
      <c r="CIT687" s="198"/>
      <c r="CIU687" s="198"/>
      <c r="CIV687" s="198"/>
      <c r="CIW687" s="198"/>
      <c r="CIX687" s="198"/>
      <c r="CIY687" s="198"/>
      <c r="CIZ687" s="198"/>
      <c r="CJA687" s="198"/>
      <c r="CJB687" s="198"/>
      <c r="CJC687" s="198"/>
      <c r="CJD687" s="198"/>
      <c r="CJE687" s="198"/>
      <c r="CJF687" s="198"/>
      <c r="CJG687" s="198"/>
      <c r="CJH687" s="198"/>
      <c r="CJI687" s="198"/>
      <c r="CJJ687" s="198"/>
      <c r="CJK687" s="198"/>
      <c r="CJL687" s="198"/>
      <c r="CJM687" s="198"/>
      <c r="CJN687" s="198"/>
      <c r="CJO687" s="198"/>
      <c r="CJP687" s="198"/>
      <c r="CJQ687" s="198"/>
      <c r="CJR687" s="198"/>
      <c r="CJS687" s="198"/>
      <c r="CJT687" s="198"/>
      <c r="CJU687" s="198"/>
      <c r="CJV687" s="198"/>
      <c r="CJW687" s="198"/>
      <c r="CJX687" s="198"/>
      <c r="CJY687" s="198"/>
      <c r="CJZ687" s="198"/>
      <c r="CKA687" s="198"/>
      <c r="CKB687" s="198"/>
      <c r="CKC687" s="198"/>
      <c r="CKD687" s="198"/>
      <c r="CKE687" s="198"/>
      <c r="CKF687" s="198"/>
      <c r="CKG687" s="198"/>
      <c r="CKH687" s="198"/>
      <c r="CKI687" s="198"/>
      <c r="CKJ687" s="198"/>
      <c r="CKK687" s="198"/>
      <c r="CKL687" s="198"/>
      <c r="CKM687" s="198"/>
      <c r="CKN687" s="198"/>
      <c r="CKO687" s="198"/>
      <c r="CKP687" s="198"/>
      <c r="CKQ687" s="198"/>
      <c r="CKR687" s="198"/>
      <c r="CKS687" s="198"/>
      <c r="CKT687" s="198"/>
      <c r="CKU687" s="198"/>
      <c r="CKV687" s="198"/>
      <c r="CKW687" s="198"/>
      <c r="CKX687" s="198"/>
      <c r="CKY687" s="198"/>
      <c r="CKZ687" s="198"/>
      <c r="CLA687" s="198"/>
      <c r="CLB687" s="198"/>
      <c r="CLC687" s="198"/>
      <c r="CLD687" s="198"/>
      <c r="CLE687" s="198"/>
      <c r="CLF687" s="198"/>
      <c r="CLG687" s="198"/>
      <c r="CLH687" s="198"/>
      <c r="CLI687" s="198"/>
      <c r="CLJ687" s="198"/>
      <c r="CLK687" s="198"/>
      <c r="CLL687" s="198"/>
      <c r="CLM687" s="198"/>
      <c r="CLN687" s="198"/>
      <c r="CLO687" s="198"/>
      <c r="CLP687" s="198"/>
      <c r="CLQ687" s="198"/>
      <c r="CLR687" s="198"/>
      <c r="CLS687" s="198"/>
      <c r="CLT687" s="198"/>
      <c r="CLU687" s="198"/>
      <c r="CLV687" s="198"/>
      <c r="CLW687" s="198"/>
      <c r="CLX687" s="198"/>
      <c r="CLY687" s="198"/>
      <c r="CLZ687" s="198"/>
      <c r="CMA687" s="198"/>
      <c r="CMB687" s="198"/>
      <c r="CMC687" s="198"/>
      <c r="CMD687" s="198"/>
      <c r="CME687" s="198"/>
      <c r="CMF687" s="198"/>
      <c r="CMG687" s="198"/>
      <c r="CMH687" s="198"/>
      <c r="CMI687" s="198"/>
      <c r="CMJ687" s="198"/>
      <c r="CMK687" s="198"/>
      <c r="CML687" s="198"/>
      <c r="CMM687" s="198"/>
      <c r="CMN687" s="198"/>
      <c r="CMO687" s="198"/>
      <c r="CMP687" s="198"/>
      <c r="CMQ687" s="198"/>
      <c r="CMR687" s="198"/>
      <c r="CMS687" s="198"/>
      <c r="CMT687" s="198"/>
      <c r="CMU687" s="198"/>
      <c r="CMV687" s="198"/>
      <c r="CMW687" s="198"/>
      <c r="CMX687" s="198"/>
      <c r="CMY687" s="198"/>
      <c r="CMZ687" s="198"/>
      <c r="CNA687" s="198"/>
      <c r="CNB687" s="198"/>
      <c r="CNC687" s="198"/>
      <c r="CND687" s="198"/>
      <c r="CNE687" s="198"/>
      <c r="CNF687" s="198"/>
      <c r="CNG687" s="198"/>
      <c r="CNH687" s="198"/>
      <c r="CNI687" s="198"/>
      <c r="CNJ687" s="198"/>
      <c r="CNK687" s="198"/>
      <c r="CNL687" s="198"/>
      <c r="CNM687" s="198"/>
      <c r="CNN687" s="198"/>
      <c r="CNO687" s="198"/>
      <c r="CNP687" s="198"/>
      <c r="CNQ687" s="198"/>
      <c r="CNR687" s="198"/>
      <c r="CNS687" s="198"/>
      <c r="CNT687" s="198"/>
      <c r="CNU687" s="198"/>
      <c r="CNV687" s="198"/>
      <c r="CNW687" s="198"/>
      <c r="CNX687" s="198"/>
      <c r="CNY687" s="198"/>
      <c r="CNZ687" s="198"/>
      <c r="COA687" s="198"/>
      <c r="COB687" s="198"/>
      <c r="COC687" s="198"/>
      <c r="COD687" s="198"/>
      <c r="COE687" s="198"/>
      <c r="COF687" s="198"/>
      <c r="COG687" s="198"/>
      <c r="COH687" s="198"/>
      <c r="COI687" s="198"/>
      <c r="COJ687" s="198"/>
      <c r="COK687" s="198"/>
      <c r="COL687" s="198"/>
      <c r="COM687" s="198"/>
      <c r="CON687" s="198"/>
      <c r="COO687" s="198"/>
      <c r="COP687" s="198"/>
      <c r="COQ687" s="198"/>
      <c r="COR687" s="198"/>
      <c r="COS687" s="198"/>
      <c r="COT687" s="198"/>
      <c r="COU687" s="198"/>
      <c r="COV687" s="198"/>
      <c r="COW687" s="198"/>
      <c r="COX687" s="198"/>
      <c r="COY687" s="198"/>
      <c r="COZ687" s="198"/>
      <c r="CPA687" s="198"/>
      <c r="CPB687" s="198"/>
      <c r="CPC687" s="198"/>
      <c r="CPD687" s="198"/>
      <c r="CPE687" s="198"/>
      <c r="CPF687" s="198"/>
      <c r="CPG687" s="198"/>
      <c r="CPH687" s="198"/>
      <c r="CPI687" s="198"/>
      <c r="CPJ687" s="198"/>
      <c r="CPK687" s="198"/>
      <c r="CPL687" s="198"/>
      <c r="CPM687" s="198"/>
      <c r="CPN687" s="198"/>
      <c r="CPO687" s="198"/>
      <c r="CPP687" s="198"/>
      <c r="CPQ687" s="198"/>
      <c r="CPR687" s="198"/>
      <c r="CPS687" s="198"/>
      <c r="CPT687" s="198"/>
      <c r="CPU687" s="198"/>
      <c r="CPV687" s="198"/>
      <c r="CPW687" s="198"/>
      <c r="CPX687" s="198"/>
      <c r="CPY687" s="198"/>
      <c r="CPZ687" s="198"/>
      <c r="CQA687" s="198"/>
      <c r="CQB687" s="198"/>
      <c r="CQC687" s="198"/>
      <c r="CQD687" s="198"/>
      <c r="CQE687" s="198"/>
      <c r="CQF687" s="198"/>
      <c r="CQG687" s="198"/>
      <c r="CQH687" s="198"/>
      <c r="CQI687" s="198"/>
      <c r="CQJ687" s="198"/>
      <c r="CQK687" s="198"/>
      <c r="CQL687" s="198"/>
      <c r="CQM687" s="198"/>
      <c r="CQN687" s="198"/>
      <c r="CQO687" s="198"/>
      <c r="CQP687" s="198"/>
      <c r="CQQ687" s="198"/>
      <c r="CQR687" s="198"/>
      <c r="CQS687" s="198"/>
      <c r="CQT687" s="198"/>
      <c r="CQU687" s="198"/>
      <c r="CQV687" s="198"/>
      <c r="CQW687" s="198"/>
      <c r="CQX687" s="198"/>
      <c r="CQY687" s="198"/>
      <c r="CQZ687" s="198"/>
      <c r="CRA687" s="198"/>
      <c r="CRB687" s="198"/>
      <c r="CRC687" s="198"/>
      <c r="CRD687" s="198"/>
      <c r="CRE687" s="198"/>
      <c r="CRF687" s="198"/>
      <c r="CRG687" s="198"/>
      <c r="CRH687" s="198"/>
      <c r="CRI687" s="198"/>
      <c r="CRJ687" s="198"/>
      <c r="CRK687" s="198"/>
      <c r="CRL687" s="198"/>
      <c r="CRM687" s="198"/>
      <c r="CRN687" s="198"/>
      <c r="CRO687" s="198"/>
      <c r="CRP687" s="198"/>
      <c r="CRQ687" s="198"/>
      <c r="CRR687" s="198"/>
      <c r="CRS687" s="198"/>
      <c r="CRT687" s="198"/>
      <c r="CRU687" s="198"/>
      <c r="CRV687" s="198"/>
      <c r="CRW687" s="198"/>
      <c r="CRX687" s="198"/>
      <c r="CRY687" s="198"/>
      <c r="CRZ687" s="198"/>
      <c r="CSA687" s="198"/>
      <c r="CSB687" s="198"/>
      <c r="CSC687" s="198"/>
      <c r="CSD687" s="198"/>
      <c r="CSE687" s="198"/>
      <c r="CSF687" s="198"/>
      <c r="CSG687" s="198"/>
      <c r="CSH687" s="198"/>
      <c r="CSI687" s="198"/>
      <c r="CSJ687" s="198"/>
      <c r="CSK687" s="198"/>
      <c r="CSL687" s="198"/>
      <c r="CSM687" s="198"/>
      <c r="CSN687" s="198"/>
      <c r="CSO687" s="198"/>
      <c r="CSP687" s="198"/>
      <c r="CSQ687" s="198"/>
      <c r="CSR687" s="198"/>
      <c r="CSS687" s="198"/>
      <c r="CST687" s="198"/>
      <c r="CSU687" s="198"/>
      <c r="CSV687" s="198"/>
      <c r="CSW687" s="198"/>
      <c r="CSX687" s="198"/>
      <c r="CSY687" s="198"/>
      <c r="CSZ687" s="198"/>
      <c r="CTA687" s="198"/>
      <c r="CTB687" s="198"/>
      <c r="CTC687" s="198"/>
      <c r="CTD687" s="198"/>
      <c r="CTE687" s="198"/>
      <c r="CTF687" s="198"/>
      <c r="CTG687" s="198"/>
      <c r="CTH687" s="198"/>
      <c r="CTI687" s="198"/>
      <c r="CTJ687" s="198"/>
      <c r="CTK687" s="198"/>
      <c r="CTL687" s="198"/>
      <c r="CTM687" s="198"/>
      <c r="CTN687" s="198"/>
      <c r="CTO687" s="198"/>
      <c r="CTP687" s="198"/>
      <c r="CTQ687" s="198"/>
      <c r="CTR687" s="198"/>
      <c r="CTS687" s="198"/>
      <c r="CTT687" s="198"/>
      <c r="CTU687" s="198"/>
      <c r="CTV687" s="198"/>
      <c r="CTW687" s="198"/>
      <c r="CTX687" s="198"/>
      <c r="CTY687" s="198"/>
      <c r="CTZ687" s="198"/>
      <c r="CUA687" s="198"/>
      <c r="CUB687" s="198"/>
      <c r="CUC687" s="198"/>
      <c r="CUD687" s="198"/>
      <c r="CUE687" s="198"/>
      <c r="CUF687" s="198"/>
      <c r="CUG687" s="198"/>
      <c r="CUH687" s="198"/>
      <c r="CUI687" s="198"/>
      <c r="CUJ687" s="198"/>
      <c r="CUK687" s="198"/>
      <c r="CUL687" s="198"/>
      <c r="CUM687" s="198"/>
      <c r="CUN687" s="198"/>
      <c r="CUO687" s="198"/>
      <c r="CUP687" s="198"/>
      <c r="CUQ687" s="198"/>
      <c r="CUR687" s="198"/>
      <c r="CUS687" s="198"/>
      <c r="CUT687" s="198"/>
      <c r="CUU687" s="198"/>
      <c r="CUV687" s="198"/>
      <c r="CUW687" s="198"/>
      <c r="CUX687" s="198"/>
      <c r="CUY687" s="198"/>
      <c r="CUZ687" s="198"/>
      <c r="CVA687" s="198"/>
      <c r="CVB687" s="198"/>
      <c r="CVC687" s="198"/>
      <c r="CVD687" s="198"/>
      <c r="CVE687" s="198"/>
      <c r="CVF687" s="198"/>
      <c r="CVG687" s="198"/>
      <c r="CVH687" s="198"/>
      <c r="CVI687" s="198"/>
      <c r="CVJ687" s="198"/>
      <c r="CVK687" s="198"/>
      <c r="CVL687" s="198"/>
      <c r="CVM687" s="198"/>
      <c r="CVN687" s="198"/>
      <c r="CVO687" s="198"/>
      <c r="CVP687" s="198"/>
      <c r="CVQ687" s="198"/>
      <c r="CVR687" s="198"/>
      <c r="CVS687" s="198"/>
      <c r="CVT687" s="198"/>
      <c r="CVU687" s="198"/>
      <c r="CVV687" s="198"/>
      <c r="CVW687" s="198"/>
      <c r="CVX687" s="198"/>
      <c r="CVY687" s="198"/>
      <c r="CVZ687" s="198"/>
      <c r="CWA687" s="198"/>
      <c r="CWB687" s="198"/>
      <c r="CWC687" s="198"/>
      <c r="CWD687" s="198"/>
      <c r="CWE687" s="198"/>
      <c r="CWF687" s="198"/>
      <c r="CWG687" s="198"/>
      <c r="CWH687" s="198"/>
      <c r="CWI687" s="198"/>
      <c r="CWJ687" s="198"/>
      <c r="CWK687" s="198"/>
      <c r="CWL687" s="198"/>
      <c r="CWM687" s="198"/>
      <c r="CWN687" s="198"/>
      <c r="CWO687" s="198"/>
      <c r="CWP687" s="198"/>
      <c r="CWQ687" s="198"/>
      <c r="CWR687" s="198"/>
      <c r="CWS687" s="198"/>
      <c r="CWT687" s="198"/>
      <c r="CWU687" s="198"/>
      <c r="CWV687" s="198"/>
      <c r="CWW687" s="198"/>
      <c r="CWX687" s="198"/>
      <c r="CWY687" s="198"/>
      <c r="CWZ687" s="198"/>
      <c r="CXA687" s="198"/>
      <c r="CXB687" s="198"/>
      <c r="CXC687" s="198"/>
      <c r="CXD687" s="198"/>
      <c r="CXE687" s="198"/>
      <c r="CXF687" s="198"/>
      <c r="CXG687" s="198"/>
      <c r="CXH687" s="198"/>
      <c r="CXI687" s="198"/>
      <c r="CXJ687" s="198"/>
      <c r="CXK687" s="198"/>
      <c r="CXL687" s="198"/>
      <c r="CXM687" s="198"/>
      <c r="CXN687" s="198"/>
      <c r="CXO687" s="198"/>
      <c r="CXP687" s="198"/>
      <c r="CXQ687" s="198"/>
      <c r="CXR687" s="198"/>
      <c r="CXS687" s="198"/>
      <c r="CXT687" s="198"/>
      <c r="CXU687" s="198"/>
      <c r="CXV687" s="198"/>
      <c r="CXW687" s="198"/>
      <c r="CXX687" s="198"/>
      <c r="CXY687" s="198"/>
      <c r="CXZ687" s="198"/>
      <c r="CYA687" s="198"/>
      <c r="CYB687" s="198"/>
      <c r="CYC687" s="198"/>
      <c r="CYD687" s="198"/>
      <c r="CYE687" s="198"/>
      <c r="CYF687" s="198"/>
      <c r="CYG687" s="198"/>
      <c r="CYH687" s="198"/>
      <c r="CYI687" s="198"/>
      <c r="CYJ687" s="198"/>
      <c r="CYK687" s="198"/>
      <c r="CYL687" s="198"/>
      <c r="CYM687" s="198"/>
      <c r="CYN687" s="198"/>
      <c r="CYO687" s="198"/>
      <c r="CYP687" s="198"/>
      <c r="CYQ687" s="198"/>
      <c r="CYR687" s="198"/>
      <c r="CYS687" s="198"/>
      <c r="CYT687" s="198"/>
      <c r="CYU687" s="198"/>
      <c r="CYV687" s="198"/>
      <c r="CYW687" s="198"/>
      <c r="CYX687" s="198"/>
      <c r="CYY687" s="198"/>
      <c r="CYZ687" s="198"/>
      <c r="CZA687" s="198"/>
      <c r="CZB687" s="198"/>
      <c r="CZC687" s="198"/>
      <c r="CZD687" s="198"/>
      <c r="CZE687" s="198"/>
      <c r="CZF687" s="198"/>
      <c r="CZG687" s="198"/>
      <c r="CZH687" s="198"/>
      <c r="CZI687" s="198"/>
      <c r="CZJ687" s="198"/>
      <c r="CZK687" s="198"/>
      <c r="CZL687" s="198"/>
      <c r="CZM687" s="198"/>
      <c r="CZN687" s="198"/>
      <c r="CZO687" s="198"/>
      <c r="CZP687" s="198"/>
      <c r="CZQ687" s="198"/>
      <c r="CZR687" s="198"/>
      <c r="CZS687" s="198"/>
      <c r="CZT687" s="198"/>
      <c r="CZU687" s="198"/>
      <c r="CZV687" s="198"/>
      <c r="CZW687" s="198"/>
      <c r="CZX687" s="198"/>
      <c r="CZY687" s="198"/>
      <c r="CZZ687" s="198"/>
      <c r="DAA687" s="198"/>
      <c r="DAB687" s="198"/>
      <c r="DAC687" s="198"/>
      <c r="DAD687" s="198"/>
      <c r="DAE687" s="198"/>
      <c r="DAF687" s="198"/>
      <c r="DAG687" s="198"/>
      <c r="DAH687" s="198"/>
      <c r="DAI687" s="198"/>
      <c r="DAJ687" s="198"/>
      <c r="DAK687" s="198"/>
      <c r="DAL687" s="198"/>
      <c r="DAM687" s="198"/>
      <c r="DAN687" s="198"/>
      <c r="DAO687" s="198"/>
      <c r="DAP687" s="198"/>
      <c r="DAQ687" s="198"/>
      <c r="DAR687" s="198"/>
      <c r="DAS687" s="198"/>
      <c r="DAT687" s="198"/>
      <c r="DAU687" s="198"/>
      <c r="DAV687" s="198"/>
      <c r="DAW687" s="198"/>
      <c r="DAX687" s="198"/>
      <c r="DAY687" s="198"/>
      <c r="DAZ687" s="198"/>
      <c r="DBA687" s="198"/>
      <c r="DBB687" s="198"/>
      <c r="DBC687" s="198"/>
      <c r="DBD687" s="198"/>
      <c r="DBE687" s="198"/>
      <c r="DBF687" s="198"/>
      <c r="DBG687" s="198"/>
      <c r="DBH687" s="198"/>
      <c r="DBI687" s="198"/>
      <c r="DBJ687" s="198"/>
      <c r="DBK687" s="198"/>
      <c r="DBL687" s="198"/>
      <c r="DBM687" s="198"/>
      <c r="DBN687" s="198"/>
      <c r="DBO687" s="198"/>
      <c r="DBP687" s="198"/>
      <c r="DBQ687" s="198"/>
      <c r="DBR687" s="198"/>
      <c r="DBS687" s="198"/>
      <c r="DBT687" s="198"/>
      <c r="DBU687" s="198"/>
      <c r="DBV687" s="198"/>
      <c r="DBW687" s="198"/>
      <c r="DBX687" s="198"/>
      <c r="DBY687" s="198"/>
      <c r="DBZ687" s="198"/>
      <c r="DCA687" s="198"/>
      <c r="DCB687" s="198"/>
      <c r="DCC687" s="198"/>
      <c r="DCD687" s="198"/>
      <c r="DCE687" s="198"/>
      <c r="DCF687" s="198"/>
      <c r="DCG687" s="198"/>
      <c r="DCH687" s="198"/>
      <c r="DCI687" s="198"/>
      <c r="DCJ687" s="198"/>
      <c r="DCK687" s="198"/>
      <c r="DCL687" s="198"/>
      <c r="DCM687" s="198"/>
      <c r="DCN687" s="198"/>
      <c r="DCO687" s="198"/>
      <c r="DCP687" s="198"/>
      <c r="DCQ687" s="198"/>
      <c r="DCR687" s="198"/>
      <c r="DCS687" s="198"/>
      <c r="DCT687" s="198"/>
      <c r="DCU687" s="198"/>
      <c r="DCV687" s="198"/>
      <c r="DCW687" s="198"/>
      <c r="DCX687" s="198"/>
      <c r="DCY687" s="198"/>
      <c r="DCZ687" s="198"/>
      <c r="DDA687" s="198"/>
      <c r="DDB687" s="198"/>
      <c r="DDC687" s="198"/>
      <c r="DDD687" s="198"/>
      <c r="DDE687" s="198"/>
      <c r="DDF687" s="198"/>
      <c r="DDG687" s="198"/>
      <c r="DDH687" s="198"/>
      <c r="DDI687" s="198"/>
      <c r="DDJ687" s="198"/>
      <c r="DDK687" s="198"/>
      <c r="DDL687" s="198"/>
      <c r="DDM687" s="198"/>
      <c r="DDN687" s="198"/>
      <c r="DDO687" s="198"/>
      <c r="DDP687" s="198"/>
      <c r="DDQ687" s="198"/>
      <c r="DDR687" s="198"/>
      <c r="DDS687" s="198"/>
      <c r="DDT687" s="198"/>
      <c r="DDU687" s="198"/>
      <c r="DDV687" s="198"/>
      <c r="DDW687" s="198"/>
      <c r="DDX687" s="198"/>
      <c r="DDY687" s="198"/>
      <c r="DDZ687" s="198"/>
      <c r="DEA687" s="198"/>
      <c r="DEB687" s="198"/>
      <c r="DEC687" s="198"/>
      <c r="DED687" s="198"/>
      <c r="DEE687" s="198"/>
      <c r="DEF687" s="198"/>
      <c r="DEG687" s="198"/>
      <c r="DEH687" s="198"/>
      <c r="DEI687" s="198"/>
      <c r="DEJ687" s="198"/>
      <c r="DEK687" s="198"/>
      <c r="DEL687" s="198"/>
      <c r="DEM687" s="198"/>
      <c r="DEN687" s="198"/>
      <c r="DEO687" s="198"/>
      <c r="DEP687" s="198"/>
      <c r="DEQ687" s="198"/>
      <c r="DER687" s="198"/>
      <c r="DES687" s="198"/>
      <c r="DET687" s="198"/>
      <c r="DEU687" s="198"/>
      <c r="DEV687" s="198"/>
      <c r="DEW687" s="198"/>
      <c r="DEX687" s="198"/>
      <c r="DEY687" s="198"/>
      <c r="DEZ687" s="198"/>
      <c r="DFA687" s="198"/>
      <c r="DFB687" s="198"/>
      <c r="DFC687" s="198"/>
      <c r="DFD687" s="198"/>
      <c r="DFE687" s="198"/>
      <c r="DFF687" s="198"/>
      <c r="DFG687" s="198"/>
      <c r="DFH687" s="198"/>
      <c r="DFI687" s="198"/>
      <c r="DFJ687" s="198"/>
      <c r="DFK687" s="198"/>
      <c r="DFL687" s="198"/>
      <c r="DFM687" s="198"/>
      <c r="DFN687" s="198"/>
      <c r="DFO687" s="198"/>
      <c r="DFP687" s="198"/>
      <c r="DFQ687" s="198"/>
      <c r="DFR687" s="198"/>
      <c r="DFS687" s="198"/>
      <c r="DFT687" s="198"/>
      <c r="DFU687" s="198"/>
      <c r="DFV687" s="198"/>
      <c r="DFW687" s="198"/>
      <c r="DFX687" s="198"/>
      <c r="DFY687" s="198"/>
      <c r="DFZ687" s="198"/>
      <c r="DGA687" s="198"/>
      <c r="DGB687" s="198"/>
      <c r="DGC687" s="198"/>
      <c r="DGD687" s="198"/>
      <c r="DGE687" s="198"/>
      <c r="DGF687" s="198"/>
      <c r="DGG687" s="198"/>
      <c r="DGH687" s="198"/>
      <c r="DGI687" s="198"/>
      <c r="DGJ687" s="198"/>
      <c r="DGK687" s="198"/>
      <c r="DGL687" s="198"/>
      <c r="DGM687" s="198"/>
      <c r="DGN687" s="198"/>
      <c r="DGO687" s="198"/>
      <c r="DGP687" s="198"/>
      <c r="DGQ687" s="198"/>
      <c r="DGR687" s="198"/>
      <c r="DGS687" s="198"/>
      <c r="DGT687" s="198"/>
      <c r="DGU687" s="198"/>
      <c r="DGV687" s="198"/>
      <c r="DGW687" s="198"/>
      <c r="DGX687" s="198"/>
      <c r="DGY687" s="198"/>
      <c r="DGZ687" s="198"/>
      <c r="DHA687" s="198"/>
      <c r="DHB687" s="198"/>
      <c r="DHC687" s="198"/>
      <c r="DHD687" s="198"/>
      <c r="DHE687" s="198"/>
      <c r="DHF687" s="198"/>
      <c r="DHG687" s="198"/>
      <c r="DHH687" s="198"/>
      <c r="DHI687" s="198"/>
      <c r="DHJ687" s="198"/>
      <c r="DHK687" s="198"/>
      <c r="DHL687" s="198"/>
      <c r="DHM687" s="198"/>
      <c r="DHN687" s="198"/>
      <c r="DHO687" s="198"/>
      <c r="DHP687" s="198"/>
      <c r="DHQ687" s="198"/>
      <c r="DHR687" s="198"/>
      <c r="DHS687" s="198"/>
      <c r="DHT687" s="198"/>
      <c r="DHU687" s="198"/>
      <c r="DHV687" s="198"/>
      <c r="DHW687" s="198"/>
      <c r="DHX687" s="198"/>
      <c r="DHY687" s="198"/>
      <c r="DHZ687" s="198"/>
      <c r="DIA687" s="198"/>
      <c r="DIB687" s="198"/>
      <c r="DIC687" s="198"/>
      <c r="DID687" s="198"/>
      <c r="DIE687" s="198"/>
      <c r="DIF687" s="198"/>
      <c r="DIG687" s="198"/>
      <c r="DIH687" s="198"/>
      <c r="DII687" s="198"/>
      <c r="DIJ687" s="198"/>
      <c r="DIK687" s="198"/>
      <c r="DIL687" s="198"/>
      <c r="DIM687" s="198"/>
      <c r="DIN687" s="198"/>
      <c r="DIO687" s="198"/>
      <c r="DIP687" s="198"/>
      <c r="DIQ687" s="198"/>
      <c r="DIR687" s="198"/>
      <c r="DIS687" s="198"/>
      <c r="DIT687" s="198"/>
      <c r="DIU687" s="198"/>
      <c r="DIV687" s="198"/>
      <c r="DIW687" s="198"/>
      <c r="DIX687" s="198"/>
      <c r="DIY687" s="198"/>
      <c r="DIZ687" s="198"/>
      <c r="DJA687" s="198"/>
      <c r="DJB687" s="198"/>
      <c r="DJC687" s="198"/>
      <c r="DJD687" s="198"/>
      <c r="DJE687" s="198"/>
      <c r="DJF687" s="198"/>
      <c r="DJG687" s="198"/>
      <c r="DJH687" s="198"/>
      <c r="DJI687" s="198"/>
      <c r="DJJ687" s="198"/>
      <c r="DJK687" s="198"/>
      <c r="DJL687" s="198"/>
      <c r="DJM687" s="198"/>
      <c r="DJN687" s="198"/>
      <c r="DJO687" s="198"/>
      <c r="DJP687" s="198"/>
      <c r="DJQ687" s="198"/>
      <c r="DJR687" s="198"/>
      <c r="DJS687" s="198"/>
      <c r="DJT687" s="198"/>
      <c r="DJU687" s="198"/>
      <c r="DJV687" s="198"/>
      <c r="DJW687" s="198"/>
      <c r="DJX687" s="198"/>
      <c r="DJY687" s="198"/>
      <c r="DJZ687" s="198"/>
      <c r="DKA687" s="198"/>
      <c r="DKB687" s="198"/>
      <c r="DKC687" s="198"/>
      <c r="DKD687" s="198"/>
      <c r="DKE687" s="198"/>
      <c r="DKF687" s="198"/>
      <c r="DKG687" s="198"/>
      <c r="DKH687" s="198"/>
      <c r="DKI687" s="198"/>
      <c r="DKJ687" s="198"/>
      <c r="DKK687" s="198"/>
      <c r="DKL687" s="198"/>
      <c r="DKM687" s="198"/>
      <c r="DKN687" s="198"/>
      <c r="DKO687" s="198"/>
      <c r="DKP687" s="198"/>
      <c r="DKQ687" s="198"/>
      <c r="DKR687" s="198"/>
      <c r="DKS687" s="198"/>
      <c r="DKT687" s="198"/>
      <c r="DKU687" s="198"/>
      <c r="DKV687" s="198"/>
      <c r="DKW687" s="198"/>
      <c r="DKX687" s="198"/>
      <c r="DKY687" s="198"/>
      <c r="DKZ687" s="198"/>
      <c r="DLA687" s="198"/>
      <c r="DLB687" s="198"/>
      <c r="DLC687" s="198"/>
      <c r="DLD687" s="198"/>
      <c r="DLE687" s="198"/>
      <c r="DLF687" s="198"/>
      <c r="DLG687" s="198"/>
      <c r="DLH687" s="198"/>
      <c r="DLI687" s="198"/>
      <c r="DLJ687" s="198"/>
      <c r="DLK687" s="198"/>
      <c r="DLL687" s="198"/>
      <c r="DLM687" s="198"/>
      <c r="DLN687" s="198"/>
      <c r="DLO687" s="198"/>
      <c r="DLP687" s="198"/>
      <c r="DLQ687" s="198"/>
      <c r="DLR687" s="198"/>
      <c r="DLS687" s="198"/>
      <c r="DLT687" s="198"/>
      <c r="DLU687" s="198"/>
      <c r="DLV687" s="198"/>
      <c r="DLW687" s="198"/>
      <c r="DLX687" s="198"/>
      <c r="DLY687" s="198"/>
      <c r="DLZ687" s="198"/>
      <c r="DMA687" s="198"/>
      <c r="DMB687" s="198"/>
      <c r="DMC687" s="198"/>
      <c r="DMD687" s="198"/>
      <c r="DME687" s="198"/>
      <c r="DMF687" s="198"/>
      <c r="DMG687" s="198"/>
      <c r="DMH687" s="198"/>
      <c r="DMI687" s="198"/>
      <c r="DMJ687" s="198"/>
      <c r="DMK687" s="198"/>
      <c r="DML687" s="198"/>
      <c r="DMM687" s="198"/>
      <c r="DMN687" s="198"/>
      <c r="DMO687" s="198"/>
      <c r="DMP687" s="198"/>
      <c r="DMQ687" s="198"/>
      <c r="DMR687" s="198"/>
      <c r="DMS687" s="198"/>
      <c r="DMT687" s="198"/>
      <c r="DMU687" s="198"/>
      <c r="DMV687" s="198"/>
      <c r="DMW687" s="198"/>
      <c r="DMX687" s="198"/>
      <c r="DMY687" s="198"/>
      <c r="DMZ687" s="198"/>
      <c r="DNA687" s="198"/>
      <c r="DNB687" s="198"/>
      <c r="DNC687" s="198"/>
      <c r="DND687" s="198"/>
      <c r="DNE687" s="198"/>
      <c r="DNF687" s="198"/>
      <c r="DNG687" s="198"/>
      <c r="DNH687" s="198"/>
      <c r="DNI687" s="198"/>
      <c r="DNJ687" s="198"/>
      <c r="DNK687" s="198"/>
      <c r="DNL687" s="198"/>
      <c r="DNM687" s="198"/>
      <c r="DNN687" s="198"/>
      <c r="DNO687" s="198"/>
      <c r="DNP687" s="198"/>
      <c r="DNQ687" s="198"/>
      <c r="DNR687" s="198"/>
      <c r="DNS687" s="198"/>
      <c r="DNT687" s="198"/>
      <c r="DNU687" s="198"/>
      <c r="DNV687" s="198"/>
      <c r="DNW687" s="198"/>
      <c r="DNX687" s="198"/>
      <c r="DNY687" s="198"/>
      <c r="DNZ687" s="198"/>
      <c r="DOA687" s="198"/>
      <c r="DOB687" s="198"/>
      <c r="DOC687" s="198"/>
      <c r="DOD687" s="198"/>
      <c r="DOE687" s="198"/>
      <c r="DOF687" s="198"/>
      <c r="DOG687" s="198"/>
      <c r="DOH687" s="198"/>
      <c r="DOI687" s="198"/>
      <c r="DOJ687" s="198"/>
      <c r="DOK687" s="198"/>
      <c r="DOL687" s="198"/>
      <c r="DOM687" s="198"/>
      <c r="DON687" s="198"/>
      <c r="DOO687" s="198"/>
      <c r="DOP687" s="198"/>
      <c r="DOQ687" s="198"/>
      <c r="DOR687" s="198"/>
      <c r="DOS687" s="198"/>
      <c r="DOT687" s="198"/>
      <c r="DOU687" s="198"/>
      <c r="DOV687" s="198"/>
      <c r="DOW687" s="198"/>
      <c r="DOX687" s="198"/>
      <c r="DOY687" s="198"/>
      <c r="DOZ687" s="198"/>
      <c r="DPA687" s="198"/>
      <c r="DPB687" s="198"/>
      <c r="DPC687" s="198"/>
      <c r="DPD687" s="198"/>
      <c r="DPE687" s="198"/>
      <c r="DPF687" s="198"/>
      <c r="DPG687" s="198"/>
      <c r="DPH687" s="198"/>
      <c r="DPI687" s="198"/>
      <c r="DPJ687" s="198"/>
      <c r="DPK687" s="198"/>
      <c r="DPL687" s="198"/>
      <c r="DPM687" s="198"/>
      <c r="DPN687" s="198"/>
      <c r="DPO687" s="198"/>
      <c r="DPP687" s="198"/>
      <c r="DPQ687" s="198"/>
      <c r="DPR687" s="198"/>
      <c r="DPS687" s="198"/>
      <c r="DPT687" s="198"/>
      <c r="DPU687" s="198"/>
      <c r="DPV687" s="198"/>
      <c r="DPW687" s="198"/>
      <c r="DPX687" s="198"/>
      <c r="DPY687" s="198"/>
      <c r="DPZ687" s="198"/>
      <c r="DQA687" s="198"/>
      <c r="DQB687" s="198"/>
      <c r="DQC687" s="198"/>
      <c r="DQD687" s="198"/>
      <c r="DQE687" s="198"/>
      <c r="DQF687" s="198"/>
      <c r="DQG687" s="198"/>
      <c r="DQH687" s="198"/>
      <c r="DQI687" s="198"/>
      <c r="DQJ687" s="198"/>
      <c r="DQK687" s="198"/>
      <c r="DQL687" s="198"/>
      <c r="DQM687" s="198"/>
      <c r="DQN687" s="198"/>
      <c r="DQO687" s="198"/>
      <c r="DQP687" s="198"/>
      <c r="DQQ687" s="198"/>
      <c r="DQR687" s="198"/>
      <c r="DQS687" s="198"/>
      <c r="DQT687" s="198"/>
      <c r="DQU687" s="198"/>
      <c r="DQV687" s="198"/>
      <c r="DQW687" s="198"/>
      <c r="DQX687" s="198"/>
      <c r="DQY687" s="198"/>
      <c r="DQZ687" s="198"/>
      <c r="DRA687" s="198"/>
      <c r="DRB687" s="198"/>
      <c r="DRC687" s="198"/>
      <c r="DRD687" s="198"/>
      <c r="DRE687" s="198"/>
      <c r="DRF687" s="198"/>
      <c r="DRG687" s="198"/>
      <c r="DRH687" s="198"/>
      <c r="DRI687" s="198"/>
      <c r="DRJ687" s="198"/>
      <c r="DRK687" s="198"/>
      <c r="DRL687" s="198"/>
      <c r="DRM687" s="198"/>
      <c r="DRN687" s="198"/>
      <c r="DRO687" s="198"/>
      <c r="DRP687" s="198"/>
      <c r="DRQ687" s="198"/>
      <c r="DRR687" s="198"/>
      <c r="DRS687" s="198"/>
      <c r="DRT687" s="198"/>
      <c r="DRU687" s="198"/>
      <c r="DRV687" s="198"/>
      <c r="DRW687" s="198"/>
      <c r="DRX687" s="198"/>
      <c r="DRY687" s="198"/>
      <c r="DRZ687" s="198"/>
      <c r="DSA687" s="198"/>
      <c r="DSB687" s="198"/>
      <c r="DSC687" s="198"/>
      <c r="DSD687" s="198"/>
      <c r="DSE687" s="198"/>
      <c r="DSF687" s="198"/>
      <c r="DSG687" s="198"/>
      <c r="DSH687" s="198"/>
      <c r="DSI687" s="198"/>
      <c r="DSJ687" s="198"/>
      <c r="DSK687" s="198"/>
      <c r="DSL687" s="198"/>
      <c r="DSM687" s="198"/>
      <c r="DSN687" s="198"/>
      <c r="DSO687" s="198"/>
      <c r="DSP687" s="198"/>
      <c r="DSQ687" s="198"/>
      <c r="DSR687" s="198"/>
      <c r="DSS687" s="198"/>
      <c r="DST687" s="198"/>
      <c r="DSU687" s="198"/>
      <c r="DSV687" s="198"/>
      <c r="DSW687" s="198"/>
      <c r="DSX687" s="198"/>
      <c r="DSY687" s="198"/>
      <c r="DSZ687" s="198"/>
      <c r="DTA687" s="198"/>
      <c r="DTB687" s="198"/>
      <c r="DTC687" s="198"/>
      <c r="DTD687" s="198"/>
      <c r="DTE687" s="198"/>
      <c r="DTF687" s="198"/>
      <c r="DTG687" s="198"/>
      <c r="DTH687" s="198"/>
      <c r="DTI687" s="198"/>
      <c r="DTJ687" s="198"/>
      <c r="DTK687" s="198"/>
      <c r="DTL687" s="198"/>
      <c r="DTM687" s="198"/>
      <c r="DTN687" s="198"/>
      <c r="DTO687" s="198"/>
      <c r="DTP687" s="198"/>
      <c r="DTQ687" s="198"/>
      <c r="DTR687" s="198"/>
      <c r="DTS687" s="198"/>
      <c r="DTT687" s="198"/>
      <c r="DTU687" s="198"/>
      <c r="DTV687" s="198"/>
      <c r="DTW687" s="198"/>
      <c r="DTX687" s="198"/>
      <c r="DTY687" s="198"/>
      <c r="DTZ687" s="198"/>
      <c r="DUA687" s="198"/>
      <c r="DUB687" s="198"/>
      <c r="DUC687" s="198"/>
      <c r="DUD687" s="198"/>
      <c r="DUE687" s="198"/>
      <c r="DUF687" s="198"/>
      <c r="DUG687" s="198"/>
      <c r="DUH687" s="198"/>
      <c r="DUI687" s="198"/>
      <c r="DUJ687" s="198"/>
      <c r="DUK687" s="198"/>
      <c r="DUL687" s="198"/>
      <c r="DUM687" s="198"/>
      <c r="DUN687" s="198"/>
      <c r="DUO687" s="198"/>
      <c r="DUP687" s="198"/>
      <c r="DUQ687" s="198"/>
      <c r="DUR687" s="198"/>
      <c r="DUS687" s="198"/>
      <c r="DUT687" s="198"/>
      <c r="DUU687" s="198"/>
      <c r="DUV687" s="198"/>
      <c r="DUW687" s="198"/>
      <c r="DUX687" s="198"/>
      <c r="DUY687" s="198"/>
      <c r="DUZ687" s="198"/>
      <c r="DVA687" s="198"/>
      <c r="DVB687" s="198"/>
      <c r="DVC687" s="198"/>
      <c r="DVD687" s="198"/>
      <c r="DVE687" s="198"/>
      <c r="DVF687" s="198"/>
      <c r="DVG687" s="198"/>
      <c r="DVH687" s="198"/>
      <c r="DVI687" s="198"/>
      <c r="DVJ687" s="198"/>
      <c r="DVK687" s="198"/>
      <c r="DVL687" s="198"/>
      <c r="DVM687" s="198"/>
      <c r="DVN687" s="198"/>
      <c r="DVO687" s="198"/>
      <c r="DVP687" s="198"/>
      <c r="DVQ687" s="198"/>
      <c r="DVR687" s="198"/>
      <c r="DVS687" s="198"/>
      <c r="DVT687" s="198"/>
      <c r="DVU687" s="198"/>
      <c r="DVV687" s="198"/>
      <c r="DVW687" s="198"/>
      <c r="DVX687" s="198"/>
      <c r="DVY687" s="198"/>
      <c r="DVZ687" s="198"/>
      <c r="DWA687" s="198"/>
      <c r="DWB687" s="198"/>
      <c r="DWC687" s="198"/>
      <c r="DWD687" s="198"/>
      <c r="DWE687" s="198"/>
      <c r="DWF687" s="198"/>
      <c r="DWG687" s="198"/>
      <c r="DWH687" s="198"/>
      <c r="DWI687" s="198"/>
      <c r="DWJ687" s="198"/>
      <c r="DWK687" s="198"/>
      <c r="DWL687" s="198"/>
      <c r="DWM687" s="198"/>
      <c r="DWN687" s="198"/>
      <c r="DWO687" s="198"/>
      <c r="DWP687" s="198"/>
      <c r="DWQ687" s="198"/>
      <c r="DWR687" s="198"/>
      <c r="DWS687" s="198"/>
      <c r="DWT687" s="198"/>
      <c r="DWU687" s="198"/>
      <c r="DWV687" s="198"/>
      <c r="DWW687" s="198"/>
      <c r="DWX687" s="198"/>
      <c r="DWY687" s="198"/>
      <c r="DWZ687" s="198"/>
      <c r="DXA687" s="198"/>
      <c r="DXB687" s="198"/>
      <c r="DXC687" s="198"/>
      <c r="DXD687" s="198"/>
      <c r="DXE687" s="198"/>
      <c r="DXF687" s="198"/>
      <c r="DXG687" s="198"/>
      <c r="DXH687" s="198"/>
      <c r="DXI687" s="198"/>
      <c r="DXJ687" s="198"/>
      <c r="DXK687" s="198"/>
      <c r="DXL687" s="198"/>
      <c r="DXM687" s="198"/>
      <c r="DXN687" s="198"/>
      <c r="DXO687" s="198"/>
      <c r="DXP687" s="198"/>
      <c r="DXQ687" s="198"/>
      <c r="DXR687" s="198"/>
      <c r="DXS687" s="198"/>
      <c r="DXT687" s="198"/>
      <c r="DXU687" s="198"/>
      <c r="DXV687" s="198"/>
      <c r="DXW687" s="198"/>
      <c r="DXX687" s="198"/>
      <c r="DXY687" s="198"/>
      <c r="DXZ687" s="198"/>
      <c r="DYA687" s="198"/>
      <c r="DYB687" s="198"/>
      <c r="DYC687" s="198"/>
      <c r="DYD687" s="198"/>
      <c r="DYE687" s="198"/>
      <c r="DYF687" s="198"/>
      <c r="DYG687" s="198"/>
      <c r="DYH687" s="198"/>
      <c r="DYI687" s="198"/>
      <c r="DYJ687" s="198"/>
      <c r="DYK687" s="198"/>
      <c r="DYL687" s="198"/>
      <c r="DYM687" s="198"/>
      <c r="DYN687" s="198"/>
      <c r="DYO687" s="198"/>
      <c r="DYP687" s="198"/>
      <c r="DYQ687" s="198"/>
      <c r="DYR687" s="198"/>
      <c r="DYS687" s="198"/>
      <c r="DYT687" s="198"/>
      <c r="DYU687" s="198"/>
      <c r="DYV687" s="198"/>
      <c r="DYW687" s="198"/>
      <c r="DYX687" s="198"/>
      <c r="DYY687" s="198"/>
      <c r="DYZ687" s="198"/>
      <c r="DZA687" s="198"/>
      <c r="DZB687" s="198"/>
      <c r="DZC687" s="198"/>
      <c r="DZD687" s="198"/>
      <c r="DZE687" s="198"/>
      <c r="DZF687" s="198"/>
      <c r="DZG687" s="198"/>
      <c r="DZH687" s="198"/>
      <c r="DZI687" s="198"/>
      <c r="DZJ687" s="198"/>
      <c r="DZK687" s="198"/>
      <c r="DZL687" s="198"/>
      <c r="DZM687" s="198"/>
      <c r="DZN687" s="198"/>
      <c r="DZO687" s="198"/>
      <c r="DZP687" s="198"/>
      <c r="DZQ687" s="198"/>
      <c r="DZR687" s="198"/>
      <c r="DZS687" s="198"/>
      <c r="DZT687" s="198"/>
      <c r="DZU687" s="198"/>
      <c r="DZV687" s="198"/>
      <c r="DZW687" s="198"/>
      <c r="DZX687" s="198"/>
      <c r="DZY687" s="198"/>
      <c r="DZZ687" s="198"/>
      <c r="EAA687" s="198"/>
      <c r="EAB687" s="198"/>
      <c r="EAC687" s="198"/>
      <c r="EAD687" s="198"/>
      <c r="EAE687" s="198"/>
      <c r="EAF687" s="198"/>
      <c r="EAG687" s="198"/>
      <c r="EAH687" s="198"/>
      <c r="EAI687" s="198"/>
      <c r="EAJ687" s="198"/>
      <c r="EAK687" s="198"/>
      <c r="EAL687" s="198"/>
      <c r="EAM687" s="198"/>
      <c r="EAN687" s="198"/>
      <c r="EAO687" s="198"/>
      <c r="EAP687" s="198"/>
      <c r="EAQ687" s="198"/>
      <c r="EAR687" s="198"/>
      <c r="EAS687" s="198"/>
      <c r="EAT687" s="198"/>
      <c r="EAU687" s="198"/>
      <c r="EAV687" s="198"/>
      <c r="EAW687" s="198"/>
      <c r="EAX687" s="198"/>
      <c r="EAY687" s="198"/>
      <c r="EAZ687" s="198"/>
      <c r="EBA687" s="198"/>
      <c r="EBB687" s="198"/>
      <c r="EBC687" s="198"/>
      <c r="EBD687" s="198"/>
      <c r="EBE687" s="198"/>
      <c r="EBF687" s="198"/>
      <c r="EBG687" s="198"/>
      <c r="EBH687" s="198"/>
      <c r="EBI687" s="198"/>
      <c r="EBJ687" s="198"/>
      <c r="EBK687" s="198"/>
      <c r="EBL687" s="198"/>
      <c r="EBM687" s="198"/>
      <c r="EBN687" s="198"/>
      <c r="EBO687" s="198"/>
      <c r="EBP687" s="198"/>
      <c r="EBQ687" s="198"/>
      <c r="EBR687" s="198"/>
      <c r="EBS687" s="198"/>
      <c r="EBT687" s="198"/>
      <c r="EBU687" s="198"/>
      <c r="EBV687" s="198"/>
      <c r="EBW687" s="198"/>
      <c r="EBX687" s="198"/>
      <c r="EBY687" s="198"/>
      <c r="EBZ687" s="198"/>
      <c r="ECA687" s="198"/>
      <c r="ECB687" s="198"/>
      <c r="ECC687" s="198"/>
      <c r="ECD687" s="198"/>
      <c r="ECE687" s="198"/>
      <c r="ECF687" s="198"/>
      <c r="ECG687" s="198"/>
      <c r="ECH687" s="198"/>
      <c r="ECI687" s="198"/>
      <c r="ECJ687" s="198"/>
      <c r="ECK687" s="198"/>
      <c r="ECL687" s="198"/>
      <c r="ECM687" s="198"/>
      <c r="ECN687" s="198"/>
      <c r="ECO687" s="198"/>
      <c r="ECP687" s="198"/>
      <c r="ECQ687" s="198"/>
      <c r="ECR687" s="198"/>
      <c r="ECS687" s="198"/>
      <c r="ECT687" s="198"/>
      <c r="ECU687" s="198"/>
      <c r="ECV687" s="198"/>
      <c r="ECW687" s="198"/>
      <c r="ECX687" s="198"/>
      <c r="ECY687" s="198"/>
      <c r="ECZ687" s="198"/>
      <c r="EDA687" s="198"/>
      <c r="EDB687" s="198"/>
      <c r="EDC687" s="198"/>
      <c r="EDD687" s="198"/>
      <c r="EDE687" s="198"/>
      <c r="EDF687" s="198"/>
      <c r="EDG687" s="198"/>
      <c r="EDH687" s="198"/>
      <c r="EDI687" s="198"/>
      <c r="EDJ687" s="198"/>
      <c r="EDK687" s="198"/>
      <c r="EDL687" s="198"/>
      <c r="EDM687" s="198"/>
      <c r="EDN687" s="198"/>
      <c r="EDO687" s="198"/>
      <c r="EDP687" s="198"/>
      <c r="EDQ687" s="198"/>
      <c r="EDR687" s="198"/>
      <c r="EDS687" s="198"/>
      <c r="EDT687" s="198"/>
      <c r="EDU687" s="198"/>
      <c r="EDV687" s="198"/>
      <c r="EDW687" s="198"/>
      <c r="EDX687" s="198"/>
      <c r="EDY687" s="198"/>
      <c r="EDZ687" s="198"/>
      <c r="EEA687" s="198"/>
      <c r="EEB687" s="198"/>
      <c r="EEC687" s="198"/>
      <c r="EED687" s="198"/>
      <c r="EEE687" s="198"/>
      <c r="EEF687" s="198"/>
      <c r="EEG687" s="198"/>
      <c r="EEH687" s="198"/>
      <c r="EEI687" s="198"/>
      <c r="EEJ687" s="198"/>
      <c r="EEK687" s="198"/>
      <c r="EEL687" s="198"/>
      <c r="EEM687" s="198"/>
      <c r="EEN687" s="198"/>
      <c r="EEO687" s="198"/>
      <c r="EEP687" s="198"/>
      <c r="EEQ687" s="198"/>
      <c r="EER687" s="198"/>
      <c r="EES687" s="198"/>
      <c r="EET687" s="198"/>
      <c r="EEU687" s="198"/>
      <c r="EEV687" s="198"/>
      <c r="EEW687" s="198"/>
      <c r="EEX687" s="198"/>
      <c r="EEY687" s="198"/>
      <c r="EEZ687" s="198"/>
      <c r="EFA687" s="198"/>
      <c r="EFB687" s="198"/>
      <c r="EFC687" s="198"/>
      <c r="EFD687" s="198"/>
      <c r="EFE687" s="198"/>
      <c r="EFF687" s="198"/>
      <c r="EFG687" s="198"/>
      <c r="EFH687" s="198"/>
      <c r="EFI687" s="198"/>
      <c r="EFJ687" s="198"/>
      <c r="EFK687" s="198"/>
      <c r="EFL687" s="198"/>
      <c r="EFM687" s="198"/>
      <c r="EFN687" s="198"/>
      <c r="EFO687" s="198"/>
      <c r="EFP687" s="198"/>
      <c r="EFQ687" s="198"/>
      <c r="EFR687" s="198"/>
      <c r="EFS687" s="198"/>
      <c r="EFT687" s="198"/>
      <c r="EFU687" s="198"/>
      <c r="EFV687" s="198"/>
      <c r="EFW687" s="198"/>
      <c r="EFX687" s="198"/>
      <c r="EFY687" s="198"/>
      <c r="EFZ687" s="198"/>
      <c r="EGA687" s="198"/>
      <c r="EGB687" s="198"/>
      <c r="EGC687" s="198"/>
      <c r="EGD687" s="198"/>
      <c r="EGE687" s="198"/>
      <c r="EGF687" s="198"/>
      <c r="EGG687" s="198"/>
      <c r="EGH687" s="198"/>
      <c r="EGI687" s="198"/>
      <c r="EGJ687" s="198"/>
      <c r="EGK687" s="198"/>
      <c r="EGL687" s="198"/>
      <c r="EGM687" s="198"/>
      <c r="EGN687" s="198"/>
      <c r="EGO687" s="198"/>
      <c r="EGP687" s="198"/>
      <c r="EGQ687" s="198"/>
      <c r="EGR687" s="198"/>
      <c r="EGS687" s="198"/>
      <c r="EGT687" s="198"/>
      <c r="EGU687" s="198"/>
      <c r="EGV687" s="198"/>
      <c r="EGW687" s="198"/>
      <c r="EGX687" s="198"/>
      <c r="EGY687" s="198"/>
      <c r="EGZ687" s="198"/>
      <c r="EHA687" s="198"/>
      <c r="EHB687" s="198"/>
      <c r="EHC687" s="198"/>
      <c r="EHD687" s="198"/>
      <c r="EHE687" s="198"/>
      <c r="EHF687" s="198"/>
      <c r="EHG687" s="198"/>
      <c r="EHH687" s="198"/>
      <c r="EHI687" s="198"/>
      <c r="EHJ687" s="198"/>
      <c r="EHK687" s="198"/>
      <c r="EHL687" s="198"/>
      <c r="EHM687" s="198"/>
      <c r="EHN687" s="198"/>
      <c r="EHO687" s="198"/>
      <c r="EHP687" s="198"/>
      <c r="EHQ687" s="198"/>
      <c r="EHR687" s="198"/>
      <c r="EHS687" s="198"/>
      <c r="EHT687" s="198"/>
      <c r="EHU687" s="198"/>
      <c r="EHV687" s="198"/>
      <c r="EHW687" s="198"/>
      <c r="EHX687" s="198"/>
      <c r="EHY687" s="198"/>
      <c r="EHZ687" s="198"/>
      <c r="EIA687" s="198"/>
      <c r="EIB687" s="198"/>
      <c r="EIC687" s="198"/>
      <c r="EID687" s="198"/>
      <c r="EIE687" s="198"/>
      <c r="EIF687" s="198"/>
      <c r="EIG687" s="198"/>
      <c r="EIH687" s="198"/>
      <c r="EII687" s="198"/>
      <c r="EIJ687" s="198"/>
      <c r="EIK687" s="198"/>
      <c r="EIL687" s="198"/>
      <c r="EIM687" s="198"/>
      <c r="EIN687" s="198"/>
      <c r="EIO687" s="198"/>
      <c r="EIP687" s="198"/>
      <c r="EIQ687" s="198"/>
      <c r="EIR687" s="198"/>
      <c r="EIS687" s="198"/>
      <c r="EIT687" s="198"/>
      <c r="EIU687" s="198"/>
      <c r="EIV687" s="198"/>
      <c r="EIW687" s="198"/>
      <c r="EIX687" s="198"/>
      <c r="EIY687" s="198"/>
      <c r="EIZ687" s="198"/>
      <c r="EJA687" s="198"/>
      <c r="EJB687" s="198"/>
      <c r="EJC687" s="198"/>
      <c r="EJD687" s="198"/>
      <c r="EJE687" s="198"/>
      <c r="EJF687" s="198"/>
      <c r="EJG687" s="198"/>
      <c r="EJH687" s="198"/>
      <c r="EJI687" s="198"/>
      <c r="EJJ687" s="198"/>
      <c r="EJK687" s="198"/>
      <c r="EJL687" s="198"/>
      <c r="EJM687" s="198"/>
      <c r="EJN687" s="198"/>
      <c r="EJO687" s="198"/>
      <c r="EJP687" s="198"/>
      <c r="EJQ687" s="198"/>
      <c r="EJR687" s="198"/>
      <c r="EJS687" s="198"/>
      <c r="EJT687" s="198"/>
      <c r="EJU687" s="198"/>
      <c r="EJV687" s="198"/>
      <c r="EJW687" s="198"/>
      <c r="EJX687" s="198"/>
      <c r="EJY687" s="198"/>
      <c r="EJZ687" s="198"/>
      <c r="EKA687" s="198"/>
      <c r="EKB687" s="198"/>
      <c r="EKC687" s="198"/>
      <c r="EKD687" s="198"/>
      <c r="EKE687" s="198"/>
      <c r="EKF687" s="198"/>
      <c r="EKG687" s="198"/>
      <c r="EKH687" s="198"/>
      <c r="EKI687" s="198"/>
      <c r="EKJ687" s="198"/>
      <c r="EKK687" s="198"/>
      <c r="EKL687" s="198"/>
      <c r="EKM687" s="198"/>
      <c r="EKN687" s="198"/>
      <c r="EKO687" s="198"/>
      <c r="EKP687" s="198"/>
      <c r="EKQ687" s="198"/>
      <c r="EKR687" s="198"/>
      <c r="EKS687" s="198"/>
      <c r="EKT687" s="198"/>
      <c r="EKU687" s="198"/>
      <c r="EKV687" s="198"/>
      <c r="EKW687" s="198"/>
      <c r="EKX687" s="198"/>
      <c r="EKY687" s="198"/>
      <c r="EKZ687" s="198"/>
      <c r="ELA687" s="198"/>
      <c r="ELB687" s="198"/>
      <c r="ELC687" s="198"/>
      <c r="ELD687" s="198"/>
      <c r="ELE687" s="198"/>
      <c r="ELF687" s="198"/>
      <c r="ELG687" s="198"/>
      <c r="ELH687" s="198"/>
      <c r="ELI687" s="198"/>
      <c r="ELJ687" s="198"/>
      <c r="ELK687" s="198"/>
      <c r="ELL687" s="198"/>
      <c r="ELM687" s="198"/>
      <c r="ELN687" s="198"/>
      <c r="ELO687" s="198"/>
      <c r="ELP687" s="198"/>
      <c r="ELQ687" s="198"/>
      <c r="ELR687" s="198"/>
      <c r="ELS687" s="198"/>
      <c r="ELT687" s="198"/>
      <c r="ELU687" s="198"/>
      <c r="ELV687" s="198"/>
      <c r="ELW687" s="198"/>
      <c r="ELX687" s="198"/>
      <c r="ELY687" s="198"/>
      <c r="ELZ687" s="198"/>
      <c r="EMA687" s="198"/>
      <c r="EMB687" s="198"/>
      <c r="EMC687" s="198"/>
      <c r="EMD687" s="198"/>
      <c r="EME687" s="198"/>
      <c r="EMF687" s="198"/>
      <c r="EMG687" s="198"/>
      <c r="EMH687" s="198"/>
      <c r="EMI687" s="198"/>
      <c r="EMJ687" s="198"/>
      <c r="EMK687" s="198"/>
      <c r="EML687" s="198"/>
      <c r="EMM687" s="198"/>
      <c r="EMN687" s="198"/>
      <c r="EMO687" s="198"/>
      <c r="EMP687" s="198"/>
      <c r="EMQ687" s="198"/>
      <c r="EMR687" s="198"/>
      <c r="EMS687" s="198"/>
      <c r="EMT687" s="198"/>
      <c r="EMU687" s="198"/>
      <c r="EMV687" s="198"/>
      <c r="EMW687" s="198"/>
      <c r="EMX687" s="198"/>
      <c r="EMY687" s="198"/>
      <c r="EMZ687" s="198"/>
      <c r="ENA687" s="198"/>
      <c r="ENB687" s="198"/>
      <c r="ENC687" s="198"/>
      <c r="END687" s="198"/>
      <c r="ENE687" s="198"/>
      <c r="ENF687" s="198"/>
      <c r="ENG687" s="198"/>
      <c r="ENH687" s="198"/>
      <c r="ENI687" s="198"/>
      <c r="ENJ687" s="198"/>
      <c r="ENK687" s="198"/>
      <c r="ENL687" s="198"/>
      <c r="ENM687" s="198"/>
      <c r="ENN687" s="198"/>
      <c r="ENO687" s="198"/>
      <c r="ENP687" s="198"/>
      <c r="ENQ687" s="198"/>
      <c r="ENR687" s="198"/>
      <c r="ENS687" s="198"/>
      <c r="ENT687" s="198"/>
      <c r="ENU687" s="198"/>
      <c r="ENV687" s="198"/>
      <c r="ENW687" s="198"/>
      <c r="ENX687" s="198"/>
      <c r="ENY687" s="198"/>
      <c r="ENZ687" s="198"/>
      <c r="EOA687" s="198"/>
      <c r="EOB687" s="198"/>
      <c r="EOC687" s="198"/>
      <c r="EOD687" s="198"/>
      <c r="EOE687" s="198"/>
      <c r="EOF687" s="198"/>
      <c r="EOG687" s="198"/>
      <c r="EOH687" s="198"/>
      <c r="EOI687" s="198"/>
      <c r="EOJ687" s="198"/>
      <c r="EOK687" s="198"/>
      <c r="EOL687" s="198"/>
      <c r="EOM687" s="198"/>
      <c r="EON687" s="198"/>
      <c r="EOO687" s="198"/>
      <c r="EOP687" s="198"/>
      <c r="EOQ687" s="198"/>
      <c r="EOR687" s="198"/>
      <c r="EOS687" s="198"/>
      <c r="EOT687" s="198"/>
      <c r="EOU687" s="198"/>
      <c r="EOV687" s="198"/>
      <c r="EOW687" s="198"/>
      <c r="EOX687" s="198"/>
      <c r="EOY687" s="198"/>
      <c r="EOZ687" s="198"/>
      <c r="EPA687" s="198"/>
      <c r="EPB687" s="198"/>
      <c r="EPC687" s="198"/>
      <c r="EPD687" s="198"/>
      <c r="EPE687" s="198"/>
      <c r="EPF687" s="198"/>
      <c r="EPG687" s="198"/>
      <c r="EPH687" s="198"/>
      <c r="EPI687" s="198"/>
      <c r="EPJ687" s="198"/>
      <c r="EPK687" s="198"/>
      <c r="EPL687" s="198"/>
      <c r="EPM687" s="198"/>
      <c r="EPN687" s="198"/>
      <c r="EPO687" s="198"/>
      <c r="EPP687" s="198"/>
      <c r="EPQ687" s="198"/>
      <c r="EPR687" s="198"/>
      <c r="EPS687" s="198"/>
      <c r="EPT687" s="198"/>
      <c r="EPU687" s="198"/>
      <c r="EPV687" s="198"/>
      <c r="EPW687" s="198"/>
      <c r="EPX687" s="198"/>
      <c r="EPY687" s="198"/>
      <c r="EPZ687" s="198"/>
      <c r="EQA687" s="198"/>
      <c r="EQB687" s="198"/>
      <c r="EQC687" s="198"/>
      <c r="EQD687" s="198"/>
      <c r="EQE687" s="198"/>
      <c r="EQF687" s="198"/>
      <c r="EQG687" s="198"/>
      <c r="EQH687" s="198"/>
      <c r="EQI687" s="198"/>
      <c r="EQJ687" s="198"/>
      <c r="EQK687" s="198"/>
      <c r="EQL687" s="198"/>
      <c r="EQM687" s="198"/>
      <c r="EQN687" s="198"/>
      <c r="EQO687" s="198"/>
      <c r="EQP687" s="198"/>
      <c r="EQQ687" s="198"/>
      <c r="EQR687" s="198"/>
      <c r="EQS687" s="198"/>
      <c r="EQT687" s="198"/>
      <c r="EQU687" s="198"/>
      <c r="EQV687" s="198"/>
      <c r="EQW687" s="198"/>
      <c r="EQX687" s="198"/>
      <c r="EQY687" s="198"/>
      <c r="EQZ687" s="198"/>
      <c r="ERA687" s="198"/>
      <c r="ERB687" s="198"/>
      <c r="ERC687" s="198"/>
      <c r="ERD687" s="198"/>
      <c r="ERE687" s="198"/>
      <c r="ERF687" s="198"/>
      <c r="ERG687" s="198"/>
      <c r="ERH687" s="198"/>
      <c r="ERI687" s="198"/>
      <c r="ERJ687" s="198"/>
      <c r="ERK687" s="198"/>
      <c r="ERL687" s="198"/>
      <c r="ERM687" s="198"/>
      <c r="ERN687" s="198"/>
      <c r="ERO687" s="198"/>
      <c r="ERP687" s="198"/>
      <c r="ERQ687" s="198"/>
      <c r="ERR687" s="198"/>
      <c r="ERS687" s="198"/>
      <c r="ERT687" s="198"/>
      <c r="ERU687" s="198"/>
      <c r="ERV687" s="198"/>
      <c r="ERW687" s="198"/>
      <c r="ERX687" s="198"/>
      <c r="ERY687" s="198"/>
      <c r="ERZ687" s="198"/>
      <c r="ESA687" s="198"/>
      <c r="ESB687" s="198"/>
      <c r="ESC687" s="198"/>
      <c r="ESD687" s="198"/>
      <c r="ESE687" s="198"/>
      <c r="ESF687" s="198"/>
      <c r="ESG687" s="198"/>
      <c r="ESH687" s="198"/>
      <c r="ESI687" s="198"/>
      <c r="ESJ687" s="198"/>
      <c r="ESK687" s="198"/>
      <c r="ESL687" s="198"/>
      <c r="ESM687" s="198"/>
      <c r="ESN687" s="198"/>
      <c r="ESO687" s="198"/>
      <c r="ESP687" s="198"/>
      <c r="ESQ687" s="198"/>
      <c r="ESR687" s="198"/>
      <c r="ESS687" s="198"/>
      <c r="EST687" s="198"/>
      <c r="ESU687" s="198"/>
      <c r="ESV687" s="198"/>
      <c r="ESW687" s="198"/>
      <c r="ESX687" s="198"/>
      <c r="ESY687" s="198"/>
      <c r="ESZ687" s="198"/>
      <c r="ETA687" s="198"/>
      <c r="ETB687" s="198"/>
      <c r="ETC687" s="198"/>
      <c r="ETD687" s="198"/>
      <c r="ETE687" s="198"/>
      <c r="ETF687" s="198"/>
      <c r="ETG687" s="198"/>
      <c r="ETH687" s="198"/>
      <c r="ETI687" s="198"/>
      <c r="ETJ687" s="198"/>
      <c r="ETK687" s="198"/>
      <c r="ETL687" s="198"/>
      <c r="ETM687" s="198"/>
      <c r="ETN687" s="198"/>
      <c r="ETO687" s="198"/>
      <c r="ETP687" s="198"/>
      <c r="ETQ687" s="198"/>
      <c r="ETR687" s="198"/>
      <c r="ETS687" s="198"/>
      <c r="ETT687" s="198"/>
      <c r="ETU687" s="198"/>
      <c r="ETV687" s="198"/>
      <c r="ETW687" s="198"/>
      <c r="ETX687" s="198"/>
      <c r="ETY687" s="198"/>
      <c r="ETZ687" s="198"/>
      <c r="EUA687" s="198"/>
      <c r="EUB687" s="198"/>
      <c r="EUC687" s="198"/>
      <c r="EUD687" s="198"/>
      <c r="EUE687" s="198"/>
      <c r="EUF687" s="198"/>
      <c r="EUG687" s="198"/>
      <c r="EUH687" s="198"/>
      <c r="EUI687" s="198"/>
      <c r="EUJ687" s="198"/>
      <c r="EUK687" s="198"/>
      <c r="EUL687" s="198"/>
      <c r="EUM687" s="198"/>
      <c r="EUN687" s="198"/>
      <c r="EUO687" s="198"/>
      <c r="EUP687" s="198"/>
      <c r="EUQ687" s="198"/>
      <c r="EUR687" s="198"/>
      <c r="EUS687" s="198"/>
      <c r="EUT687" s="198"/>
      <c r="EUU687" s="198"/>
      <c r="EUV687" s="198"/>
      <c r="EUW687" s="198"/>
      <c r="EUX687" s="198"/>
      <c r="EUY687" s="198"/>
      <c r="EUZ687" s="198"/>
      <c r="EVA687" s="198"/>
      <c r="EVB687" s="198"/>
      <c r="EVC687" s="198"/>
      <c r="EVD687" s="198"/>
      <c r="EVE687" s="198"/>
      <c r="EVF687" s="198"/>
      <c r="EVG687" s="198"/>
      <c r="EVH687" s="198"/>
      <c r="EVI687" s="198"/>
      <c r="EVJ687" s="198"/>
      <c r="EVK687" s="198"/>
      <c r="EVL687" s="198"/>
      <c r="EVM687" s="198"/>
      <c r="EVN687" s="198"/>
      <c r="EVO687" s="198"/>
      <c r="EVP687" s="198"/>
      <c r="EVQ687" s="198"/>
      <c r="EVR687" s="198"/>
      <c r="EVS687" s="198"/>
      <c r="EVT687" s="198"/>
      <c r="EVU687" s="198"/>
      <c r="EVV687" s="198"/>
      <c r="EVW687" s="198"/>
      <c r="EVX687" s="198"/>
      <c r="EVY687" s="198"/>
      <c r="EVZ687" s="198"/>
      <c r="EWA687" s="198"/>
      <c r="EWB687" s="198"/>
      <c r="EWC687" s="198"/>
      <c r="EWD687" s="198"/>
      <c r="EWE687" s="198"/>
      <c r="EWF687" s="198"/>
      <c r="EWG687" s="198"/>
      <c r="EWH687" s="198"/>
      <c r="EWI687" s="198"/>
      <c r="EWJ687" s="198"/>
      <c r="EWK687" s="198"/>
      <c r="EWL687" s="198"/>
      <c r="EWM687" s="198"/>
      <c r="EWN687" s="198"/>
      <c r="EWO687" s="198"/>
      <c r="EWP687" s="198"/>
      <c r="EWQ687" s="198"/>
      <c r="EWR687" s="198"/>
      <c r="EWS687" s="198"/>
      <c r="EWT687" s="198"/>
      <c r="EWU687" s="198"/>
      <c r="EWV687" s="198"/>
      <c r="EWW687" s="198"/>
      <c r="EWX687" s="198"/>
      <c r="EWY687" s="198"/>
      <c r="EWZ687" s="198"/>
      <c r="EXA687" s="198"/>
      <c r="EXB687" s="198"/>
      <c r="EXC687" s="198"/>
      <c r="EXD687" s="198"/>
      <c r="EXE687" s="198"/>
      <c r="EXF687" s="198"/>
      <c r="EXG687" s="198"/>
      <c r="EXH687" s="198"/>
      <c r="EXI687" s="198"/>
      <c r="EXJ687" s="198"/>
      <c r="EXK687" s="198"/>
      <c r="EXL687" s="198"/>
      <c r="EXM687" s="198"/>
      <c r="EXN687" s="198"/>
      <c r="EXO687" s="198"/>
      <c r="EXP687" s="198"/>
      <c r="EXQ687" s="198"/>
      <c r="EXR687" s="198"/>
      <c r="EXS687" s="198"/>
      <c r="EXT687" s="198"/>
      <c r="EXU687" s="198"/>
      <c r="EXV687" s="198"/>
      <c r="EXW687" s="198"/>
      <c r="EXX687" s="198"/>
      <c r="EXY687" s="198"/>
      <c r="EXZ687" s="198"/>
      <c r="EYA687" s="198"/>
      <c r="EYB687" s="198"/>
      <c r="EYC687" s="198"/>
      <c r="EYD687" s="198"/>
      <c r="EYE687" s="198"/>
      <c r="EYF687" s="198"/>
      <c r="EYG687" s="198"/>
      <c r="EYH687" s="198"/>
      <c r="EYI687" s="198"/>
      <c r="EYJ687" s="198"/>
      <c r="EYK687" s="198"/>
      <c r="EYL687" s="198"/>
      <c r="EYM687" s="198"/>
      <c r="EYN687" s="198"/>
      <c r="EYO687" s="198"/>
      <c r="EYP687" s="198"/>
      <c r="EYQ687" s="198"/>
      <c r="EYR687" s="198"/>
      <c r="EYS687" s="198"/>
      <c r="EYT687" s="198"/>
      <c r="EYU687" s="198"/>
      <c r="EYV687" s="198"/>
      <c r="EYW687" s="198"/>
      <c r="EYX687" s="198"/>
      <c r="EYY687" s="198"/>
      <c r="EYZ687" s="198"/>
      <c r="EZA687" s="198"/>
      <c r="EZB687" s="198"/>
      <c r="EZC687" s="198"/>
      <c r="EZD687" s="198"/>
      <c r="EZE687" s="198"/>
      <c r="EZF687" s="198"/>
      <c r="EZG687" s="198"/>
      <c r="EZH687" s="198"/>
      <c r="EZI687" s="198"/>
      <c r="EZJ687" s="198"/>
      <c r="EZK687" s="198"/>
      <c r="EZL687" s="198"/>
      <c r="EZM687" s="198"/>
      <c r="EZN687" s="198"/>
      <c r="EZO687" s="198"/>
      <c r="EZP687" s="198"/>
      <c r="EZQ687" s="198"/>
      <c r="EZR687" s="198"/>
      <c r="EZS687" s="198"/>
      <c r="EZT687" s="198"/>
      <c r="EZU687" s="198"/>
      <c r="EZV687" s="198"/>
      <c r="EZW687" s="198"/>
      <c r="EZX687" s="198"/>
      <c r="EZY687" s="198"/>
      <c r="EZZ687" s="198"/>
      <c r="FAA687" s="198"/>
      <c r="FAB687" s="198"/>
      <c r="FAC687" s="198"/>
      <c r="FAD687" s="198"/>
      <c r="FAE687" s="198"/>
      <c r="FAF687" s="198"/>
      <c r="FAG687" s="198"/>
      <c r="FAH687" s="198"/>
      <c r="FAI687" s="198"/>
      <c r="FAJ687" s="198"/>
      <c r="FAK687" s="198"/>
      <c r="FAL687" s="198"/>
      <c r="FAM687" s="198"/>
      <c r="FAN687" s="198"/>
      <c r="FAO687" s="198"/>
      <c r="FAP687" s="198"/>
      <c r="FAQ687" s="198"/>
      <c r="FAR687" s="198"/>
      <c r="FAS687" s="198"/>
      <c r="FAT687" s="198"/>
      <c r="FAU687" s="198"/>
      <c r="FAV687" s="198"/>
      <c r="FAW687" s="198"/>
      <c r="FAX687" s="198"/>
      <c r="FAY687" s="198"/>
      <c r="FAZ687" s="198"/>
      <c r="FBA687" s="198"/>
      <c r="FBB687" s="198"/>
      <c r="FBC687" s="198"/>
      <c r="FBD687" s="198"/>
      <c r="FBE687" s="198"/>
      <c r="FBF687" s="198"/>
      <c r="FBG687" s="198"/>
      <c r="FBH687" s="198"/>
      <c r="FBI687" s="198"/>
      <c r="FBJ687" s="198"/>
      <c r="FBK687" s="198"/>
      <c r="FBL687" s="198"/>
      <c r="FBM687" s="198"/>
      <c r="FBN687" s="198"/>
      <c r="FBO687" s="198"/>
      <c r="FBP687" s="198"/>
      <c r="FBQ687" s="198"/>
      <c r="FBR687" s="198"/>
      <c r="FBS687" s="198"/>
      <c r="FBT687" s="198"/>
      <c r="FBU687" s="198"/>
      <c r="FBV687" s="198"/>
      <c r="FBW687" s="198"/>
      <c r="FBX687" s="198"/>
      <c r="FBY687" s="198"/>
      <c r="FBZ687" s="198"/>
      <c r="FCA687" s="198"/>
      <c r="FCB687" s="198"/>
      <c r="FCC687" s="198"/>
      <c r="FCD687" s="198"/>
      <c r="FCE687" s="198"/>
      <c r="FCF687" s="198"/>
      <c r="FCG687" s="198"/>
      <c r="FCH687" s="198"/>
      <c r="FCI687" s="198"/>
      <c r="FCJ687" s="198"/>
      <c r="FCK687" s="198"/>
      <c r="FCL687" s="198"/>
      <c r="FCM687" s="198"/>
      <c r="FCN687" s="198"/>
      <c r="FCO687" s="198"/>
      <c r="FCP687" s="198"/>
      <c r="FCQ687" s="198"/>
      <c r="FCR687" s="198"/>
      <c r="FCS687" s="198"/>
      <c r="FCT687" s="198"/>
      <c r="FCU687" s="198"/>
      <c r="FCV687" s="198"/>
      <c r="FCW687" s="198"/>
      <c r="FCX687" s="198"/>
      <c r="FCY687" s="198"/>
      <c r="FCZ687" s="198"/>
      <c r="FDA687" s="198"/>
      <c r="FDB687" s="198"/>
      <c r="FDC687" s="198"/>
      <c r="FDD687" s="198"/>
      <c r="FDE687" s="198"/>
      <c r="FDF687" s="198"/>
      <c r="FDG687" s="198"/>
      <c r="FDH687" s="198"/>
      <c r="FDI687" s="198"/>
      <c r="FDJ687" s="198"/>
      <c r="FDK687" s="198"/>
      <c r="FDL687" s="198"/>
      <c r="FDM687" s="198"/>
      <c r="FDN687" s="198"/>
      <c r="FDO687" s="198"/>
      <c r="FDP687" s="198"/>
      <c r="FDQ687" s="198"/>
      <c r="FDR687" s="198"/>
      <c r="FDS687" s="198"/>
      <c r="FDT687" s="198"/>
      <c r="FDU687" s="198"/>
      <c r="FDV687" s="198"/>
      <c r="FDW687" s="198"/>
      <c r="FDX687" s="198"/>
      <c r="FDY687" s="198"/>
      <c r="FDZ687" s="198"/>
      <c r="FEA687" s="198"/>
      <c r="FEB687" s="198"/>
      <c r="FEC687" s="198"/>
      <c r="FED687" s="198"/>
      <c r="FEE687" s="198"/>
      <c r="FEF687" s="198"/>
      <c r="FEG687" s="198"/>
      <c r="FEH687" s="198"/>
      <c r="FEI687" s="198"/>
      <c r="FEJ687" s="198"/>
      <c r="FEK687" s="198"/>
      <c r="FEL687" s="198"/>
      <c r="FEM687" s="198"/>
      <c r="FEN687" s="198"/>
      <c r="FEO687" s="198"/>
      <c r="FEP687" s="198"/>
      <c r="FEQ687" s="198"/>
      <c r="FER687" s="198"/>
      <c r="FES687" s="198"/>
      <c r="FET687" s="198"/>
      <c r="FEU687" s="198"/>
      <c r="FEV687" s="198"/>
      <c r="FEW687" s="198"/>
      <c r="FEX687" s="198"/>
      <c r="FEY687" s="198"/>
      <c r="FEZ687" s="198"/>
      <c r="FFA687" s="198"/>
      <c r="FFB687" s="198"/>
      <c r="FFC687" s="198"/>
      <c r="FFD687" s="198"/>
      <c r="FFE687" s="198"/>
      <c r="FFF687" s="198"/>
      <c r="FFG687" s="198"/>
      <c r="FFH687" s="198"/>
      <c r="FFI687" s="198"/>
      <c r="FFJ687" s="198"/>
      <c r="FFK687" s="198"/>
      <c r="FFL687" s="198"/>
      <c r="FFM687" s="198"/>
      <c r="FFN687" s="198"/>
      <c r="FFO687" s="198"/>
      <c r="FFP687" s="198"/>
      <c r="FFQ687" s="198"/>
      <c r="FFR687" s="198"/>
      <c r="FFS687" s="198"/>
      <c r="FFT687" s="198"/>
      <c r="FFU687" s="198"/>
      <c r="FFV687" s="198"/>
      <c r="FFW687" s="198"/>
      <c r="FFX687" s="198"/>
      <c r="FFY687" s="198"/>
      <c r="FFZ687" s="198"/>
      <c r="FGA687" s="198"/>
      <c r="FGB687" s="198"/>
      <c r="FGC687" s="198"/>
      <c r="FGD687" s="198"/>
      <c r="FGE687" s="198"/>
      <c r="FGF687" s="198"/>
      <c r="FGG687" s="198"/>
      <c r="FGH687" s="198"/>
      <c r="FGI687" s="198"/>
      <c r="FGJ687" s="198"/>
      <c r="FGK687" s="198"/>
      <c r="FGL687" s="198"/>
      <c r="FGM687" s="198"/>
      <c r="FGN687" s="198"/>
      <c r="FGO687" s="198"/>
      <c r="FGP687" s="198"/>
      <c r="FGQ687" s="198"/>
      <c r="FGR687" s="198"/>
      <c r="FGS687" s="198"/>
      <c r="FGT687" s="198"/>
      <c r="FGU687" s="198"/>
      <c r="FGV687" s="198"/>
      <c r="FGW687" s="198"/>
      <c r="FGX687" s="198"/>
      <c r="FGY687" s="198"/>
      <c r="FGZ687" s="198"/>
      <c r="FHA687" s="198"/>
      <c r="FHB687" s="198"/>
      <c r="FHC687" s="198"/>
      <c r="FHD687" s="198"/>
      <c r="FHE687" s="198"/>
      <c r="FHF687" s="198"/>
      <c r="FHG687" s="198"/>
      <c r="FHH687" s="198"/>
      <c r="FHI687" s="198"/>
      <c r="FHJ687" s="198"/>
      <c r="FHK687" s="198"/>
      <c r="FHL687" s="198"/>
      <c r="FHM687" s="198"/>
      <c r="FHN687" s="198"/>
      <c r="FHO687" s="198"/>
      <c r="FHP687" s="198"/>
      <c r="FHQ687" s="198"/>
      <c r="FHR687" s="198"/>
      <c r="FHS687" s="198"/>
      <c r="FHT687" s="198"/>
      <c r="FHU687" s="198"/>
      <c r="FHV687" s="198"/>
      <c r="FHW687" s="198"/>
      <c r="FHX687" s="198"/>
      <c r="FHY687" s="198"/>
      <c r="FHZ687" s="198"/>
      <c r="FIA687" s="198"/>
      <c r="FIB687" s="198"/>
      <c r="FIC687" s="198"/>
      <c r="FID687" s="198"/>
      <c r="FIE687" s="198"/>
      <c r="FIF687" s="198"/>
      <c r="FIG687" s="198"/>
      <c r="FIH687" s="198"/>
      <c r="FII687" s="198"/>
      <c r="FIJ687" s="198"/>
      <c r="FIK687" s="198"/>
      <c r="FIL687" s="198"/>
      <c r="FIM687" s="198"/>
      <c r="FIN687" s="198"/>
      <c r="FIO687" s="198"/>
      <c r="FIP687" s="198"/>
      <c r="FIQ687" s="198"/>
      <c r="FIR687" s="198"/>
      <c r="FIS687" s="198"/>
      <c r="FIT687" s="198"/>
      <c r="FIU687" s="198"/>
      <c r="FIV687" s="198"/>
      <c r="FIW687" s="198"/>
      <c r="FIX687" s="198"/>
      <c r="FIY687" s="198"/>
      <c r="FIZ687" s="198"/>
      <c r="FJA687" s="198"/>
      <c r="FJB687" s="198"/>
      <c r="FJC687" s="198"/>
      <c r="FJD687" s="198"/>
      <c r="FJE687" s="198"/>
      <c r="FJF687" s="198"/>
      <c r="FJG687" s="198"/>
      <c r="FJH687" s="198"/>
      <c r="FJI687" s="198"/>
      <c r="FJJ687" s="198"/>
      <c r="FJK687" s="198"/>
      <c r="FJL687" s="198"/>
      <c r="FJM687" s="198"/>
      <c r="FJN687" s="198"/>
      <c r="FJO687" s="198"/>
      <c r="FJP687" s="198"/>
      <c r="FJQ687" s="198"/>
      <c r="FJR687" s="198"/>
      <c r="FJS687" s="198"/>
      <c r="FJT687" s="198"/>
      <c r="FJU687" s="198"/>
      <c r="FJV687" s="198"/>
      <c r="FJW687" s="198"/>
      <c r="FJX687" s="198"/>
      <c r="FJY687" s="198"/>
      <c r="FJZ687" s="198"/>
      <c r="FKA687" s="198"/>
      <c r="FKB687" s="198"/>
      <c r="FKC687" s="198"/>
      <c r="FKD687" s="198"/>
      <c r="FKE687" s="198"/>
      <c r="FKF687" s="198"/>
      <c r="FKG687" s="198"/>
      <c r="FKH687" s="198"/>
      <c r="FKI687" s="198"/>
      <c r="FKJ687" s="198"/>
      <c r="FKK687" s="198"/>
      <c r="FKL687" s="198"/>
      <c r="FKM687" s="198"/>
      <c r="FKN687" s="198"/>
      <c r="FKO687" s="198"/>
      <c r="FKP687" s="198"/>
      <c r="FKQ687" s="198"/>
      <c r="FKR687" s="198"/>
      <c r="FKS687" s="198"/>
      <c r="FKT687" s="198"/>
      <c r="FKU687" s="198"/>
      <c r="FKV687" s="198"/>
      <c r="FKW687" s="198"/>
      <c r="FKX687" s="198"/>
      <c r="FKY687" s="198"/>
      <c r="FKZ687" s="198"/>
      <c r="FLA687" s="198"/>
      <c r="FLB687" s="198"/>
      <c r="FLC687" s="198"/>
      <c r="FLD687" s="198"/>
      <c r="FLE687" s="198"/>
      <c r="FLF687" s="198"/>
      <c r="FLG687" s="198"/>
      <c r="FLH687" s="198"/>
      <c r="FLI687" s="198"/>
      <c r="FLJ687" s="198"/>
      <c r="FLK687" s="198"/>
      <c r="FLL687" s="198"/>
      <c r="FLM687" s="198"/>
      <c r="FLN687" s="198"/>
      <c r="FLO687" s="198"/>
      <c r="FLP687" s="198"/>
      <c r="FLQ687" s="198"/>
      <c r="FLR687" s="198"/>
      <c r="FLS687" s="198"/>
      <c r="FLT687" s="198"/>
      <c r="FLU687" s="198"/>
      <c r="FLV687" s="198"/>
      <c r="FLW687" s="198"/>
      <c r="FLX687" s="198"/>
      <c r="FLY687" s="198"/>
      <c r="FLZ687" s="198"/>
      <c r="FMA687" s="198"/>
      <c r="FMB687" s="198"/>
      <c r="FMC687" s="198"/>
      <c r="FMD687" s="198"/>
      <c r="FME687" s="198"/>
      <c r="FMF687" s="198"/>
      <c r="FMG687" s="198"/>
      <c r="FMH687" s="198"/>
      <c r="FMI687" s="198"/>
      <c r="FMJ687" s="198"/>
      <c r="FMK687" s="198"/>
      <c r="FML687" s="198"/>
      <c r="FMM687" s="198"/>
      <c r="FMN687" s="198"/>
      <c r="FMO687" s="198"/>
      <c r="FMP687" s="198"/>
      <c r="FMQ687" s="198"/>
      <c r="FMR687" s="198"/>
      <c r="FMS687" s="198"/>
      <c r="FMT687" s="198"/>
      <c r="FMU687" s="198"/>
      <c r="FMV687" s="198"/>
      <c r="FMW687" s="198"/>
      <c r="FMX687" s="198"/>
      <c r="FMY687" s="198"/>
      <c r="FMZ687" s="198"/>
      <c r="FNA687" s="198"/>
      <c r="FNB687" s="198"/>
      <c r="FNC687" s="198"/>
      <c r="FND687" s="198"/>
      <c r="FNE687" s="198"/>
      <c r="FNF687" s="198"/>
      <c r="FNG687" s="198"/>
      <c r="FNH687" s="198"/>
      <c r="FNI687" s="198"/>
      <c r="FNJ687" s="198"/>
      <c r="FNK687" s="198"/>
      <c r="FNL687" s="198"/>
      <c r="FNM687" s="198"/>
      <c r="FNN687" s="198"/>
      <c r="FNO687" s="198"/>
      <c r="FNP687" s="198"/>
      <c r="FNQ687" s="198"/>
      <c r="FNR687" s="198"/>
      <c r="FNS687" s="198"/>
      <c r="FNT687" s="198"/>
      <c r="FNU687" s="198"/>
      <c r="FNV687" s="198"/>
      <c r="FNW687" s="198"/>
      <c r="FNX687" s="198"/>
      <c r="FNY687" s="198"/>
      <c r="FNZ687" s="198"/>
      <c r="FOA687" s="198"/>
      <c r="FOB687" s="198"/>
      <c r="FOC687" s="198"/>
      <c r="FOD687" s="198"/>
      <c r="FOE687" s="198"/>
      <c r="FOF687" s="198"/>
      <c r="FOG687" s="198"/>
      <c r="FOH687" s="198"/>
      <c r="FOI687" s="198"/>
      <c r="FOJ687" s="198"/>
      <c r="FOK687" s="198"/>
      <c r="FOL687" s="198"/>
      <c r="FOM687" s="198"/>
      <c r="FON687" s="198"/>
      <c r="FOO687" s="198"/>
      <c r="FOP687" s="198"/>
      <c r="FOQ687" s="198"/>
      <c r="FOR687" s="198"/>
      <c r="FOS687" s="198"/>
      <c r="FOT687" s="198"/>
      <c r="FOU687" s="198"/>
      <c r="FOV687" s="198"/>
      <c r="FOW687" s="198"/>
      <c r="FOX687" s="198"/>
      <c r="FOY687" s="198"/>
      <c r="FOZ687" s="198"/>
      <c r="FPA687" s="198"/>
      <c r="FPB687" s="198"/>
      <c r="FPC687" s="198"/>
      <c r="FPD687" s="198"/>
      <c r="FPE687" s="198"/>
      <c r="FPF687" s="198"/>
      <c r="FPG687" s="198"/>
      <c r="FPH687" s="198"/>
      <c r="FPI687" s="198"/>
      <c r="FPJ687" s="198"/>
      <c r="FPK687" s="198"/>
      <c r="FPL687" s="198"/>
      <c r="FPM687" s="198"/>
      <c r="FPN687" s="198"/>
      <c r="FPO687" s="198"/>
      <c r="FPP687" s="198"/>
      <c r="FPQ687" s="198"/>
      <c r="FPR687" s="198"/>
      <c r="FPS687" s="198"/>
      <c r="FPT687" s="198"/>
      <c r="FPU687" s="198"/>
      <c r="FPV687" s="198"/>
      <c r="FPW687" s="198"/>
      <c r="FPX687" s="198"/>
      <c r="FPY687" s="198"/>
      <c r="FPZ687" s="198"/>
      <c r="FQA687" s="198"/>
      <c r="FQB687" s="198"/>
      <c r="FQC687" s="198"/>
      <c r="FQD687" s="198"/>
      <c r="FQE687" s="198"/>
      <c r="FQF687" s="198"/>
      <c r="FQG687" s="198"/>
      <c r="FQH687" s="198"/>
      <c r="FQI687" s="198"/>
      <c r="FQJ687" s="198"/>
      <c r="FQK687" s="198"/>
      <c r="FQL687" s="198"/>
      <c r="FQM687" s="198"/>
      <c r="FQN687" s="198"/>
      <c r="FQO687" s="198"/>
      <c r="FQP687" s="198"/>
      <c r="FQQ687" s="198"/>
      <c r="FQR687" s="198"/>
      <c r="FQS687" s="198"/>
      <c r="FQT687" s="198"/>
      <c r="FQU687" s="198"/>
      <c r="FQV687" s="198"/>
      <c r="FQW687" s="198"/>
      <c r="FQX687" s="198"/>
      <c r="FQY687" s="198"/>
      <c r="FQZ687" s="198"/>
      <c r="FRA687" s="198"/>
      <c r="FRB687" s="198"/>
      <c r="FRC687" s="198"/>
      <c r="FRD687" s="198"/>
      <c r="FRE687" s="198"/>
      <c r="FRF687" s="198"/>
      <c r="FRG687" s="198"/>
      <c r="FRH687" s="198"/>
      <c r="FRI687" s="198"/>
      <c r="FRJ687" s="198"/>
      <c r="FRK687" s="198"/>
      <c r="FRL687" s="198"/>
      <c r="FRM687" s="198"/>
      <c r="FRN687" s="198"/>
      <c r="FRO687" s="198"/>
      <c r="FRP687" s="198"/>
      <c r="FRQ687" s="198"/>
      <c r="FRR687" s="198"/>
      <c r="FRS687" s="198"/>
      <c r="FRT687" s="198"/>
      <c r="FRU687" s="198"/>
      <c r="FRV687" s="198"/>
      <c r="FRW687" s="198"/>
      <c r="FRX687" s="198"/>
      <c r="FRY687" s="198"/>
      <c r="FRZ687" s="198"/>
      <c r="FSA687" s="198"/>
      <c r="FSB687" s="198"/>
      <c r="FSC687" s="198"/>
      <c r="FSD687" s="198"/>
      <c r="FSE687" s="198"/>
      <c r="FSF687" s="198"/>
      <c r="FSG687" s="198"/>
      <c r="FSH687" s="198"/>
      <c r="FSI687" s="198"/>
      <c r="FSJ687" s="198"/>
      <c r="FSK687" s="198"/>
      <c r="FSL687" s="198"/>
      <c r="FSM687" s="198"/>
      <c r="FSN687" s="198"/>
      <c r="FSO687" s="198"/>
      <c r="FSP687" s="198"/>
      <c r="FSQ687" s="198"/>
      <c r="FSR687" s="198"/>
      <c r="FSS687" s="198"/>
      <c r="FST687" s="198"/>
      <c r="FSU687" s="198"/>
      <c r="FSV687" s="198"/>
      <c r="FSW687" s="198"/>
      <c r="FSX687" s="198"/>
      <c r="FSY687" s="198"/>
      <c r="FSZ687" s="198"/>
      <c r="FTA687" s="198"/>
      <c r="FTB687" s="198"/>
      <c r="FTC687" s="198"/>
      <c r="FTD687" s="198"/>
      <c r="FTE687" s="198"/>
      <c r="FTF687" s="198"/>
      <c r="FTG687" s="198"/>
      <c r="FTH687" s="198"/>
      <c r="FTI687" s="198"/>
      <c r="FTJ687" s="198"/>
      <c r="FTK687" s="198"/>
      <c r="FTL687" s="198"/>
      <c r="FTM687" s="198"/>
      <c r="FTN687" s="198"/>
      <c r="FTO687" s="198"/>
      <c r="FTP687" s="198"/>
      <c r="FTQ687" s="198"/>
      <c r="FTR687" s="198"/>
      <c r="FTS687" s="198"/>
      <c r="FTT687" s="198"/>
      <c r="FTU687" s="198"/>
      <c r="FTV687" s="198"/>
      <c r="FTW687" s="198"/>
      <c r="FTX687" s="198"/>
      <c r="FTY687" s="198"/>
      <c r="FTZ687" s="198"/>
      <c r="FUA687" s="198"/>
      <c r="FUB687" s="198"/>
      <c r="FUC687" s="198"/>
      <c r="FUD687" s="198"/>
      <c r="FUE687" s="198"/>
      <c r="FUF687" s="198"/>
      <c r="FUG687" s="198"/>
      <c r="FUH687" s="198"/>
      <c r="FUI687" s="198"/>
      <c r="FUJ687" s="198"/>
      <c r="FUK687" s="198"/>
      <c r="FUL687" s="198"/>
      <c r="FUM687" s="198"/>
      <c r="FUN687" s="198"/>
      <c r="FUO687" s="198"/>
      <c r="FUP687" s="198"/>
      <c r="FUQ687" s="198"/>
      <c r="FUR687" s="198"/>
      <c r="FUS687" s="198"/>
      <c r="FUT687" s="198"/>
      <c r="FUU687" s="198"/>
      <c r="FUV687" s="198"/>
      <c r="FUW687" s="198"/>
      <c r="FUX687" s="198"/>
      <c r="FUY687" s="198"/>
      <c r="FUZ687" s="198"/>
      <c r="FVA687" s="198"/>
      <c r="FVB687" s="198"/>
      <c r="FVC687" s="198"/>
      <c r="FVD687" s="198"/>
      <c r="FVE687" s="198"/>
      <c r="FVF687" s="198"/>
      <c r="FVG687" s="198"/>
      <c r="FVH687" s="198"/>
      <c r="FVI687" s="198"/>
      <c r="FVJ687" s="198"/>
      <c r="FVK687" s="198"/>
      <c r="FVL687" s="198"/>
      <c r="FVM687" s="198"/>
      <c r="FVN687" s="198"/>
      <c r="FVO687" s="198"/>
      <c r="FVP687" s="198"/>
      <c r="FVQ687" s="198"/>
      <c r="FVR687" s="198"/>
      <c r="FVS687" s="198"/>
      <c r="FVT687" s="198"/>
      <c r="FVU687" s="198"/>
      <c r="FVV687" s="198"/>
      <c r="FVW687" s="198"/>
      <c r="FVX687" s="198"/>
      <c r="FVY687" s="198"/>
      <c r="FVZ687" s="198"/>
      <c r="FWA687" s="198"/>
      <c r="FWB687" s="198"/>
      <c r="FWC687" s="198"/>
      <c r="FWD687" s="198"/>
      <c r="FWE687" s="198"/>
      <c r="FWF687" s="198"/>
      <c r="FWG687" s="198"/>
      <c r="FWH687" s="198"/>
      <c r="FWI687" s="198"/>
      <c r="FWJ687" s="198"/>
      <c r="FWK687" s="198"/>
      <c r="FWL687" s="198"/>
      <c r="FWM687" s="198"/>
      <c r="FWN687" s="198"/>
      <c r="FWO687" s="198"/>
      <c r="FWP687" s="198"/>
      <c r="FWQ687" s="198"/>
      <c r="FWR687" s="198"/>
      <c r="FWS687" s="198"/>
      <c r="FWT687" s="198"/>
      <c r="FWU687" s="198"/>
      <c r="FWV687" s="198"/>
      <c r="FWW687" s="198"/>
      <c r="FWX687" s="198"/>
      <c r="FWY687" s="198"/>
      <c r="FWZ687" s="198"/>
      <c r="FXA687" s="198"/>
      <c r="FXB687" s="198"/>
      <c r="FXC687" s="198"/>
      <c r="FXD687" s="198"/>
      <c r="FXE687" s="198"/>
      <c r="FXF687" s="198"/>
      <c r="FXG687" s="198"/>
      <c r="FXH687" s="198"/>
      <c r="FXI687" s="198"/>
      <c r="FXJ687" s="198"/>
      <c r="FXK687" s="198"/>
      <c r="FXL687" s="198"/>
      <c r="FXM687" s="198"/>
      <c r="FXN687" s="198"/>
      <c r="FXO687" s="198"/>
      <c r="FXP687" s="198"/>
      <c r="FXQ687" s="198"/>
      <c r="FXR687" s="198"/>
      <c r="FXS687" s="198"/>
      <c r="FXT687" s="198"/>
      <c r="FXU687" s="198"/>
      <c r="FXV687" s="198"/>
      <c r="FXW687" s="198"/>
      <c r="FXX687" s="198"/>
      <c r="FXY687" s="198"/>
      <c r="FXZ687" s="198"/>
      <c r="FYA687" s="198"/>
      <c r="FYB687" s="198"/>
      <c r="FYC687" s="198"/>
      <c r="FYD687" s="198"/>
      <c r="FYE687" s="198"/>
      <c r="FYF687" s="198"/>
      <c r="FYG687" s="198"/>
      <c r="FYH687" s="198"/>
      <c r="FYI687" s="198"/>
      <c r="FYJ687" s="198"/>
      <c r="FYK687" s="198"/>
      <c r="FYL687" s="198"/>
      <c r="FYM687" s="198"/>
      <c r="FYN687" s="198"/>
      <c r="FYO687" s="198"/>
      <c r="FYP687" s="198"/>
      <c r="FYQ687" s="198"/>
      <c r="FYR687" s="198"/>
      <c r="FYS687" s="198"/>
      <c r="FYT687" s="198"/>
      <c r="FYU687" s="198"/>
      <c r="FYV687" s="198"/>
      <c r="FYW687" s="198"/>
      <c r="FYX687" s="198"/>
      <c r="FYY687" s="198"/>
      <c r="FYZ687" s="198"/>
      <c r="FZA687" s="198"/>
      <c r="FZB687" s="198"/>
      <c r="FZC687" s="198"/>
      <c r="FZD687" s="198"/>
      <c r="FZE687" s="198"/>
      <c r="FZF687" s="198"/>
      <c r="FZG687" s="198"/>
      <c r="FZH687" s="198"/>
      <c r="FZI687" s="198"/>
      <c r="FZJ687" s="198"/>
      <c r="FZK687" s="198"/>
      <c r="FZL687" s="198"/>
      <c r="FZM687" s="198"/>
      <c r="FZN687" s="198"/>
      <c r="FZO687" s="198"/>
      <c r="FZP687" s="198"/>
      <c r="FZQ687" s="198"/>
      <c r="FZR687" s="198"/>
      <c r="FZS687" s="198"/>
      <c r="FZT687" s="198"/>
      <c r="FZU687" s="198"/>
      <c r="FZV687" s="198"/>
      <c r="FZW687" s="198"/>
      <c r="FZX687" s="198"/>
      <c r="FZY687" s="198"/>
      <c r="FZZ687" s="198"/>
      <c r="GAA687" s="198"/>
      <c r="GAB687" s="198"/>
      <c r="GAC687" s="198"/>
      <c r="GAD687" s="198"/>
      <c r="GAE687" s="198"/>
      <c r="GAF687" s="198"/>
      <c r="GAG687" s="198"/>
      <c r="GAH687" s="198"/>
      <c r="GAI687" s="198"/>
      <c r="GAJ687" s="198"/>
      <c r="GAK687" s="198"/>
      <c r="GAL687" s="198"/>
      <c r="GAM687" s="198"/>
      <c r="GAN687" s="198"/>
      <c r="GAO687" s="198"/>
      <c r="GAP687" s="198"/>
      <c r="GAQ687" s="198"/>
      <c r="GAR687" s="198"/>
      <c r="GAS687" s="198"/>
      <c r="GAT687" s="198"/>
      <c r="GAU687" s="198"/>
      <c r="GAV687" s="198"/>
      <c r="GAW687" s="198"/>
      <c r="GAX687" s="198"/>
      <c r="GAY687" s="198"/>
      <c r="GAZ687" s="198"/>
      <c r="GBA687" s="198"/>
      <c r="GBB687" s="198"/>
      <c r="GBC687" s="198"/>
      <c r="GBD687" s="198"/>
      <c r="GBE687" s="198"/>
      <c r="GBF687" s="198"/>
      <c r="GBG687" s="198"/>
      <c r="GBH687" s="198"/>
      <c r="GBI687" s="198"/>
      <c r="GBJ687" s="198"/>
      <c r="GBK687" s="198"/>
      <c r="GBL687" s="198"/>
      <c r="GBM687" s="198"/>
      <c r="GBN687" s="198"/>
      <c r="GBO687" s="198"/>
      <c r="GBP687" s="198"/>
      <c r="GBQ687" s="198"/>
      <c r="GBR687" s="198"/>
      <c r="GBS687" s="198"/>
      <c r="GBT687" s="198"/>
      <c r="GBU687" s="198"/>
      <c r="GBV687" s="198"/>
      <c r="GBW687" s="198"/>
      <c r="GBX687" s="198"/>
      <c r="GBY687" s="198"/>
      <c r="GBZ687" s="198"/>
      <c r="GCA687" s="198"/>
      <c r="GCB687" s="198"/>
      <c r="GCC687" s="198"/>
      <c r="GCD687" s="198"/>
      <c r="GCE687" s="198"/>
      <c r="GCF687" s="198"/>
      <c r="GCG687" s="198"/>
      <c r="GCH687" s="198"/>
      <c r="GCI687" s="198"/>
      <c r="GCJ687" s="198"/>
      <c r="GCK687" s="198"/>
      <c r="GCL687" s="198"/>
      <c r="GCM687" s="198"/>
      <c r="GCN687" s="198"/>
      <c r="GCO687" s="198"/>
      <c r="GCP687" s="198"/>
      <c r="GCQ687" s="198"/>
      <c r="GCR687" s="198"/>
      <c r="GCS687" s="198"/>
      <c r="GCT687" s="198"/>
      <c r="GCU687" s="198"/>
      <c r="GCV687" s="198"/>
      <c r="GCW687" s="198"/>
      <c r="GCX687" s="198"/>
      <c r="GCY687" s="198"/>
      <c r="GCZ687" s="198"/>
      <c r="GDA687" s="198"/>
      <c r="GDB687" s="198"/>
      <c r="GDC687" s="198"/>
      <c r="GDD687" s="198"/>
      <c r="GDE687" s="198"/>
      <c r="GDF687" s="198"/>
      <c r="GDG687" s="198"/>
      <c r="GDH687" s="198"/>
      <c r="GDI687" s="198"/>
      <c r="GDJ687" s="198"/>
      <c r="GDK687" s="198"/>
      <c r="GDL687" s="198"/>
      <c r="GDM687" s="198"/>
      <c r="GDN687" s="198"/>
      <c r="GDO687" s="198"/>
      <c r="GDP687" s="198"/>
      <c r="GDQ687" s="198"/>
      <c r="GDR687" s="198"/>
      <c r="GDS687" s="198"/>
      <c r="GDT687" s="198"/>
      <c r="GDU687" s="198"/>
      <c r="GDV687" s="198"/>
      <c r="GDW687" s="198"/>
      <c r="GDX687" s="198"/>
      <c r="GDY687" s="198"/>
      <c r="GDZ687" s="198"/>
      <c r="GEA687" s="198"/>
      <c r="GEB687" s="198"/>
      <c r="GEC687" s="198"/>
      <c r="GED687" s="198"/>
      <c r="GEE687" s="198"/>
      <c r="GEF687" s="198"/>
      <c r="GEG687" s="198"/>
      <c r="GEH687" s="198"/>
      <c r="GEI687" s="198"/>
      <c r="GEJ687" s="198"/>
      <c r="GEK687" s="198"/>
      <c r="GEL687" s="198"/>
      <c r="GEM687" s="198"/>
      <c r="GEN687" s="198"/>
      <c r="GEO687" s="198"/>
      <c r="GEP687" s="198"/>
      <c r="GEQ687" s="198"/>
      <c r="GER687" s="198"/>
      <c r="GES687" s="198"/>
      <c r="GET687" s="198"/>
      <c r="GEU687" s="198"/>
      <c r="GEV687" s="198"/>
      <c r="GEW687" s="198"/>
      <c r="GEX687" s="198"/>
      <c r="GEY687" s="198"/>
      <c r="GEZ687" s="198"/>
      <c r="GFA687" s="198"/>
      <c r="GFB687" s="198"/>
      <c r="GFC687" s="198"/>
      <c r="GFD687" s="198"/>
      <c r="GFE687" s="198"/>
      <c r="GFF687" s="198"/>
      <c r="GFG687" s="198"/>
      <c r="GFH687" s="198"/>
      <c r="GFI687" s="198"/>
      <c r="GFJ687" s="198"/>
      <c r="GFK687" s="198"/>
      <c r="GFL687" s="198"/>
      <c r="GFM687" s="198"/>
      <c r="GFN687" s="198"/>
      <c r="GFO687" s="198"/>
      <c r="GFP687" s="198"/>
      <c r="GFQ687" s="198"/>
      <c r="GFR687" s="198"/>
      <c r="GFS687" s="198"/>
      <c r="GFT687" s="198"/>
      <c r="GFU687" s="198"/>
      <c r="GFV687" s="198"/>
      <c r="GFW687" s="198"/>
      <c r="GFX687" s="198"/>
      <c r="GFY687" s="198"/>
      <c r="GFZ687" s="198"/>
      <c r="GGA687" s="198"/>
      <c r="GGB687" s="198"/>
      <c r="GGC687" s="198"/>
      <c r="GGD687" s="198"/>
      <c r="GGE687" s="198"/>
      <c r="GGF687" s="198"/>
      <c r="GGG687" s="198"/>
      <c r="GGH687" s="198"/>
      <c r="GGI687" s="198"/>
      <c r="GGJ687" s="198"/>
      <c r="GGK687" s="198"/>
      <c r="GGL687" s="198"/>
      <c r="GGM687" s="198"/>
      <c r="GGN687" s="198"/>
      <c r="GGO687" s="198"/>
      <c r="GGP687" s="198"/>
      <c r="GGQ687" s="198"/>
      <c r="GGR687" s="198"/>
      <c r="GGS687" s="198"/>
      <c r="GGT687" s="198"/>
      <c r="GGU687" s="198"/>
      <c r="GGV687" s="198"/>
      <c r="GGW687" s="198"/>
      <c r="GGX687" s="198"/>
      <c r="GGY687" s="198"/>
      <c r="GGZ687" s="198"/>
      <c r="GHA687" s="198"/>
      <c r="GHB687" s="198"/>
      <c r="GHC687" s="198"/>
      <c r="GHD687" s="198"/>
      <c r="GHE687" s="198"/>
      <c r="GHF687" s="198"/>
      <c r="GHG687" s="198"/>
      <c r="GHH687" s="198"/>
      <c r="GHI687" s="198"/>
      <c r="GHJ687" s="198"/>
      <c r="GHK687" s="198"/>
      <c r="GHL687" s="198"/>
      <c r="GHM687" s="198"/>
      <c r="GHN687" s="198"/>
      <c r="GHO687" s="198"/>
      <c r="GHP687" s="198"/>
      <c r="GHQ687" s="198"/>
      <c r="GHR687" s="198"/>
      <c r="GHS687" s="198"/>
      <c r="GHT687" s="198"/>
      <c r="GHU687" s="198"/>
      <c r="GHV687" s="198"/>
      <c r="GHW687" s="198"/>
      <c r="GHX687" s="198"/>
      <c r="GHY687" s="198"/>
      <c r="GHZ687" s="198"/>
      <c r="GIA687" s="198"/>
      <c r="GIB687" s="198"/>
      <c r="GIC687" s="198"/>
      <c r="GID687" s="198"/>
      <c r="GIE687" s="198"/>
      <c r="GIF687" s="198"/>
      <c r="GIG687" s="198"/>
      <c r="GIH687" s="198"/>
      <c r="GII687" s="198"/>
      <c r="GIJ687" s="198"/>
      <c r="GIK687" s="198"/>
      <c r="GIL687" s="198"/>
      <c r="GIM687" s="198"/>
      <c r="GIN687" s="198"/>
      <c r="GIO687" s="198"/>
      <c r="GIP687" s="198"/>
      <c r="GIQ687" s="198"/>
      <c r="GIR687" s="198"/>
      <c r="GIS687" s="198"/>
      <c r="GIT687" s="198"/>
      <c r="GIU687" s="198"/>
      <c r="GIV687" s="198"/>
      <c r="GIW687" s="198"/>
      <c r="GIX687" s="198"/>
      <c r="GIY687" s="198"/>
      <c r="GIZ687" s="198"/>
      <c r="GJA687" s="198"/>
      <c r="GJB687" s="198"/>
      <c r="GJC687" s="198"/>
      <c r="GJD687" s="198"/>
      <c r="GJE687" s="198"/>
      <c r="GJF687" s="198"/>
      <c r="GJG687" s="198"/>
      <c r="GJH687" s="198"/>
      <c r="GJI687" s="198"/>
      <c r="GJJ687" s="198"/>
      <c r="GJK687" s="198"/>
      <c r="GJL687" s="198"/>
      <c r="GJM687" s="198"/>
      <c r="GJN687" s="198"/>
      <c r="GJO687" s="198"/>
      <c r="GJP687" s="198"/>
      <c r="GJQ687" s="198"/>
      <c r="GJR687" s="198"/>
      <c r="GJS687" s="198"/>
      <c r="GJT687" s="198"/>
      <c r="GJU687" s="198"/>
      <c r="GJV687" s="198"/>
      <c r="GJW687" s="198"/>
      <c r="GJX687" s="198"/>
      <c r="GJY687" s="198"/>
      <c r="GJZ687" s="198"/>
      <c r="GKA687" s="198"/>
      <c r="GKB687" s="198"/>
      <c r="GKC687" s="198"/>
      <c r="GKD687" s="198"/>
      <c r="GKE687" s="198"/>
      <c r="GKF687" s="198"/>
      <c r="GKG687" s="198"/>
      <c r="GKH687" s="198"/>
      <c r="GKI687" s="198"/>
      <c r="GKJ687" s="198"/>
      <c r="GKK687" s="198"/>
      <c r="GKL687" s="198"/>
      <c r="GKM687" s="198"/>
      <c r="GKN687" s="198"/>
      <c r="GKO687" s="198"/>
      <c r="GKP687" s="198"/>
      <c r="GKQ687" s="198"/>
      <c r="GKR687" s="198"/>
      <c r="GKS687" s="198"/>
      <c r="GKT687" s="198"/>
      <c r="GKU687" s="198"/>
      <c r="GKV687" s="198"/>
      <c r="GKW687" s="198"/>
      <c r="GKX687" s="198"/>
      <c r="GKY687" s="198"/>
      <c r="GKZ687" s="198"/>
      <c r="GLA687" s="198"/>
      <c r="GLB687" s="198"/>
      <c r="GLC687" s="198"/>
      <c r="GLD687" s="198"/>
      <c r="GLE687" s="198"/>
      <c r="GLF687" s="198"/>
      <c r="GLG687" s="198"/>
      <c r="GLH687" s="198"/>
      <c r="GLI687" s="198"/>
      <c r="GLJ687" s="198"/>
      <c r="GLK687" s="198"/>
      <c r="GLL687" s="198"/>
      <c r="GLM687" s="198"/>
      <c r="GLN687" s="198"/>
      <c r="GLO687" s="198"/>
      <c r="GLP687" s="198"/>
      <c r="GLQ687" s="198"/>
      <c r="GLR687" s="198"/>
      <c r="GLS687" s="198"/>
      <c r="GLT687" s="198"/>
      <c r="GLU687" s="198"/>
      <c r="GLV687" s="198"/>
      <c r="GLW687" s="198"/>
      <c r="GLX687" s="198"/>
      <c r="GLY687" s="198"/>
      <c r="GLZ687" s="198"/>
      <c r="GMA687" s="198"/>
      <c r="GMB687" s="198"/>
      <c r="GMC687" s="198"/>
      <c r="GMD687" s="198"/>
      <c r="GME687" s="198"/>
      <c r="GMF687" s="198"/>
      <c r="GMG687" s="198"/>
      <c r="GMH687" s="198"/>
      <c r="GMI687" s="198"/>
      <c r="GMJ687" s="198"/>
      <c r="GMK687" s="198"/>
      <c r="GML687" s="198"/>
      <c r="GMM687" s="198"/>
      <c r="GMN687" s="198"/>
      <c r="GMO687" s="198"/>
      <c r="GMP687" s="198"/>
      <c r="GMQ687" s="198"/>
      <c r="GMR687" s="198"/>
      <c r="GMS687" s="198"/>
      <c r="GMT687" s="198"/>
      <c r="GMU687" s="198"/>
      <c r="GMV687" s="198"/>
      <c r="GMW687" s="198"/>
      <c r="GMX687" s="198"/>
      <c r="GMY687" s="198"/>
      <c r="GMZ687" s="198"/>
      <c r="GNA687" s="198"/>
      <c r="GNB687" s="198"/>
      <c r="GNC687" s="198"/>
      <c r="GND687" s="198"/>
      <c r="GNE687" s="198"/>
      <c r="GNF687" s="198"/>
      <c r="GNG687" s="198"/>
      <c r="GNH687" s="198"/>
      <c r="GNI687" s="198"/>
      <c r="GNJ687" s="198"/>
      <c r="GNK687" s="198"/>
      <c r="GNL687" s="198"/>
      <c r="GNM687" s="198"/>
      <c r="GNN687" s="198"/>
      <c r="GNO687" s="198"/>
      <c r="GNP687" s="198"/>
      <c r="GNQ687" s="198"/>
      <c r="GNR687" s="198"/>
      <c r="GNS687" s="198"/>
      <c r="GNT687" s="198"/>
      <c r="GNU687" s="198"/>
      <c r="GNV687" s="198"/>
      <c r="GNW687" s="198"/>
      <c r="GNX687" s="198"/>
      <c r="GNY687" s="198"/>
      <c r="GNZ687" s="198"/>
      <c r="GOA687" s="198"/>
      <c r="GOB687" s="198"/>
      <c r="GOC687" s="198"/>
      <c r="GOD687" s="198"/>
      <c r="GOE687" s="198"/>
      <c r="GOF687" s="198"/>
      <c r="GOG687" s="198"/>
      <c r="GOH687" s="198"/>
      <c r="GOI687" s="198"/>
      <c r="GOJ687" s="198"/>
      <c r="GOK687" s="198"/>
      <c r="GOL687" s="198"/>
      <c r="GOM687" s="198"/>
      <c r="GON687" s="198"/>
      <c r="GOO687" s="198"/>
      <c r="GOP687" s="198"/>
      <c r="GOQ687" s="198"/>
      <c r="GOR687" s="198"/>
      <c r="GOS687" s="198"/>
      <c r="GOT687" s="198"/>
      <c r="GOU687" s="198"/>
      <c r="GOV687" s="198"/>
      <c r="GOW687" s="198"/>
      <c r="GOX687" s="198"/>
      <c r="GOY687" s="198"/>
      <c r="GOZ687" s="198"/>
      <c r="GPA687" s="198"/>
      <c r="GPB687" s="198"/>
      <c r="GPC687" s="198"/>
      <c r="GPD687" s="198"/>
      <c r="GPE687" s="198"/>
      <c r="GPF687" s="198"/>
      <c r="GPG687" s="198"/>
      <c r="GPH687" s="198"/>
      <c r="GPI687" s="198"/>
      <c r="GPJ687" s="198"/>
      <c r="GPK687" s="198"/>
      <c r="GPL687" s="198"/>
      <c r="GPM687" s="198"/>
      <c r="GPN687" s="198"/>
      <c r="GPO687" s="198"/>
      <c r="GPP687" s="198"/>
      <c r="GPQ687" s="198"/>
      <c r="GPR687" s="198"/>
      <c r="GPS687" s="198"/>
      <c r="GPT687" s="198"/>
      <c r="GPU687" s="198"/>
      <c r="GPV687" s="198"/>
      <c r="GPW687" s="198"/>
      <c r="GPX687" s="198"/>
      <c r="GPY687" s="198"/>
      <c r="GPZ687" s="198"/>
      <c r="GQA687" s="198"/>
      <c r="GQB687" s="198"/>
      <c r="GQC687" s="198"/>
      <c r="GQD687" s="198"/>
      <c r="GQE687" s="198"/>
      <c r="GQF687" s="198"/>
      <c r="GQG687" s="198"/>
      <c r="GQH687" s="198"/>
      <c r="GQI687" s="198"/>
      <c r="GQJ687" s="198"/>
      <c r="GQK687" s="198"/>
      <c r="GQL687" s="198"/>
      <c r="GQM687" s="198"/>
      <c r="GQN687" s="198"/>
      <c r="GQO687" s="198"/>
      <c r="GQP687" s="198"/>
      <c r="GQQ687" s="198"/>
      <c r="GQR687" s="198"/>
      <c r="GQS687" s="198"/>
      <c r="GQT687" s="198"/>
      <c r="GQU687" s="198"/>
      <c r="GQV687" s="198"/>
      <c r="GQW687" s="198"/>
      <c r="GQX687" s="198"/>
      <c r="GQY687" s="198"/>
      <c r="GQZ687" s="198"/>
      <c r="GRA687" s="198"/>
      <c r="GRB687" s="198"/>
      <c r="GRC687" s="198"/>
      <c r="GRD687" s="198"/>
      <c r="GRE687" s="198"/>
      <c r="GRF687" s="198"/>
      <c r="GRG687" s="198"/>
      <c r="GRH687" s="198"/>
      <c r="GRI687" s="198"/>
      <c r="GRJ687" s="198"/>
      <c r="GRK687" s="198"/>
      <c r="GRL687" s="198"/>
      <c r="GRM687" s="198"/>
      <c r="GRN687" s="198"/>
      <c r="GRO687" s="198"/>
      <c r="GRP687" s="198"/>
      <c r="GRQ687" s="198"/>
      <c r="GRR687" s="198"/>
      <c r="GRS687" s="198"/>
      <c r="GRT687" s="198"/>
      <c r="GRU687" s="198"/>
      <c r="GRV687" s="198"/>
      <c r="GRW687" s="198"/>
      <c r="GRX687" s="198"/>
      <c r="GRY687" s="198"/>
      <c r="GRZ687" s="198"/>
      <c r="GSA687" s="198"/>
      <c r="GSB687" s="198"/>
      <c r="GSC687" s="198"/>
      <c r="GSD687" s="198"/>
      <c r="GSE687" s="198"/>
      <c r="GSF687" s="198"/>
      <c r="GSG687" s="198"/>
      <c r="GSH687" s="198"/>
      <c r="GSI687" s="198"/>
      <c r="GSJ687" s="198"/>
      <c r="GSK687" s="198"/>
      <c r="GSL687" s="198"/>
      <c r="GSM687" s="198"/>
      <c r="GSN687" s="198"/>
      <c r="GSO687" s="198"/>
      <c r="GSP687" s="198"/>
      <c r="GSQ687" s="198"/>
      <c r="GSR687" s="198"/>
      <c r="GSS687" s="198"/>
      <c r="GST687" s="198"/>
      <c r="GSU687" s="198"/>
      <c r="GSV687" s="198"/>
      <c r="GSW687" s="198"/>
      <c r="GSX687" s="198"/>
      <c r="GSY687" s="198"/>
      <c r="GSZ687" s="198"/>
      <c r="GTA687" s="198"/>
      <c r="GTB687" s="198"/>
      <c r="GTC687" s="198"/>
      <c r="GTD687" s="198"/>
      <c r="GTE687" s="198"/>
      <c r="GTF687" s="198"/>
      <c r="GTG687" s="198"/>
      <c r="GTH687" s="198"/>
      <c r="GTI687" s="198"/>
      <c r="GTJ687" s="198"/>
      <c r="GTK687" s="198"/>
      <c r="GTL687" s="198"/>
      <c r="GTM687" s="198"/>
      <c r="GTN687" s="198"/>
      <c r="GTO687" s="198"/>
      <c r="GTP687" s="198"/>
      <c r="GTQ687" s="198"/>
      <c r="GTR687" s="198"/>
      <c r="GTS687" s="198"/>
      <c r="GTT687" s="198"/>
      <c r="GTU687" s="198"/>
      <c r="GTV687" s="198"/>
      <c r="GTW687" s="198"/>
      <c r="GTX687" s="198"/>
      <c r="GTY687" s="198"/>
      <c r="GTZ687" s="198"/>
      <c r="GUA687" s="198"/>
      <c r="GUB687" s="198"/>
      <c r="GUC687" s="198"/>
      <c r="GUD687" s="198"/>
      <c r="GUE687" s="198"/>
      <c r="GUF687" s="198"/>
      <c r="GUG687" s="198"/>
      <c r="GUH687" s="198"/>
      <c r="GUI687" s="198"/>
      <c r="GUJ687" s="198"/>
      <c r="GUK687" s="198"/>
      <c r="GUL687" s="198"/>
      <c r="GUM687" s="198"/>
      <c r="GUN687" s="198"/>
      <c r="GUO687" s="198"/>
      <c r="GUP687" s="198"/>
      <c r="GUQ687" s="198"/>
      <c r="GUR687" s="198"/>
      <c r="GUS687" s="198"/>
      <c r="GUT687" s="198"/>
      <c r="GUU687" s="198"/>
      <c r="GUV687" s="198"/>
      <c r="GUW687" s="198"/>
      <c r="GUX687" s="198"/>
      <c r="GUY687" s="198"/>
      <c r="GUZ687" s="198"/>
      <c r="GVA687" s="198"/>
      <c r="GVB687" s="198"/>
      <c r="GVC687" s="198"/>
      <c r="GVD687" s="198"/>
      <c r="GVE687" s="198"/>
      <c r="GVF687" s="198"/>
      <c r="GVG687" s="198"/>
      <c r="GVH687" s="198"/>
      <c r="GVI687" s="198"/>
      <c r="GVJ687" s="198"/>
      <c r="GVK687" s="198"/>
      <c r="GVL687" s="198"/>
      <c r="GVM687" s="198"/>
      <c r="GVN687" s="198"/>
      <c r="GVO687" s="198"/>
      <c r="GVP687" s="198"/>
      <c r="GVQ687" s="198"/>
      <c r="GVR687" s="198"/>
      <c r="GVS687" s="198"/>
      <c r="GVT687" s="198"/>
      <c r="GVU687" s="198"/>
      <c r="GVV687" s="198"/>
      <c r="GVW687" s="198"/>
      <c r="GVX687" s="198"/>
      <c r="GVY687" s="198"/>
      <c r="GVZ687" s="198"/>
      <c r="GWA687" s="198"/>
      <c r="GWB687" s="198"/>
      <c r="GWC687" s="198"/>
      <c r="GWD687" s="198"/>
      <c r="GWE687" s="198"/>
      <c r="GWF687" s="198"/>
      <c r="GWG687" s="198"/>
      <c r="GWH687" s="198"/>
      <c r="GWI687" s="198"/>
      <c r="GWJ687" s="198"/>
      <c r="GWK687" s="198"/>
      <c r="GWL687" s="198"/>
      <c r="GWM687" s="198"/>
      <c r="GWN687" s="198"/>
      <c r="GWO687" s="198"/>
      <c r="GWP687" s="198"/>
      <c r="GWQ687" s="198"/>
      <c r="GWR687" s="198"/>
      <c r="GWS687" s="198"/>
      <c r="GWT687" s="198"/>
      <c r="GWU687" s="198"/>
      <c r="GWV687" s="198"/>
      <c r="GWW687" s="198"/>
      <c r="GWX687" s="198"/>
      <c r="GWY687" s="198"/>
      <c r="GWZ687" s="198"/>
      <c r="GXA687" s="198"/>
      <c r="GXB687" s="198"/>
      <c r="GXC687" s="198"/>
      <c r="GXD687" s="198"/>
      <c r="GXE687" s="198"/>
      <c r="GXF687" s="198"/>
      <c r="GXG687" s="198"/>
      <c r="GXH687" s="198"/>
      <c r="GXI687" s="198"/>
      <c r="GXJ687" s="198"/>
      <c r="GXK687" s="198"/>
      <c r="GXL687" s="198"/>
      <c r="GXM687" s="198"/>
      <c r="GXN687" s="198"/>
      <c r="GXO687" s="198"/>
      <c r="GXP687" s="198"/>
      <c r="GXQ687" s="198"/>
      <c r="GXR687" s="198"/>
      <c r="GXS687" s="198"/>
      <c r="GXT687" s="198"/>
      <c r="GXU687" s="198"/>
      <c r="GXV687" s="198"/>
      <c r="GXW687" s="198"/>
      <c r="GXX687" s="198"/>
      <c r="GXY687" s="198"/>
      <c r="GXZ687" s="198"/>
      <c r="GYA687" s="198"/>
      <c r="GYB687" s="198"/>
      <c r="GYC687" s="198"/>
      <c r="GYD687" s="198"/>
      <c r="GYE687" s="198"/>
      <c r="GYF687" s="198"/>
      <c r="GYG687" s="198"/>
      <c r="GYH687" s="198"/>
      <c r="GYI687" s="198"/>
      <c r="GYJ687" s="198"/>
      <c r="GYK687" s="198"/>
      <c r="GYL687" s="198"/>
      <c r="GYM687" s="198"/>
      <c r="GYN687" s="198"/>
      <c r="GYO687" s="198"/>
      <c r="GYP687" s="198"/>
      <c r="GYQ687" s="198"/>
      <c r="GYR687" s="198"/>
      <c r="GYS687" s="198"/>
      <c r="GYT687" s="198"/>
      <c r="GYU687" s="198"/>
      <c r="GYV687" s="198"/>
      <c r="GYW687" s="198"/>
      <c r="GYX687" s="198"/>
      <c r="GYY687" s="198"/>
      <c r="GYZ687" s="198"/>
      <c r="GZA687" s="198"/>
      <c r="GZB687" s="198"/>
      <c r="GZC687" s="198"/>
      <c r="GZD687" s="198"/>
      <c r="GZE687" s="198"/>
      <c r="GZF687" s="198"/>
      <c r="GZG687" s="198"/>
      <c r="GZH687" s="198"/>
      <c r="GZI687" s="198"/>
      <c r="GZJ687" s="198"/>
      <c r="GZK687" s="198"/>
      <c r="GZL687" s="198"/>
      <c r="GZM687" s="198"/>
      <c r="GZN687" s="198"/>
      <c r="GZO687" s="198"/>
      <c r="GZP687" s="198"/>
      <c r="GZQ687" s="198"/>
      <c r="GZR687" s="198"/>
      <c r="GZS687" s="198"/>
      <c r="GZT687" s="198"/>
      <c r="GZU687" s="198"/>
      <c r="GZV687" s="198"/>
      <c r="GZW687" s="198"/>
      <c r="GZX687" s="198"/>
      <c r="GZY687" s="198"/>
      <c r="GZZ687" s="198"/>
      <c r="HAA687" s="198"/>
      <c r="HAB687" s="198"/>
      <c r="HAC687" s="198"/>
      <c r="HAD687" s="198"/>
      <c r="HAE687" s="198"/>
      <c r="HAF687" s="198"/>
      <c r="HAG687" s="198"/>
      <c r="HAH687" s="198"/>
      <c r="HAI687" s="198"/>
      <c r="HAJ687" s="198"/>
      <c r="HAK687" s="198"/>
      <c r="HAL687" s="198"/>
      <c r="HAM687" s="198"/>
      <c r="HAN687" s="198"/>
      <c r="HAO687" s="198"/>
      <c r="HAP687" s="198"/>
      <c r="HAQ687" s="198"/>
      <c r="HAR687" s="198"/>
      <c r="HAS687" s="198"/>
      <c r="HAT687" s="198"/>
      <c r="HAU687" s="198"/>
      <c r="HAV687" s="198"/>
      <c r="HAW687" s="198"/>
      <c r="HAX687" s="198"/>
      <c r="HAY687" s="198"/>
      <c r="HAZ687" s="198"/>
      <c r="HBA687" s="198"/>
      <c r="HBB687" s="198"/>
      <c r="HBC687" s="198"/>
      <c r="HBD687" s="198"/>
      <c r="HBE687" s="198"/>
      <c r="HBF687" s="198"/>
      <c r="HBG687" s="198"/>
      <c r="HBH687" s="198"/>
      <c r="HBI687" s="198"/>
      <c r="HBJ687" s="198"/>
      <c r="HBK687" s="198"/>
      <c r="HBL687" s="198"/>
      <c r="HBM687" s="198"/>
      <c r="HBN687" s="198"/>
      <c r="HBO687" s="198"/>
      <c r="HBP687" s="198"/>
      <c r="HBQ687" s="198"/>
      <c r="HBR687" s="198"/>
      <c r="HBS687" s="198"/>
      <c r="HBT687" s="198"/>
      <c r="HBU687" s="198"/>
      <c r="HBV687" s="198"/>
      <c r="HBW687" s="198"/>
      <c r="HBX687" s="198"/>
      <c r="HBY687" s="198"/>
      <c r="HBZ687" s="198"/>
      <c r="HCA687" s="198"/>
      <c r="HCB687" s="198"/>
      <c r="HCC687" s="198"/>
      <c r="HCD687" s="198"/>
      <c r="HCE687" s="198"/>
      <c r="HCF687" s="198"/>
      <c r="HCG687" s="198"/>
      <c r="HCH687" s="198"/>
      <c r="HCI687" s="198"/>
      <c r="HCJ687" s="198"/>
      <c r="HCK687" s="198"/>
      <c r="HCL687" s="198"/>
      <c r="HCM687" s="198"/>
      <c r="HCN687" s="198"/>
      <c r="HCO687" s="198"/>
      <c r="HCP687" s="198"/>
      <c r="HCQ687" s="198"/>
      <c r="HCR687" s="198"/>
      <c r="HCS687" s="198"/>
      <c r="HCT687" s="198"/>
      <c r="HCU687" s="198"/>
      <c r="HCV687" s="198"/>
      <c r="HCW687" s="198"/>
      <c r="HCX687" s="198"/>
      <c r="HCY687" s="198"/>
      <c r="HCZ687" s="198"/>
      <c r="HDA687" s="198"/>
      <c r="HDB687" s="198"/>
      <c r="HDC687" s="198"/>
      <c r="HDD687" s="198"/>
      <c r="HDE687" s="198"/>
      <c r="HDF687" s="198"/>
      <c r="HDG687" s="198"/>
      <c r="HDH687" s="198"/>
      <c r="HDI687" s="198"/>
      <c r="HDJ687" s="198"/>
      <c r="HDK687" s="198"/>
      <c r="HDL687" s="198"/>
      <c r="HDM687" s="198"/>
      <c r="HDN687" s="198"/>
      <c r="HDO687" s="198"/>
      <c r="HDP687" s="198"/>
      <c r="HDQ687" s="198"/>
      <c r="HDR687" s="198"/>
      <c r="HDS687" s="198"/>
      <c r="HDT687" s="198"/>
      <c r="HDU687" s="198"/>
      <c r="HDV687" s="198"/>
      <c r="HDW687" s="198"/>
      <c r="HDX687" s="198"/>
      <c r="HDY687" s="198"/>
      <c r="HDZ687" s="198"/>
      <c r="HEA687" s="198"/>
      <c r="HEB687" s="198"/>
      <c r="HEC687" s="198"/>
      <c r="HED687" s="198"/>
      <c r="HEE687" s="198"/>
      <c r="HEF687" s="198"/>
      <c r="HEG687" s="198"/>
      <c r="HEH687" s="198"/>
      <c r="HEI687" s="198"/>
      <c r="HEJ687" s="198"/>
      <c r="HEK687" s="198"/>
      <c r="HEL687" s="198"/>
      <c r="HEM687" s="198"/>
      <c r="HEN687" s="198"/>
      <c r="HEO687" s="198"/>
      <c r="HEP687" s="198"/>
      <c r="HEQ687" s="198"/>
      <c r="HER687" s="198"/>
      <c r="HES687" s="198"/>
      <c r="HET687" s="198"/>
      <c r="HEU687" s="198"/>
      <c r="HEV687" s="198"/>
      <c r="HEW687" s="198"/>
      <c r="HEX687" s="198"/>
      <c r="HEY687" s="198"/>
      <c r="HEZ687" s="198"/>
      <c r="HFA687" s="198"/>
      <c r="HFB687" s="198"/>
      <c r="HFC687" s="198"/>
      <c r="HFD687" s="198"/>
      <c r="HFE687" s="198"/>
      <c r="HFF687" s="198"/>
      <c r="HFG687" s="198"/>
      <c r="HFH687" s="198"/>
      <c r="HFI687" s="198"/>
      <c r="HFJ687" s="198"/>
      <c r="HFK687" s="198"/>
      <c r="HFL687" s="198"/>
      <c r="HFM687" s="198"/>
      <c r="HFN687" s="198"/>
      <c r="HFO687" s="198"/>
      <c r="HFP687" s="198"/>
      <c r="HFQ687" s="198"/>
      <c r="HFR687" s="198"/>
      <c r="HFS687" s="198"/>
      <c r="HFT687" s="198"/>
      <c r="HFU687" s="198"/>
      <c r="HFV687" s="198"/>
      <c r="HFW687" s="198"/>
      <c r="HFX687" s="198"/>
      <c r="HFY687" s="198"/>
      <c r="HFZ687" s="198"/>
      <c r="HGA687" s="198"/>
      <c r="HGB687" s="198"/>
      <c r="HGC687" s="198"/>
      <c r="HGD687" s="198"/>
      <c r="HGE687" s="198"/>
      <c r="HGF687" s="198"/>
      <c r="HGG687" s="198"/>
      <c r="HGH687" s="198"/>
      <c r="HGI687" s="198"/>
      <c r="HGJ687" s="198"/>
      <c r="HGK687" s="198"/>
      <c r="HGL687" s="198"/>
      <c r="HGM687" s="198"/>
      <c r="HGN687" s="198"/>
      <c r="HGO687" s="198"/>
      <c r="HGP687" s="198"/>
      <c r="HGQ687" s="198"/>
      <c r="HGR687" s="198"/>
      <c r="HGS687" s="198"/>
      <c r="HGT687" s="198"/>
      <c r="HGU687" s="198"/>
      <c r="HGV687" s="198"/>
      <c r="HGW687" s="198"/>
      <c r="HGX687" s="198"/>
      <c r="HGY687" s="198"/>
      <c r="HGZ687" s="198"/>
      <c r="HHA687" s="198"/>
      <c r="HHB687" s="198"/>
      <c r="HHC687" s="198"/>
      <c r="HHD687" s="198"/>
      <c r="HHE687" s="198"/>
      <c r="HHF687" s="198"/>
      <c r="HHG687" s="198"/>
      <c r="HHH687" s="198"/>
      <c r="HHI687" s="198"/>
      <c r="HHJ687" s="198"/>
      <c r="HHK687" s="198"/>
      <c r="HHL687" s="198"/>
      <c r="HHM687" s="198"/>
      <c r="HHN687" s="198"/>
      <c r="HHO687" s="198"/>
      <c r="HHP687" s="198"/>
      <c r="HHQ687" s="198"/>
      <c r="HHR687" s="198"/>
      <c r="HHS687" s="198"/>
      <c r="HHT687" s="198"/>
      <c r="HHU687" s="198"/>
      <c r="HHV687" s="198"/>
      <c r="HHW687" s="198"/>
      <c r="HHX687" s="198"/>
      <c r="HHY687" s="198"/>
      <c r="HHZ687" s="198"/>
      <c r="HIA687" s="198"/>
      <c r="HIB687" s="198"/>
      <c r="HIC687" s="198"/>
      <c r="HID687" s="198"/>
      <c r="HIE687" s="198"/>
      <c r="HIF687" s="198"/>
      <c r="HIG687" s="198"/>
      <c r="HIH687" s="198"/>
      <c r="HII687" s="198"/>
      <c r="HIJ687" s="198"/>
      <c r="HIK687" s="198"/>
      <c r="HIL687" s="198"/>
      <c r="HIM687" s="198"/>
      <c r="HIN687" s="198"/>
      <c r="HIO687" s="198"/>
      <c r="HIP687" s="198"/>
      <c r="HIQ687" s="198"/>
      <c r="HIR687" s="198"/>
      <c r="HIS687" s="198"/>
      <c r="HIT687" s="198"/>
      <c r="HIU687" s="198"/>
      <c r="HIV687" s="198"/>
      <c r="HIW687" s="198"/>
      <c r="HIX687" s="198"/>
      <c r="HIY687" s="198"/>
      <c r="HIZ687" s="198"/>
      <c r="HJA687" s="198"/>
      <c r="HJB687" s="198"/>
      <c r="HJC687" s="198"/>
      <c r="HJD687" s="198"/>
      <c r="HJE687" s="198"/>
      <c r="HJF687" s="198"/>
      <c r="HJG687" s="198"/>
      <c r="HJH687" s="198"/>
      <c r="HJI687" s="198"/>
      <c r="HJJ687" s="198"/>
      <c r="HJK687" s="198"/>
      <c r="HJL687" s="198"/>
      <c r="HJM687" s="198"/>
      <c r="HJN687" s="198"/>
      <c r="HJO687" s="198"/>
      <c r="HJP687" s="198"/>
      <c r="HJQ687" s="198"/>
      <c r="HJR687" s="198"/>
      <c r="HJS687" s="198"/>
      <c r="HJT687" s="198"/>
      <c r="HJU687" s="198"/>
      <c r="HJV687" s="198"/>
      <c r="HJW687" s="198"/>
      <c r="HJX687" s="198"/>
      <c r="HJY687" s="198"/>
      <c r="HJZ687" s="198"/>
      <c r="HKA687" s="198"/>
      <c r="HKB687" s="198"/>
      <c r="HKC687" s="198"/>
      <c r="HKD687" s="198"/>
      <c r="HKE687" s="198"/>
      <c r="HKF687" s="198"/>
      <c r="HKG687" s="198"/>
      <c r="HKH687" s="198"/>
      <c r="HKI687" s="198"/>
      <c r="HKJ687" s="198"/>
      <c r="HKK687" s="198"/>
      <c r="HKL687" s="198"/>
      <c r="HKM687" s="198"/>
      <c r="HKN687" s="198"/>
      <c r="HKO687" s="198"/>
      <c r="HKP687" s="198"/>
      <c r="HKQ687" s="198"/>
      <c r="HKR687" s="198"/>
      <c r="HKS687" s="198"/>
      <c r="HKT687" s="198"/>
      <c r="HKU687" s="198"/>
      <c r="HKV687" s="198"/>
      <c r="HKW687" s="198"/>
      <c r="HKX687" s="198"/>
      <c r="HKY687" s="198"/>
      <c r="HKZ687" s="198"/>
      <c r="HLA687" s="198"/>
      <c r="HLB687" s="198"/>
      <c r="HLC687" s="198"/>
      <c r="HLD687" s="198"/>
      <c r="HLE687" s="198"/>
      <c r="HLF687" s="198"/>
      <c r="HLG687" s="198"/>
      <c r="HLH687" s="198"/>
      <c r="HLI687" s="198"/>
      <c r="HLJ687" s="198"/>
      <c r="HLK687" s="198"/>
      <c r="HLL687" s="198"/>
      <c r="HLM687" s="198"/>
      <c r="HLN687" s="198"/>
      <c r="HLO687" s="198"/>
      <c r="HLP687" s="198"/>
      <c r="HLQ687" s="198"/>
      <c r="HLR687" s="198"/>
      <c r="HLS687" s="198"/>
      <c r="HLT687" s="198"/>
      <c r="HLU687" s="198"/>
      <c r="HLV687" s="198"/>
      <c r="HLW687" s="198"/>
      <c r="HLX687" s="198"/>
      <c r="HLY687" s="198"/>
      <c r="HLZ687" s="198"/>
      <c r="HMA687" s="198"/>
      <c r="HMB687" s="198"/>
      <c r="HMC687" s="198"/>
      <c r="HMD687" s="198"/>
      <c r="HME687" s="198"/>
      <c r="HMF687" s="198"/>
      <c r="HMG687" s="198"/>
      <c r="HMH687" s="198"/>
      <c r="HMI687" s="198"/>
      <c r="HMJ687" s="198"/>
      <c r="HMK687" s="198"/>
      <c r="HML687" s="198"/>
      <c r="HMM687" s="198"/>
      <c r="HMN687" s="198"/>
      <c r="HMO687" s="198"/>
      <c r="HMP687" s="198"/>
      <c r="HMQ687" s="198"/>
      <c r="HMR687" s="198"/>
      <c r="HMS687" s="198"/>
      <c r="HMT687" s="198"/>
      <c r="HMU687" s="198"/>
      <c r="HMV687" s="198"/>
      <c r="HMW687" s="198"/>
      <c r="HMX687" s="198"/>
      <c r="HMY687" s="198"/>
      <c r="HMZ687" s="198"/>
      <c r="HNA687" s="198"/>
      <c r="HNB687" s="198"/>
      <c r="HNC687" s="198"/>
      <c r="HND687" s="198"/>
      <c r="HNE687" s="198"/>
      <c r="HNF687" s="198"/>
      <c r="HNG687" s="198"/>
      <c r="HNH687" s="198"/>
      <c r="HNI687" s="198"/>
      <c r="HNJ687" s="198"/>
      <c r="HNK687" s="198"/>
      <c r="HNL687" s="198"/>
      <c r="HNM687" s="198"/>
      <c r="HNN687" s="198"/>
      <c r="HNO687" s="198"/>
      <c r="HNP687" s="198"/>
      <c r="HNQ687" s="198"/>
      <c r="HNR687" s="198"/>
      <c r="HNS687" s="198"/>
      <c r="HNT687" s="198"/>
      <c r="HNU687" s="198"/>
      <c r="HNV687" s="198"/>
      <c r="HNW687" s="198"/>
      <c r="HNX687" s="198"/>
      <c r="HNY687" s="198"/>
      <c r="HNZ687" s="198"/>
      <c r="HOA687" s="198"/>
      <c r="HOB687" s="198"/>
      <c r="HOC687" s="198"/>
      <c r="HOD687" s="198"/>
      <c r="HOE687" s="198"/>
      <c r="HOF687" s="198"/>
      <c r="HOG687" s="198"/>
      <c r="HOH687" s="198"/>
      <c r="HOI687" s="198"/>
      <c r="HOJ687" s="198"/>
      <c r="HOK687" s="198"/>
      <c r="HOL687" s="198"/>
      <c r="HOM687" s="198"/>
      <c r="HON687" s="198"/>
      <c r="HOO687" s="198"/>
      <c r="HOP687" s="198"/>
      <c r="HOQ687" s="198"/>
      <c r="HOR687" s="198"/>
      <c r="HOS687" s="198"/>
      <c r="HOT687" s="198"/>
      <c r="HOU687" s="198"/>
      <c r="HOV687" s="198"/>
      <c r="HOW687" s="198"/>
      <c r="HOX687" s="198"/>
      <c r="HOY687" s="198"/>
      <c r="HOZ687" s="198"/>
      <c r="HPA687" s="198"/>
      <c r="HPB687" s="198"/>
      <c r="HPC687" s="198"/>
      <c r="HPD687" s="198"/>
      <c r="HPE687" s="198"/>
      <c r="HPF687" s="198"/>
      <c r="HPG687" s="198"/>
      <c r="HPH687" s="198"/>
      <c r="HPI687" s="198"/>
      <c r="HPJ687" s="198"/>
      <c r="HPK687" s="198"/>
      <c r="HPL687" s="198"/>
      <c r="HPM687" s="198"/>
      <c r="HPN687" s="198"/>
      <c r="HPO687" s="198"/>
      <c r="HPP687" s="198"/>
      <c r="HPQ687" s="198"/>
      <c r="HPR687" s="198"/>
      <c r="HPS687" s="198"/>
      <c r="HPT687" s="198"/>
      <c r="HPU687" s="198"/>
      <c r="HPV687" s="198"/>
      <c r="HPW687" s="198"/>
      <c r="HPX687" s="198"/>
      <c r="HPY687" s="198"/>
      <c r="HPZ687" s="198"/>
      <c r="HQA687" s="198"/>
      <c r="HQB687" s="198"/>
      <c r="HQC687" s="198"/>
      <c r="HQD687" s="198"/>
      <c r="HQE687" s="198"/>
      <c r="HQF687" s="198"/>
      <c r="HQG687" s="198"/>
      <c r="HQH687" s="198"/>
      <c r="HQI687" s="198"/>
      <c r="HQJ687" s="198"/>
      <c r="HQK687" s="198"/>
      <c r="HQL687" s="198"/>
      <c r="HQM687" s="198"/>
      <c r="HQN687" s="198"/>
      <c r="HQO687" s="198"/>
      <c r="HQP687" s="198"/>
      <c r="HQQ687" s="198"/>
      <c r="HQR687" s="198"/>
      <c r="HQS687" s="198"/>
      <c r="HQT687" s="198"/>
      <c r="HQU687" s="198"/>
      <c r="HQV687" s="198"/>
      <c r="HQW687" s="198"/>
      <c r="HQX687" s="198"/>
      <c r="HQY687" s="198"/>
      <c r="HQZ687" s="198"/>
      <c r="HRA687" s="198"/>
      <c r="HRB687" s="198"/>
      <c r="HRC687" s="198"/>
      <c r="HRD687" s="198"/>
      <c r="HRE687" s="198"/>
      <c r="HRF687" s="198"/>
      <c r="HRG687" s="198"/>
      <c r="HRH687" s="198"/>
      <c r="HRI687" s="198"/>
      <c r="HRJ687" s="198"/>
      <c r="HRK687" s="198"/>
      <c r="HRL687" s="198"/>
      <c r="HRM687" s="198"/>
      <c r="HRN687" s="198"/>
      <c r="HRO687" s="198"/>
      <c r="HRP687" s="198"/>
      <c r="HRQ687" s="198"/>
      <c r="HRR687" s="198"/>
      <c r="HRS687" s="198"/>
      <c r="HRT687" s="198"/>
      <c r="HRU687" s="198"/>
      <c r="HRV687" s="198"/>
      <c r="HRW687" s="198"/>
      <c r="HRX687" s="198"/>
      <c r="HRY687" s="198"/>
      <c r="HRZ687" s="198"/>
      <c r="HSA687" s="198"/>
      <c r="HSB687" s="198"/>
      <c r="HSC687" s="198"/>
      <c r="HSD687" s="198"/>
      <c r="HSE687" s="198"/>
      <c r="HSF687" s="198"/>
      <c r="HSG687" s="198"/>
      <c r="HSH687" s="198"/>
      <c r="HSI687" s="198"/>
      <c r="HSJ687" s="198"/>
      <c r="HSK687" s="198"/>
      <c r="HSL687" s="198"/>
      <c r="HSM687" s="198"/>
      <c r="HSN687" s="198"/>
      <c r="HSO687" s="198"/>
      <c r="HSP687" s="198"/>
      <c r="HSQ687" s="198"/>
      <c r="HSR687" s="198"/>
      <c r="HSS687" s="198"/>
      <c r="HST687" s="198"/>
      <c r="HSU687" s="198"/>
      <c r="HSV687" s="198"/>
      <c r="HSW687" s="198"/>
      <c r="HSX687" s="198"/>
      <c r="HSY687" s="198"/>
      <c r="HSZ687" s="198"/>
      <c r="HTA687" s="198"/>
      <c r="HTB687" s="198"/>
      <c r="HTC687" s="198"/>
      <c r="HTD687" s="198"/>
      <c r="HTE687" s="198"/>
      <c r="HTF687" s="198"/>
      <c r="HTG687" s="198"/>
      <c r="HTH687" s="198"/>
      <c r="HTI687" s="198"/>
      <c r="HTJ687" s="198"/>
      <c r="HTK687" s="198"/>
      <c r="HTL687" s="198"/>
      <c r="HTM687" s="198"/>
      <c r="HTN687" s="198"/>
      <c r="HTO687" s="198"/>
      <c r="HTP687" s="198"/>
      <c r="HTQ687" s="198"/>
      <c r="HTR687" s="198"/>
      <c r="HTS687" s="198"/>
      <c r="HTT687" s="198"/>
      <c r="HTU687" s="198"/>
      <c r="HTV687" s="198"/>
      <c r="HTW687" s="198"/>
      <c r="HTX687" s="198"/>
      <c r="HTY687" s="198"/>
      <c r="HTZ687" s="198"/>
      <c r="HUA687" s="198"/>
      <c r="HUB687" s="198"/>
      <c r="HUC687" s="198"/>
      <c r="HUD687" s="198"/>
      <c r="HUE687" s="198"/>
      <c r="HUF687" s="198"/>
      <c r="HUG687" s="198"/>
      <c r="HUH687" s="198"/>
      <c r="HUI687" s="198"/>
      <c r="HUJ687" s="198"/>
      <c r="HUK687" s="198"/>
      <c r="HUL687" s="198"/>
      <c r="HUM687" s="198"/>
      <c r="HUN687" s="198"/>
      <c r="HUO687" s="198"/>
      <c r="HUP687" s="198"/>
      <c r="HUQ687" s="198"/>
      <c r="HUR687" s="198"/>
      <c r="HUS687" s="198"/>
      <c r="HUT687" s="198"/>
      <c r="HUU687" s="198"/>
      <c r="HUV687" s="198"/>
      <c r="HUW687" s="198"/>
      <c r="HUX687" s="198"/>
      <c r="HUY687" s="198"/>
      <c r="HUZ687" s="198"/>
      <c r="HVA687" s="198"/>
      <c r="HVB687" s="198"/>
      <c r="HVC687" s="198"/>
      <c r="HVD687" s="198"/>
      <c r="HVE687" s="198"/>
      <c r="HVF687" s="198"/>
      <c r="HVG687" s="198"/>
      <c r="HVH687" s="198"/>
      <c r="HVI687" s="198"/>
      <c r="HVJ687" s="198"/>
      <c r="HVK687" s="198"/>
      <c r="HVL687" s="198"/>
      <c r="HVM687" s="198"/>
      <c r="HVN687" s="198"/>
      <c r="HVO687" s="198"/>
      <c r="HVP687" s="198"/>
      <c r="HVQ687" s="198"/>
      <c r="HVR687" s="198"/>
      <c r="HVS687" s="198"/>
      <c r="HVT687" s="198"/>
      <c r="HVU687" s="198"/>
      <c r="HVV687" s="198"/>
      <c r="HVW687" s="198"/>
      <c r="HVX687" s="198"/>
      <c r="HVY687" s="198"/>
      <c r="HVZ687" s="198"/>
      <c r="HWA687" s="198"/>
      <c r="HWB687" s="198"/>
      <c r="HWC687" s="198"/>
      <c r="HWD687" s="198"/>
      <c r="HWE687" s="198"/>
      <c r="HWF687" s="198"/>
      <c r="HWG687" s="198"/>
      <c r="HWH687" s="198"/>
      <c r="HWI687" s="198"/>
      <c r="HWJ687" s="198"/>
      <c r="HWK687" s="198"/>
      <c r="HWL687" s="198"/>
      <c r="HWM687" s="198"/>
      <c r="HWN687" s="198"/>
      <c r="HWO687" s="198"/>
      <c r="HWP687" s="198"/>
      <c r="HWQ687" s="198"/>
      <c r="HWR687" s="198"/>
      <c r="HWS687" s="198"/>
      <c r="HWT687" s="198"/>
      <c r="HWU687" s="198"/>
      <c r="HWV687" s="198"/>
      <c r="HWW687" s="198"/>
      <c r="HWX687" s="198"/>
      <c r="HWY687" s="198"/>
      <c r="HWZ687" s="198"/>
      <c r="HXA687" s="198"/>
      <c r="HXB687" s="198"/>
      <c r="HXC687" s="198"/>
      <c r="HXD687" s="198"/>
      <c r="HXE687" s="198"/>
      <c r="HXF687" s="198"/>
      <c r="HXG687" s="198"/>
      <c r="HXH687" s="198"/>
      <c r="HXI687" s="198"/>
      <c r="HXJ687" s="198"/>
      <c r="HXK687" s="198"/>
      <c r="HXL687" s="198"/>
      <c r="HXM687" s="198"/>
      <c r="HXN687" s="198"/>
      <c r="HXO687" s="198"/>
      <c r="HXP687" s="198"/>
      <c r="HXQ687" s="198"/>
      <c r="HXR687" s="198"/>
      <c r="HXS687" s="198"/>
      <c r="HXT687" s="198"/>
      <c r="HXU687" s="198"/>
      <c r="HXV687" s="198"/>
      <c r="HXW687" s="198"/>
      <c r="HXX687" s="198"/>
      <c r="HXY687" s="198"/>
      <c r="HXZ687" s="198"/>
      <c r="HYA687" s="198"/>
      <c r="HYB687" s="198"/>
      <c r="HYC687" s="198"/>
      <c r="HYD687" s="198"/>
      <c r="HYE687" s="198"/>
      <c r="HYF687" s="198"/>
      <c r="HYG687" s="198"/>
      <c r="HYH687" s="198"/>
      <c r="HYI687" s="198"/>
      <c r="HYJ687" s="198"/>
      <c r="HYK687" s="198"/>
      <c r="HYL687" s="198"/>
      <c r="HYM687" s="198"/>
      <c r="HYN687" s="198"/>
      <c r="HYO687" s="198"/>
      <c r="HYP687" s="198"/>
      <c r="HYQ687" s="198"/>
      <c r="HYR687" s="198"/>
      <c r="HYS687" s="198"/>
      <c r="HYT687" s="198"/>
      <c r="HYU687" s="198"/>
      <c r="HYV687" s="198"/>
      <c r="HYW687" s="198"/>
      <c r="HYX687" s="198"/>
      <c r="HYY687" s="198"/>
      <c r="HYZ687" s="198"/>
      <c r="HZA687" s="198"/>
      <c r="HZB687" s="198"/>
      <c r="HZC687" s="198"/>
      <c r="HZD687" s="198"/>
      <c r="HZE687" s="198"/>
      <c r="HZF687" s="198"/>
      <c r="HZG687" s="198"/>
      <c r="HZH687" s="198"/>
      <c r="HZI687" s="198"/>
      <c r="HZJ687" s="198"/>
      <c r="HZK687" s="198"/>
      <c r="HZL687" s="198"/>
      <c r="HZM687" s="198"/>
      <c r="HZN687" s="198"/>
      <c r="HZO687" s="198"/>
      <c r="HZP687" s="198"/>
      <c r="HZQ687" s="198"/>
      <c r="HZR687" s="198"/>
      <c r="HZS687" s="198"/>
      <c r="HZT687" s="198"/>
      <c r="HZU687" s="198"/>
      <c r="HZV687" s="198"/>
      <c r="HZW687" s="198"/>
      <c r="HZX687" s="198"/>
      <c r="HZY687" s="198"/>
      <c r="HZZ687" s="198"/>
      <c r="IAA687" s="198"/>
      <c r="IAB687" s="198"/>
      <c r="IAC687" s="198"/>
      <c r="IAD687" s="198"/>
      <c r="IAE687" s="198"/>
      <c r="IAF687" s="198"/>
      <c r="IAG687" s="198"/>
      <c r="IAH687" s="198"/>
      <c r="IAI687" s="198"/>
      <c r="IAJ687" s="198"/>
      <c r="IAK687" s="198"/>
      <c r="IAL687" s="198"/>
      <c r="IAM687" s="198"/>
      <c r="IAN687" s="198"/>
      <c r="IAO687" s="198"/>
      <c r="IAP687" s="198"/>
      <c r="IAQ687" s="198"/>
      <c r="IAR687" s="198"/>
      <c r="IAS687" s="198"/>
      <c r="IAT687" s="198"/>
      <c r="IAU687" s="198"/>
      <c r="IAV687" s="198"/>
      <c r="IAW687" s="198"/>
      <c r="IAX687" s="198"/>
      <c r="IAY687" s="198"/>
      <c r="IAZ687" s="198"/>
      <c r="IBA687" s="198"/>
      <c r="IBB687" s="198"/>
      <c r="IBC687" s="198"/>
      <c r="IBD687" s="198"/>
      <c r="IBE687" s="198"/>
      <c r="IBF687" s="198"/>
      <c r="IBG687" s="198"/>
      <c r="IBH687" s="198"/>
      <c r="IBI687" s="198"/>
      <c r="IBJ687" s="198"/>
      <c r="IBK687" s="198"/>
      <c r="IBL687" s="198"/>
      <c r="IBM687" s="198"/>
      <c r="IBN687" s="198"/>
      <c r="IBO687" s="198"/>
      <c r="IBP687" s="198"/>
      <c r="IBQ687" s="198"/>
      <c r="IBR687" s="198"/>
      <c r="IBS687" s="198"/>
      <c r="IBT687" s="198"/>
      <c r="IBU687" s="198"/>
      <c r="IBV687" s="198"/>
      <c r="IBW687" s="198"/>
      <c r="IBX687" s="198"/>
      <c r="IBY687" s="198"/>
      <c r="IBZ687" s="198"/>
      <c r="ICA687" s="198"/>
      <c r="ICB687" s="198"/>
      <c r="ICC687" s="198"/>
      <c r="ICD687" s="198"/>
      <c r="ICE687" s="198"/>
      <c r="ICF687" s="198"/>
      <c r="ICG687" s="198"/>
      <c r="ICH687" s="198"/>
      <c r="ICI687" s="198"/>
      <c r="ICJ687" s="198"/>
      <c r="ICK687" s="198"/>
      <c r="ICL687" s="198"/>
      <c r="ICM687" s="198"/>
      <c r="ICN687" s="198"/>
      <c r="ICO687" s="198"/>
      <c r="ICP687" s="198"/>
      <c r="ICQ687" s="198"/>
      <c r="ICR687" s="198"/>
      <c r="ICS687" s="198"/>
      <c r="ICT687" s="198"/>
      <c r="ICU687" s="198"/>
      <c r="ICV687" s="198"/>
      <c r="ICW687" s="198"/>
      <c r="ICX687" s="198"/>
      <c r="ICY687" s="198"/>
      <c r="ICZ687" s="198"/>
      <c r="IDA687" s="198"/>
      <c r="IDB687" s="198"/>
      <c r="IDC687" s="198"/>
      <c r="IDD687" s="198"/>
      <c r="IDE687" s="198"/>
      <c r="IDF687" s="198"/>
      <c r="IDG687" s="198"/>
      <c r="IDH687" s="198"/>
      <c r="IDI687" s="198"/>
      <c r="IDJ687" s="198"/>
      <c r="IDK687" s="198"/>
      <c r="IDL687" s="198"/>
      <c r="IDM687" s="198"/>
      <c r="IDN687" s="198"/>
      <c r="IDO687" s="198"/>
      <c r="IDP687" s="198"/>
      <c r="IDQ687" s="198"/>
      <c r="IDR687" s="198"/>
      <c r="IDS687" s="198"/>
      <c r="IDT687" s="198"/>
      <c r="IDU687" s="198"/>
      <c r="IDV687" s="198"/>
      <c r="IDW687" s="198"/>
      <c r="IDX687" s="198"/>
      <c r="IDY687" s="198"/>
      <c r="IDZ687" s="198"/>
      <c r="IEA687" s="198"/>
      <c r="IEB687" s="198"/>
      <c r="IEC687" s="198"/>
      <c r="IED687" s="198"/>
      <c r="IEE687" s="198"/>
      <c r="IEF687" s="198"/>
      <c r="IEG687" s="198"/>
      <c r="IEH687" s="198"/>
      <c r="IEI687" s="198"/>
      <c r="IEJ687" s="198"/>
      <c r="IEK687" s="198"/>
      <c r="IEL687" s="198"/>
      <c r="IEM687" s="198"/>
      <c r="IEN687" s="198"/>
      <c r="IEO687" s="198"/>
      <c r="IEP687" s="198"/>
      <c r="IEQ687" s="198"/>
      <c r="IER687" s="198"/>
      <c r="IES687" s="198"/>
      <c r="IET687" s="198"/>
      <c r="IEU687" s="198"/>
      <c r="IEV687" s="198"/>
      <c r="IEW687" s="198"/>
      <c r="IEX687" s="198"/>
      <c r="IEY687" s="198"/>
      <c r="IEZ687" s="198"/>
      <c r="IFA687" s="198"/>
      <c r="IFB687" s="198"/>
      <c r="IFC687" s="198"/>
      <c r="IFD687" s="198"/>
      <c r="IFE687" s="198"/>
      <c r="IFF687" s="198"/>
      <c r="IFG687" s="198"/>
      <c r="IFH687" s="198"/>
      <c r="IFI687" s="198"/>
      <c r="IFJ687" s="198"/>
      <c r="IFK687" s="198"/>
      <c r="IFL687" s="198"/>
      <c r="IFM687" s="198"/>
      <c r="IFN687" s="198"/>
      <c r="IFO687" s="198"/>
      <c r="IFP687" s="198"/>
      <c r="IFQ687" s="198"/>
      <c r="IFR687" s="198"/>
      <c r="IFS687" s="198"/>
      <c r="IFT687" s="198"/>
      <c r="IFU687" s="198"/>
      <c r="IFV687" s="198"/>
      <c r="IFW687" s="198"/>
      <c r="IFX687" s="198"/>
      <c r="IFY687" s="198"/>
      <c r="IFZ687" s="198"/>
      <c r="IGA687" s="198"/>
      <c r="IGB687" s="198"/>
      <c r="IGC687" s="198"/>
      <c r="IGD687" s="198"/>
      <c r="IGE687" s="198"/>
      <c r="IGF687" s="198"/>
      <c r="IGG687" s="198"/>
      <c r="IGH687" s="198"/>
      <c r="IGI687" s="198"/>
      <c r="IGJ687" s="198"/>
      <c r="IGK687" s="198"/>
      <c r="IGL687" s="198"/>
      <c r="IGM687" s="198"/>
      <c r="IGN687" s="198"/>
      <c r="IGO687" s="198"/>
      <c r="IGP687" s="198"/>
      <c r="IGQ687" s="198"/>
      <c r="IGR687" s="198"/>
      <c r="IGS687" s="198"/>
      <c r="IGT687" s="198"/>
      <c r="IGU687" s="198"/>
      <c r="IGV687" s="198"/>
      <c r="IGW687" s="198"/>
      <c r="IGX687" s="198"/>
      <c r="IGY687" s="198"/>
      <c r="IGZ687" s="198"/>
      <c r="IHA687" s="198"/>
      <c r="IHB687" s="198"/>
      <c r="IHC687" s="198"/>
      <c r="IHD687" s="198"/>
      <c r="IHE687" s="198"/>
      <c r="IHF687" s="198"/>
      <c r="IHG687" s="198"/>
      <c r="IHH687" s="198"/>
      <c r="IHI687" s="198"/>
      <c r="IHJ687" s="198"/>
      <c r="IHK687" s="198"/>
      <c r="IHL687" s="198"/>
      <c r="IHM687" s="198"/>
      <c r="IHN687" s="198"/>
      <c r="IHO687" s="198"/>
      <c r="IHP687" s="198"/>
      <c r="IHQ687" s="198"/>
      <c r="IHR687" s="198"/>
      <c r="IHS687" s="198"/>
      <c r="IHT687" s="198"/>
      <c r="IHU687" s="198"/>
      <c r="IHV687" s="198"/>
      <c r="IHW687" s="198"/>
      <c r="IHX687" s="198"/>
      <c r="IHY687" s="198"/>
      <c r="IHZ687" s="198"/>
      <c r="IIA687" s="198"/>
      <c r="IIB687" s="198"/>
      <c r="IIC687" s="198"/>
      <c r="IID687" s="198"/>
      <c r="IIE687" s="198"/>
      <c r="IIF687" s="198"/>
      <c r="IIG687" s="198"/>
      <c r="IIH687" s="198"/>
      <c r="III687" s="198"/>
      <c r="IIJ687" s="198"/>
      <c r="IIK687" s="198"/>
      <c r="IIL687" s="198"/>
      <c r="IIM687" s="198"/>
      <c r="IIN687" s="198"/>
      <c r="IIO687" s="198"/>
      <c r="IIP687" s="198"/>
      <c r="IIQ687" s="198"/>
      <c r="IIR687" s="198"/>
      <c r="IIS687" s="198"/>
      <c r="IIT687" s="198"/>
      <c r="IIU687" s="198"/>
      <c r="IIV687" s="198"/>
      <c r="IIW687" s="198"/>
      <c r="IIX687" s="198"/>
      <c r="IIY687" s="198"/>
      <c r="IIZ687" s="198"/>
      <c r="IJA687" s="198"/>
      <c r="IJB687" s="198"/>
      <c r="IJC687" s="198"/>
      <c r="IJD687" s="198"/>
      <c r="IJE687" s="198"/>
      <c r="IJF687" s="198"/>
      <c r="IJG687" s="198"/>
      <c r="IJH687" s="198"/>
      <c r="IJI687" s="198"/>
      <c r="IJJ687" s="198"/>
      <c r="IJK687" s="198"/>
      <c r="IJL687" s="198"/>
      <c r="IJM687" s="198"/>
      <c r="IJN687" s="198"/>
      <c r="IJO687" s="198"/>
      <c r="IJP687" s="198"/>
      <c r="IJQ687" s="198"/>
      <c r="IJR687" s="198"/>
      <c r="IJS687" s="198"/>
      <c r="IJT687" s="198"/>
      <c r="IJU687" s="198"/>
      <c r="IJV687" s="198"/>
      <c r="IJW687" s="198"/>
      <c r="IJX687" s="198"/>
      <c r="IJY687" s="198"/>
      <c r="IJZ687" s="198"/>
      <c r="IKA687" s="198"/>
      <c r="IKB687" s="198"/>
      <c r="IKC687" s="198"/>
      <c r="IKD687" s="198"/>
      <c r="IKE687" s="198"/>
      <c r="IKF687" s="198"/>
      <c r="IKG687" s="198"/>
      <c r="IKH687" s="198"/>
      <c r="IKI687" s="198"/>
      <c r="IKJ687" s="198"/>
      <c r="IKK687" s="198"/>
      <c r="IKL687" s="198"/>
      <c r="IKM687" s="198"/>
      <c r="IKN687" s="198"/>
      <c r="IKO687" s="198"/>
      <c r="IKP687" s="198"/>
      <c r="IKQ687" s="198"/>
      <c r="IKR687" s="198"/>
      <c r="IKS687" s="198"/>
      <c r="IKT687" s="198"/>
      <c r="IKU687" s="198"/>
      <c r="IKV687" s="198"/>
      <c r="IKW687" s="198"/>
      <c r="IKX687" s="198"/>
      <c r="IKY687" s="198"/>
      <c r="IKZ687" s="198"/>
      <c r="ILA687" s="198"/>
      <c r="ILB687" s="198"/>
      <c r="ILC687" s="198"/>
      <c r="ILD687" s="198"/>
      <c r="ILE687" s="198"/>
      <c r="ILF687" s="198"/>
      <c r="ILG687" s="198"/>
      <c r="ILH687" s="198"/>
      <c r="ILI687" s="198"/>
      <c r="ILJ687" s="198"/>
      <c r="ILK687" s="198"/>
      <c r="ILL687" s="198"/>
      <c r="ILM687" s="198"/>
      <c r="ILN687" s="198"/>
      <c r="ILO687" s="198"/>
      <c r="ILP687" s="198"/>
      <c r="ILQ687" s="198"/>
      <c r="ILR687" s="198"/>
      <c r="ILS687" s="198"/>
      <c r="ILT687" s="198"/>
      <c r="ILU687" s="198"/>
      <c r="ILV687" s="198"/>
      <c r="ILW687" s="198"/>
      <c r="ILX687" s="198"/>
      <c r="ILY687" s="198"/>
      <c r="ILZ687" s="198"/>
      <c r="IMA687" s="198"/>
      <c r="IMB687" s="198"/>
      <c r="IMC687" s="198"/>
      <c r="IMD687" s="198"/>
      <c r="IME687" s="198"/>
      <c r="IMF687" s="198"/>
      <c r="IMG687" s="198"/>
      <c r="IMH687" s="198"/>
      <c r="IMI687" s="198"/>
      <c r="IMJ687" s="198"/>
      <c r="IMK687" s="198"/>
      <c r="IML687" s="198"/>
      <c r="IMM687" s="198"/>
      <c r="IMN687" s="198"/>
      <c r="IMO687" s="198"/>
      <c r="IMP687" s="198"/>
      <c r="IMQ687" s="198"/>
      <c r="IMR687" s="198"/>
      <c r="IMS687" s="198"/>
      <c r="IMT687" s="198"/>
      <c r="IMU687" s="198"/>
      <c r="IMV687" s="198"/>
      <c r="IMW687" s="198"/>
      <c r="IMX687" s="198"/>
      <c r="IMY687" s="198"/>
      <c r="IMZ687" s="198"/>
      <c r="INA687" s="198"/>
      <c r="INB687" s="198"/>
      <c r="INC687" s="198"/>
      <c r="IND687" s="198"/>
      <c r="INE687" s="198"/>
      <c r="INF687" s="198"/>
      <c r="ING687" s="198"/>
      <c r="INH687" s="198"/>
      <c r="INI687" s="198"/>
      <c r="INJ687" s="198"/>
      <c r="INK687" s="198"/>
      <c r="INL687" s="198"/>
      <c r="INM687" s="198"/>
      <c r="INN687" s="198"/>
      <c r="INO687" s="198"/>
      <c r="INP687" s="198"/>
      <c r="INQ687" s="198"/>
      <c r="INR687" s="198"/>
      <c r="INS687" s="198"/>
      <c r="INT687" s="198"/>
      <c r="INU687" s="198"/>
      <c r="INV687" s="198"/>
      <c r="INW687" s="198"/>
      <c r="INX687" s="198"/>
      <c r="INY687" s="198"/>
      <c r="INZ687" s="198"/>
      <c r="IOA687" s="198"/>
      <c r="IOB687" s="198"/>
      <c r="IOC687" s="198"/>
      <c r="IOD687" s="198"/>
      <c r="IOE687" s="198"/>
      <c r="IOF687" s="198"/>
      <c r="IOG687" s="198"/>
      <c r="IOH687" s="198"/>
      <c r="IOI687" s="198"/>
      <c r="IOJ687" s="198"/>
      <c r="IOK687" s="198"/>
      <c r="IOL687" s="198"/>
      <c r="IOM687" s="198"/>
      <c r="ION687" s="198"/>
      <c r="IOO687" s="198"/>
      <c r="IOP687" s="198"/>
      <c r="IOQ687" s="198"/>
      <c r="IOR687" s="198"/>
      <c r="IOS687" s="198"/>
      <c r="IOT687" s="198"/>
      <c r="IOU687" s="198"/>
      <c r="IOV687" s="198"/>
      <c r="IOW687" s="198"/>
      <c r="IOX687" s="198"/>
      <c r="IOY687" s="198"/>
      <c r="IOZ687" s="198"/>
      <c r="IPA687" s="198"/>
      <c r="IPB687" s="198"/>
      <c r="IPC687" s="198"/>
      <c r="IPD687" s="198"/>
      <c r="IPE687" s="198"/>
      <c r="IPF687" s="198"/>
      <c r="IPG687" s="198"/>
      <c r="IPH687" s="198"/>
      <c r="IPI687" s="198"/>
      <c r="IPJ687" s="198"/>
      <c r="IPK687" s="198"/>
      <c r="IPL687" s="198"/>
      <c r="IPM687" s="198"/>
      <c r="IPN687" s="198"/>
      <c r="IPO687" s="198"/>
      <c r="IPP687" s="198"/>
      <c r="IPQ687" s="198"/>
      <c r="IPR687" s="198"/>
      <c r="IPS687" s="198"/>
      <c r="IPT687" s="198"/>
      <c r="IPU687" s="198"/>
      <c r="IPV687" s="198"/>
      <c r="IPW687" s="198"/>
      <c r="IPX687" s="198"/>
      <c r="IPY687" s="198"/>
      <c r="IPZ687" s="198"/>
      <c r="IQA687" s="198"/>
      <c r="IQB687" s="198"/>
      <c r="IQC687" s="198"/>
      <c r="IQD687" s="198"/>
      <c r="IQE687" s="198"/>
      <c r="IQF687" s="198"/>
      <c r="IQG687" s="198"/>
      <c r="IQH687" s="198"/>
      <c r="IQI687" s="198"/>
      <c r="IQJ687" s="198"/>
      <c r="IQK687" s="198"/>
      <c r="IQL687" s="198"/>
      <c r="IQM687" s="198"/>
      <c r="IQN687" s="198"/>
      <c r="IQO687" s="198"/>
      <c r="IQP687" s="198"/>
      <c r="IQQ687" s="198"/>
      <c r="IQR687" s="198"/>
      <c r="IQS687" s="198"/>
      <c r="IQT687" s="198"/>
      <c r="IQU687" s="198"/>
      <c r="IQV687" s="198"/>
      <c r="IQW687" s="198"/>
      <c r="IQX687" s="198"/>
      <c r="IQY687" s="198"/>
      <c r="IQZ687" s="198"/>
      <c r="IRA687" s="198"/>
      <c r="IRB687" s="198"/>
      <c r="IRC687" s="198"/>
      <c r="IRD687" s="198"/>
      <c r="IRE687" s="198"/>
      <c r="IRF687" s="198"/>
      <c r="IRG687" s="198"/>
      <c r="IRH687" s="198"/>
      <c r="IRI687" s="198"/>
      <c r="IRJ687" s="198"/>
      <c r="IRK687" s="198"/>
      <c r="IRL687" s="198"/>
      <c r="IRM687" s="198"/>
      <c r="IRN687" s="198"/>
      <c r="IRO687" s="198"/>
      <c r="IRP687" s="198"/>
      <c r="IRQ687" s="198"/>
      <c r="IRR687" s="198"/>
      <c r="IRS687" s="198"/>
      <c r="IRT687" s="198"/>
      <c r="IRU687" s="198"/>
      <c r="IRV687" s="198"/>
      <c r="IRW687" s="198"/>
      <c r="IRX687" s="198"/>
      <c r="IRY687" s="198"/>
      <c r="IRZ687" s="198"/>
      <c r="ISA687" s="198"/>
      <c r="ISB687" s="198"/>
      <c r="ISC687" s="198"/>
      <c r="ISD687" s="198"/>
      <c r="ISE687" s="198"/>
      <c r="ISF687" s="198"/>
      <c r="ISG687" s="198"/>
      <c r="ISH687" s="198"/>
      <c r="ISI687" s="198"/>
      <c r="ISJ687" s="198"/>
      <c r="ISK687" s="198"/>
      <c r="ISL687" s="198"/>
      <c r="ISM687" s="198"/>
      <c r="ISN687" s="198"/>
      <c r="ISO687" s="198"/>
      <c r="ISP687" s="198"/>
      <c r="ISQ687" s="198"/>
      <c r="ISR687" s="198"/>
      <c r="ISS687" s="198"/>
      <c r="IST687" s="198"/>
      <c r="ISU687" s="198"/>
      <c r="ISV687" s="198"/>
      <c r="ISW687" s="198"/>
      <c r="ISX687" s="198"/>
      <c r="ISY687" s="198"/>
      <c r="ISZ687" s="198"/>
      <c r="ITA687" s="198"/>
      <c r="ITB687" s="198"/>
      <c r="ITC687" s="198"/>
      <c r="ITD687" s="198"/>
      <c r="ITE687" s="198"/>
      <c r="ITF687" s="198"/>
      <c r="ITG687" s="198"/>
      <c r="ITH687" s="198"/>
      <c r="ITI687" s="198"/>
      <c r="ITJ687" s="198"/>
      <c r="ITK687" s="198"/>
      <c r="ITL687" s="198"/>
      <c r="ITM687" s="198"/>
      <c r="ITN687" s="198"/>
      <c r="ITO687" s="198"/>
      <c r="ITP687" s="198"/>
      <c r="ITQ687" s="198"/>
      <c r="ITR687" s="198"/>
      <c r="ITS687" s="198"/>
      <c r="ITT687" s="198"/>
      <c r="ITU687" s="198"/>
      <c r="ITV687" s="198"/>
      <c r="ITW687" s="198"/>
      <c r="ITX687" s="198"/>
      <c r="ITY687" s="198"/>
      <c r="ITZ687" s="198"/>
      <c r="IUA687" s="198"/>
      <c r="IUB687" s="198"/>
      <c r="IUC687" s="198"/>
      <c r="IUD687" s="198"/>
      <c r="IUE687" s="198"/>
      <c r="IUF687" s="198"/>
      <c r="IUG687" s="198"/>
      <c r="IUH687" s="198"/>
      <c r="IUI687" s="198"/>
      <c r="IUJ687" s="198"/>
      <c r="IUK687" s="198"/>
      <c r="IUL687" s="198"/>
      <c r="IUM687" s="198"/>
      <c r="IUN687" s="198"/>
      <c r="IUO687" s="198"/>
      <c r="IUP687" s="198"/>
      <c r="IUQ687" s="198"/>
      <c r="IUR687" s="198"/>
      <c r="IUS687" s="198"/>
      <c r="IUT687" s="198"/>
      <c r="IUU687" s="198"/>
      <c r="IUV687" s="198"/>
      <c r="IUW687" s="198"/>
      <c r="IUX687" s="198"/>
      <c r="IUY687" s="198"/>
      <c r="IUZ687" s="198"/>
      <c r="IVA687" s="198"/>
      <c r="IVB687" s="198"/>
      <c r="IVC687" s="198"/>
      <c r="IVD687" s="198"/>
      <c r="IVE687" s="198"/>
      <c r="IVF687" s="198"/>
      <c r="IVG687" s="198"/>
      <c r="IVH687" s="198"/>
      <c r="IVI687" s="198"/>
      <c r="IVJ687" s="198"/>
      <c r="IVK687" s="198"/>
      <c r="IVL687" s="198"/>
      <c r="IVM687" s="198"/>
      <c r="IVN687" s="198"/>
      <c r="IVO687" s="198"/>
      <c r="IVP687" s="198"/>
      <c r="IVQ687" s="198"/>
      <c r="IVR687" s="198"/>
      <c r="IVS687" s="198"/>
      <c r="IVT687" s="198"/>
      <c r="IVU687" s="198"/>
      <c r="IVV687" s="198"/>
      <c r="IVW687" s="198"/>
      <c r="IVX687" s="198"/>
      <c r="IVY687" s="198"/>
      <c r="IVZ687" s="198"/>
      <c r="IWA687" s="198"/>
      <c r="IWB687" s="198"/>
      <c r="IWC687" s="198"/>
      <c r="IWD687" s="198"/>
      <c r="IWE687" s="198"/>
      <c r="IWF687" s="198"/>
      <c r="IWG687" s="198"/>
      <c r="IWH687" s="198"/>
      <c r="IWI687" s="198"/>
      <c r="IWJ687" s="198"/>
      <c r="IWK687" s="198"/>
      <c r="IWL687" s="198"/>
      <c r="IWM687" s="198"/>
      <c r="IWN687" s="198"/>
      <c r="IWO687" s="198"/>
      <c r="IWP687" s="198"/>
      <c r="IWQ687" s="198"/>
      <c r="IWR687" s="198"/>
      <c r="IWS687" s="198"/>
      <c r="IWT687" s="198"/>
      <c r="IWU687" s="198"/>
      <c r="IWV687" s="198"/>
      <c r="IWW687" s="198"/>
      <c r="IWX687" s="198"/>
      <c r="IWY687" s="198"/>
      <c r="IWZ687" s="198"/>
      <c r="IXA687" s="198"/>
      <c r="IXB687" s="198"/>
      <c r="IXC687" s="198"/>
      <c r="IXD687" s="198"/>
      <c r="IXE687" s="198"/>
      <c r="IXF687" s="198"/>
      <c r="IXG687" s="198"/>
      <c r="IXH687" s="198"/>
      <c r="IXI687" s="198"/>
      <c r="IXJ687" s="198"/>
      <c r="IXK687" s="198"/>
      <c r="IXL687" s="198"/>
      <c r="IXM687" s="198"/>
      <c r="IXN687" s="198"/>
      <c r="IXO687" s="198"/>
      <c r="IXP687" s="198"/>
      <c r="IXQ687" s="198"/>
      <c r="IXR687" s="198"/>
      <c r="IXS687" s="198"/>
      <c r="IXT687" s="198"/>
      <c r="IXU687" s="198"/>
      <c r="IXV687" s="198"/>
      <c r="IXW687" s="198"/>
      <c r="IXX687" s="198"/>
      <c r="IXY687" s="198"/>
      <c r="IXZ687" s="198"/>
      <c r="IYA687" s="198"/>
      <c r="IYB687" s="198"/>
      <c r="IYC687" s="198"/>
      <c r="IYD687" s="198"/>
      <c r="IYE687" s="198"/>
      <c r="IYF687" s="198"/>
      <c r="IYG687" s="198"/>
      <c r="IYH687" s="198"/>
      <c r="IYI687" s="198"/>
      <c r="IYJ687" s="198"/>
      <c r="IYK687" s="198"/>
      <c r="IYL687" s="198"/>
      <c r="IYM687" s="198"/>
      <c r="IYN687" s="198"/>
      <c r="IYO687" s="198"/>
      <c r="IYP687" s="198"/>
      <c r="IYQ687" s="198"/>
      <c r="IYR687" s="198"/>
      <c r="IYS687" s="198"/>
      <c r="IYT687" s="198"/>
      <c r="IYU687" s="198"/>
      <c r="IYV687" s="198"/>
      <c r="IYW687" s="198"/>
      <c r="IYX687" s="198"/>
      <c r="IYY687" s="198"/>
      <c r="IYZ687" s="198"/>
      <c r="IZA687" s="198"/>
      <c r="IZB687" s="198"/>
      <c r="IZC687" s="198"/>
      <c r="IZD687" s="198"/>
      <c r="IZE687" s="198"/>
      <c r="IZF687" s="198"/>
      <c r="IZG687" s="198"/>
      <c r="IZH687" s="198"/>
      <c r="IZI687" s="198"/>
      <c r="IZJ687" s="198"/>
      <c r="IZK687" s="198"/>
      <c r="IZL687" s="198"/>
      <c r="IZM687" s="198"/>
      <c r="IZN687" s="198"/>
      <c r="IZO687" s="198"/>
      <c r="IZP687" s="198"/>
      <c r="IZQ687" s="198"/>
      <c r="IZR687" s="198"/>
      <c r="IZS687" s="198"/>
      <c r="IZT687" s="198"/>
      <c r="IZU687" s="198"/>
      <c r="IZV687" s="198"/>
      <c r="IZW687" s="198"/>
      <c r="IZX687" s="198"/>
      <c r="IZY687" s="198"/>
      <c r="IZZ687" s="198"/>
      <c r="JAA687" s="198"/>
      <c r="JAB687" s="198"/>
      <c r="JAC687" s="198"/>
      <c r="JAD687" s="198"/>
      <c r="JAE687" s="198"/>
      <c r="JAF687" s="198"/>
      <c r="JAG687" s="198"/>
      <c r="JAH687" s="198"/>
      <c r="JAI687" s="198"/>
      <c r="JAJ687" s="198"/>
      <c r="JAK687" s="198"/>
      <c r="JAL687" s="198"/>
      <c r="JAM687" s="198"/>
      <c r="JAN687" s="198"/>
      <c r="JAO687" s="198"/>
      <c r="JAP687" s="198"/>
      <c r="JAQ687" s="198"/>
      <c r="JAR687" s="198"/>
      <c r="JAS687" s="198"/>
      <c r="JAT687" s="198"/>
      <c r="JAU687" s="198"/>
      <c r="JAV687" s="198"/>
      <c r="JAW687" s="198"/>
      <c r="JAX687" s="198"/>
      <c r="JAY687" s="198"/>
      <c r="JAZ687" s="198"/>
      <c r="JBA687" s="198"/>
      <c r="JBB687" s="198"/>
      <c r="JBC687" s="198"/>
      <c r="JBD687" s="198"/>
      <c r="JBE687" s="198"/>
      <c r="JBF687" s="198"/>
      <c r="JBG687" s="198"/>
      <c r="JBH687" s="198"/>
      <c r="JBI687" s="198"/>
      <c r="JBJ687" s="198"/>
      <c r="JBK687" s="198"/>
      <c r="JBL687" s="198"/>
      <c r="JBM687" s="198"/>
      <c r="JBN687" s="198"/>
      <c r="JBO687" s="198"/>
      <c r="JBP687" s="198"/>
      <c r="JBQ687" s="198"/>
      <c r="JBR687" s="198"/>
      <c r="JBS687" s="198"/>
      <c r="JBT687" s="198"/>
      <c r="JBU687" s="198"/>
      <c r="JBV687" s="198"/>
      <c r="JBW687" s="198"/>
      <c r="JBX687" s="198"/>
      <c r="JBY687" s="198"/>
      <c r="JBZ687" s="198"/>
      <c r="JCA687" s="198"/>
      <c r="JCB687" s="198"/>
      <c r="JCC687" s="198"/>
      <c r="JCD687" s="198"/>
      <c r="JCE687" s="198"/>
      <c r="JCF687" s="198"/>
      <c r="JCG687" s="198"/>
      <c r="JCH687" s="198"/>
      <c r="JCI687" s="198"/>
      <c r="JCJ687" s="198"/>
      <c r="JCK687" s="198"/>
      <c r="JCL687" s="198"/>
      <c r="JCM687" s="198"/>
      <c r="JCN687" s="198"/>
      <c r="JCO687" s="198"/>
      <c r="JCP687" s="198"/>
      <c r="JCQ687" s="198"/>
      <c r="JCR687" s="198"/>
      <c r="JCS687" s="198"/>
      <c r="JCT687" s="198"/>
      <c r="JCU687" s="198"/>
      <c r="JCV687" s="198"/>
      <c r="JCW687" s="198"/>
      <c r="JCX687" s="198"/>
      <c r="JCY687" s="198"/>
      <c r="JCZ687" s="198"/>
      <c r="JDA687" s="198"/>
      <c r="JDB687" s="198"/>
      <c r="JDC687" s="198"/>
      <c r="JDD687" s="198"/>
      <c r="JDE687" s="198"/>
      <c r="JDF687" s="198"/>
      <c r="JDG687" s="198"/>
      <c r="JDH687" s="198"/>
      <c r="JDI687" s="198"/>
      <c r="JDJ687" s="198"/>
      <c r="JDK687" s="198"/>
      <c r="JDL687" s="198"/>
      <c r="JDM687" s="198"/>
      <c r="JDN687" s="198"/>
      <c r="JDO687" s="198"/>
      <c r="JDP687" s="198"/>
      <c r="JDQ687" s="198"/>
      <c r="JDR687" s="198"/>
      <c r="JDS687" s="198"/>
      <c r="JDT687" s="198"/>
      <c r="JDU687" s="198"/>
      <c r="JDV687" s="198"/>
      <c r="JDW687" s="198"/>
      <c r="JDX687" s="198"/>
      <c r="JDY687" s="198"/>
      <c r="JDZ687" s="198"/>
      <c r="JEA687" s="198"/>
      <c r="JEB687" s="198"/>
      <c r="JEC687" s="198"/>
      <c r="JED687" s="198"/>
      <c r="JEE687" s="198"/>
      <c r="JEF687" s="198"/>
      <c r="JEG687" s="198"/>
      <c r="JEH687" s="198"/>
      <c r="JEI687" s="198"/>
      <c r="JEJ687" s="198"/>
      <c r="JEK687" s="198"/>
      <c r="JEL687" s="198"/>
      <c r="JEM687" s="198"/>
      <c r="JEN687" s="198"/>
      <c r="JEO687" s="198"/>
      <c r="JEP687" s="198"/>
      <c r="JEQ687" s="198"/>
      <c r="JER687" s="198"/>
      <c r="JES687" s="198"/>
      <c r="JET687" s="198"/>
      <c r="JEU687" s="198"/>
      <c r="JEV687" s="198"/>
      <c r="JEW687" s="198"/>
      <c r="JEX687" s="198"/>
      <c r="JEY687" s="198"/>
      <c r="JEZ687" s="198"/>
      <c r="JFA687" s="198"/>
      <c r="JFB687" s="198"/>
      <c r="JFC687" s="198"/>
      <c r="JFD687" s="198"/>
      <c r="JFE687" s="198"/>
      <c r="JFF687" s="198"/>
      <c r="JFG687" s="198"/>
      <c r="JFH687" s="198"/>
      <c r="JFI687" s="198"/>
      <c r="JFJ687" s="198"/>
      <c r="JFK687" s="198"/>
      <c r="JFL687" s="198"/>
      <c r="JFM687" s="198"/>
      <c r="JFN687" s="198"/>
      <c r="JFO687" s="198"/>
      <c r="JFP687" s="198"/>
      <c r="JFQ687" s="198"/>
      <c r="JFR687" s="198"/>
      <c r="JFS687" s="198"/>
      <c r="JFT687" s="198"/>
      <c r="JFU687" s="198"/>
      <c r="JFV687" s="198"/>
      <c r="JFW687" s="198"/>
      <c r="JFX687" s="198"/>
      <c r="JFY687" s="198"/>
      <c r="JFZ687" s="198"/>
      <c r="JGA687" s="198"/>
      <c r="JGB687" s="198"/>
      <c r="JGC687" s="198"/>
      <c r="JGD687" s="198"/>
      <c r="JGE687" s="198"/>
      <c r="JGF687" s="198"/>
      <c r="JGG687" s="198"/>
      <c r="JGH687" s="198"/>
      <c r="JGI687" s="198"/>
      <c r="JGJ687" s="198"/>
      <c r="JGK687" s="198"/>
      <c r="JGL687" s="198"/>
      <c r="JGM687" s="198"/>
      <c r="JGN687" s="198"/>
      <c r="JGO687" s="198"/>
      <c r="JGP687" s="198"/>
      <c r="JGQ687" s="198"/>
      <c r="JGR687" s="198"/>
      <c r="JGS687" s="198"/>
      <c r="JGT687" s="198"/>
      <c r="JGU687" s="198"/>
      <c r="JGV687" s="198"/>
      <c r="JGW687" s="198"/>
      <c r="JGX687" s="198"/>
      <c r="JGY687" s="198"/>
      <c r="JGZ687" s="198"/>
      <c r="JHA687" s="198"/>
      <c r="JHB687" s="198"/>
      <c r="JHC687" s="198"/>
      <c r="JHD687" s="198"/>
      <c r="JHE687" s="198"/>
      <c r="JHF687" s="198"/>
      <c r="JHG687" s="198"/>
      <c r="JHH687" s="198"/>
      <c r="JHI687" s="198"/>
      <c r="JHJ687" s="198"/>
      <c r="JHK687" s="198"/>
      <c r="JHL687" s="198"/>
      <c r="JHM687" s="198"/>
      <c r="JHN687" s="198"/>
      <c r="JHO687" s="198"/>
      <c r="JHP687" s="198"/>
      <c r="JHQ687" s="198"/>
      <c r="JHR687" s="198"/>
      <c r="JHS687" s="198"/>
      <c r="JHT687" s="198"/>
      <c r="JHU687" s="198"/>
      <c r="JHV687" s="198"/>
      <c r="JHW687" s="198"/>
      <c r="JHX687" s="198"/>
      <c r="JHY687" s="198"/>
      <c r="JHZ687" s="198"/>
      <c r="JIA687" s="198"/>
      <c r="JIB687" s="198"/>
      <c r="JIC687" s="198"/>
      <c r="JID687" s="198"/>
      <c r="JIE687" s="198"/>
      <c r="JIF687" s="198"/>
      <c r="JIG687" s="198"/>
      <c r="JIH687" s="198"/>
      <c r="JII687" s="198"/>
      <c r="JIJ687" s="198"/>
      <c r="JIK687" s="198"/>
      <c r="JIL687" s="198"/>
      <c r="JIM687" s="198"/>
      <c r="JIN687" s="198"/>
      <c r="JIO687" s="198"/>
      <c r="JIP687" s="198"/>
      <c r="JIQ687" s="198"/>
      <c r="JIR687" s="198"/>
      <c r="JIS687" s="198"/>
      <c r="JIT687" s="198"/>
      <c r="JIU687" s="198"/>
      <c r="JIV687" s="198"/>
      <c r="JIW687" s="198"/>
      <c r="JIX687" s="198"/>
      <c r="JIY687" s="198"/>
      <c r="JIZ687" s="198"/>
      <c r="JJA687" s="198"/>
      <c r="JJB687" s="198"/>
      <c r="JJC687" s="198"/>
      <c r="JJD687" s="198"/>
      <c r="JJE687" s="198"/>
      <c r="JJF687" s="198"/>
      <c r="JJG687" s="198"/>
      <c r="JJH687" s="198"/>
      <c r="JJI687" s="198"/>
      <c r="JJJ687" s="198"/>
      <c r="JJK687" s="198"/>
      <c r="JJL687" s="198"/>
      <c r="JJM687" s="198"/>
      <c r="JJN687" s="198"/>
      <c r="JJO687" s="198"/>
      <c r="JJP687" s="198"/>
      <c r="JJQ687" s="198"/>
      <c r="JJR687" s="198"/>
      <c r="JJS687" s="198"/>
      <c r="JJT687" s="198"/>
      <c r="JJU687" s="198"/>
      <c r="JJV687" s="198"/>
      <c r="JJW687" s="198"/>
      <c r="JJX687" s="198"/>
      <c r="JJY687" s="198"/>
      <c r="JJZ687" s="198"/>
      <c r="JKA687" s="198"/>
      <c r="JKB687" s="198"/>
      <c r="JKC687" s="198"/>
      <c r="JKD687" s="198"/>
      <c r="JKE687" s="198"/>
      <c r="JKF687" s="198"/>
      <c r="JKG687" s="198"/>
      <c r="JKH687" s="198"/>
      <c r="JKI687" s="198"/>
      <c r="JKJ687" s="198"/>
      <c r="JKK687" s="198"/>
      <c r="JKL687" s="198"/>
      <c r="JKM687" s="198"/>
      <c r="JKN687" s="198"/>
      <c r="JKO687" s="198"/>
      <c r="JKP687" s="198"/>
      <c r="JKQ687" s="198"/>
      <c r="JKR687" s="198"/>
      <c r="JKS687" s="198"/>
      <c r="JKT687" s="198"/>
      <c r="JKU687" s="198"/>
      <c r="JKV687" s="198"/>
      <c r="JKW687" s="198"/>
      <c r="JKX687" s="198"/>
      <c r="JKY687" s="198"/>
      <c r="JKZ687" s="198"/>
      <c r="JLA687" s="198"/>
      <c r="JLB687" s="198"/>
      <c r="JLC687" s="198"/>
      <c r="JLD687" s="198"/>
      <c r="JLE687" s="198"/>
      <c r="JLF687" s="198"/>
      <c r="JLG687" s="198"/>
      <c r="JLH687" s="198"/>
      <c r="JLI687" s="198"/>
      <c r="JLJ687" s="198"/>
      <c r="JLK687" s="198"/>
      <c r="JLL687" s="198"/>
      <c r="JLM687" s="198"/>
      <c r="JLN687" s="198"/>
      <c r="JLO687" s="198"/>
      <c r="JLP687" s="198"/>
      <c r="JLQ687" s="198"/>
      <c r="JLR687" s="198"/>
      <c r="JLS687" s="198"/>
      <c r="JLT687" s="198"/>
      <c r="JLU687" s="198"/>
      <c r="JLV687" s="198"/>
      <c r="JLW687" s="198"/>
      <c r="JLX687" s="198"/>
      <c r="JLY687" s="198"/>
      <c r="JLZ687" s="198"/>
      <c r="JMA687" s="198"/>
      <c r="JMB687" s="198"/>
      <c r="JMC687" s="198"/>
      <c r="JMD687" s="198"/>
      <c r="JME687" s="198"/>
      <c r="JMF687" s="198"/>
      <c r="JMG687" s="198"/>
      <c r="JMH687" s="198"/>
      <c r="JMI687" s="198"/>
      <c r="JMJ687" s="198"/>
      <c r="JMK687" s="198"/>
      <c r="JML687" s="198"/>
      <c r="JMM687" s="198"/>
      <c r="JMN687" s="198"/>
      <c r="JMO687" s="198"/>
      <c r="JMP687" s="198"/>
      <c r="JMQ687" s="198"/>
      <c r="JMR687" s="198"/>
      <c r="JMS687" s="198"/>
      <c r="JMT687" s="198"/>
      <c r="JMU687" s="198"/>
      <c r="JMV687" s="198"/>
      <c r="JMW687" s="198"/>
      <c r="JMX687" s="198"/>
      <c r="JMY687" s="198"/>
      <c r="JMZ687" s="198"/>
      <c r="JNA687" s="198"/>
      <c r="JNB687" s="198"/>
      <c r="JNC687" s="198"/>
      <c r="JND687" s="198"/>
      <c r="JNE687" s="198"/>
      <c r="JNF687" s="198"/>
      <c r="JNG687" s="198"/>
      <c r="JNH687" s="198"/>
      <c r="JNI687" s="198"/>
      <c r="JNJ687" s="198"/>
      <c r="JNK687" s="198"/>
      <c r="JNL687" s="198"/>
      <c r="JNM687" s="198"/>
      <c r="JNN687" s="198"/>
      <c r="JNO687" s="198"/>
      <c r="JNP687" s="198"/>
      <c r="JNQ687" s="198"/>
      <c r="JNR687" s="198"/>
      <c r="JNS687" s="198"/>
      <c r="JNT687" s="198"/>
      <c r="JNU687" s="198"/>
      <c r="JNV687" s="198"/>
      <c r="JNW687" s="198"/>
      <c r="JNX687" s="198"/>
      <c r="JNY687" s="198"/>
      <c r="JNZ687" s="198"/>
      <c r="JOA687" s="198"/>
      <c r="JOB687" s="198"/>
      <c r="JOC687" s="198"/>
      <c r="JOD687" s="198"/>
      <c r="JOE687" s="198"/>
      <c r="JOF687" s="198"/>
      <c r="JOG687" s="198"/>
      <c r="JOH687" s="198"/>
      <c r="JOI687" s="198"/>
      <c r="JOJ687" s="198"/>
      <c r="JOK687" s="198"/>
      <c r="JOL687" s="198"/>
      <c r="JOM687" s="198"/>
      <c r="JON687" s="198"/>
      <c r="JOO687" s="198"/>
      <c r="JOP687" s="198"/>
      <c r="JOQ687" s="198"/>
      <c r="JOR687" s="198"/>
      <c r="JOS687" s="198"/>
      <c r="JOT687" s="198"/>
      <c r="JOU687" s="198"/>
      <c r="JOV687" s="198"/>
      <c r="JOW687" s="198"/>
      <c r="JOX687" s="198"/>
      <c r="JOY687" s="198"/>
      <c r="JOZ687" s="198"/>
      <c r="JPA687" s="198"/>
      <c r="JPB687" s="198"/>
      <c r="JPC687" s="198"/>
      <c r="JPD687" s="198"/>
      <c r="JPE687" s="198"/>
      <c r="JPF687" s="198"/>
      <c r="JPG687" s="198"/>
      <c r="JPH687" s="198"/>
      <c r="JPI687" s="198"/>
      <c r="JPJ687" s="198"/>
      <c r="JPK687" s="198"/>
      <c r="JPL687" s="198"/>
      <c r="JPM687" s="198"/>
      <c r="JPN687" s="198"/>
      <c r="JPO687" s="198"/>
      <c r="JPP687" s="198"/>
      <c r="JPQ687" s="198"/>
      <c r="JPR687" s="198"/>
      <c r="JPS687" s="198"/>
      <c r="JPT687" s="198"/>
      <c r="JPU687" s="198"/>
      <c r="JPV687" s="198"/>
      <c r="JPW687" s="198"/>
      <c r="JPX687" s="198"/>
      <c r="JPY687" s="198"/>
      <c r="JPZ687" s="198"/>
      <c r="JQA687" s="198"/>
      <c r="JQB687" s="198"/>
      <c r="JQC687" s="198"/>
      <c r="JQD687" s="198"/>
      <c r="JQE687" s="198"/>
      <c r="JQF687" s="198"/>
      <c r="JQG687" s="198"/>
      <c r="JQH687" s="198"/>
      <c r="JQI687" s="198"/>
      <c r="JQJ687" s="198"/>
      <c r="JQK687" s="198"/>
      <c r="JQL687" s="198"/>
      <c r="JQM687" s="198"/>
      <c r="JQN687" s="198"/>
      <c r="JQO687" s="198"/>
      <c r="JQP687" s="198"/>
      <c r="JQQ687" s="198"/>
      <c r="JQR687" s="198"/>
      <c r="JQS687" s="198"/>
      <c r="JQT687" s="198"/>
      <c r="JQU687" s="198"/>
      <c r="JQV687" s="198"/>
      <c r="JQW687" s="198"/>
      <c r="JQX687" s="198"/>
      <c r="JQY687" s="198"/>
      <c r="JQZ687" s="198"/>
      <c r="JRA687" s="198"/>
      <c r="JRB687" s="198"/>
      <c r="JRC687" s="198"/>
      <c r="JRD687" s="198"/>
      <c r="JRE687" s="198"/>
      <c r="JRF687" s="198"/>
      <c r="JRG687" s="198"/>
      <c r="JRH687" s="198"/>
      <c r="JRI687" s="198"/>
      <c r="JRJ687" s="198"/>
      <c r="JRK687" s="198"/>
      <c r="JRL687" s="198"/>
      <c r="JRM687" s="198"/>
      <c r="JRN687" s="198"/>
      <c r="JRO687" s="198"/>
      <c r="JRP687" s="198"/>
      <c r="JRQ687" s="198"/>
      <c r="JRR687" s="198"/>
      <c r="JRS687" s="198"/>
      <c r="JRT687" s="198"/>
      <c r="JRU687" s="198"/>
      <c r="JRV687" s="198"/>
      <c r="JRW687" s="198"/>
      <c r="JRX687" s="198"/>
      <c r="JRY687" s="198"/>
      <c r="JRZ687" s="198"/>
      <c r="JSA687" s="198"/>
      <c r="JSB687" s="198"/>
      <c r="JSC687" s="198"/>
      <c r="JSD687" s="198"/>
      <c r="JSE687" s="198"/>
      <c r="JSF687" s="198"/>
      <c r="JSG687" s="198"/>
      <c r="JSH687" s="198"/>
      <c r="JSI687" s="198"/>
      <c r="JSJ687" s="198"/>
      <c r="JSK687" s="198"/>
      <c r="JSL687" s="198"/>
      <c r="JSM687" s="198"/>
      <c r="JSN687" s="198"/>
      <c r="JSO687" s="198"/>
      <c r="JSP687" s="198"/>
      <c r="JSQ687" s="198"/>
      <c r="JSR687" s="198"/>
      <c r="JSS687" s="198"/>
      <c r="JST687" s="198"/>
      <c r="JSU687" s="198"/>
      <c r="JSV687" s="198"/>
      <c r="JSW687" s="198"/>
      <c r="JSX687" s="198"/>
      <c r="JSY687" s="198"/>
      <c r="JSZ687" s="198"/>
      <c r="JTA687" s="198"/>
      <c r="JTB687" s="198"/>
      <c r="JTC687" s="198"/>
      <c r="JTD687" s="198"/>
      <c r="JTE687" s="198"/>
      <c r="JTF687" s="198"/>
      <c r="JTG687" s="198"/>
      <c r="JTH687" s="198"/>
      <c r="JTI687" s="198"/>
      <c r="JTJ687" s="198"/>
      <c r="JTK687" s="198"/>
      <c r="JTL687" s="198"/>
      <c r="JTM687" s="198"/>
      <c r="JTN687" s="198"/>
      <c r="JTO687" s="198"/>
      <c r="JTP687" s="198"/>
      <c r="JTQ687" s="198"/>
      <c r="JTR687" s="198"/>
      <c r="JTS687" s="198"/>
      <c r="JTT687" s="198"/>
      <c r="JTU687" s="198"/>
      <c r="JTV687" s="198"/>
      <c r="JTW687" s="198"/>
      <c r="JTX687" s="198"/>
      <c r="JTY687" s="198"/>
      <c r="JTZ687" s="198"/>
      <c r="JUA687" s="198"/>
      <c r="JUB687" s="198"/>
      <c r="JUC687" s="198"/>
      <c r="JUD687" s="198"/>
      <c r="JUE687" s="198"/>
      <c r="JUF687" s="198"/>
      <c r="JUG687" s="198"/>
      <c r="JUH687" s="198"/>
      <c r="JUI687" s="198"/>
      <c r="JUJ687" s="198"/>
      <c r="JUK687" s="198"/>
      <c r="JUL687" s="198"/>
      <c r="JUM687" s="198"/>
      <c r="JUN687" s="198"/>
      <c r="JUO687" s="198"/>
      <c r="JUP687" s="198"/>
      <c r="JUQ687" s="198"/>
      <c r="JUR687" s="198"/>
      <c r="JUS687" s="198"/>
      <c r="JUT687" s="198"/>
      <c r="JUU687" s="198"/>
      <c r="JUV687" s="198"/>
      <c r="JUW687" s="198"/>
      <c r="JUX687" s="198"/>
      <c r="JUY687" s="198"/>
      <c r="JUZ687" s="198"/>
      <c r="JVA687" s="198"/>
      <c r="JVB687" s="198"/>
      <c r="JVC687" s="198"/>
      <c r="JVD687" s="198"/>
      <c r="JVE687" s="198"/>
      <c r="JVF687" s="198"/>
      <c r="JVG687" s="198"/>
      <c r="JVH687" s="198"/>
      <c r="JVI687" s="198"/>
      <c r="JVJ687" s="198"/>
      <c r="JVK687" s="198"/>
      <c r="JVL687" s="198"/>
      <c r="JVM687" s="198"/>
      <c r="JVN687" s="198"/>
      <c r="JVO687" s="198"/>
      <c r="JVP687" s="198"/>
      <c r="JVQ687" s="198"/>
      <c r="JVR687" s="198"/>
      <c r="JVS687" s="198"/>
      <c r="JVT687" s="198"/>
      <c r="JVU687" s="198"/>
      <c r="JVV687" s="198"/>
      <c r="JVW687" s="198"/>
      <c r="JVX687" s="198"/>
      <c r="JVY687" s="198"/>
      <c r="JVZ687" s="198"/>
      <c r="JWA687" s="198"/>
      <c r="JWB687" s="198"/>
      <c r="JWC687" s="198"/>
      <c r="JWD687" s="198"/>
      <c r="JWE687" s="198"/>
      <c r="JWF687" s="198"/>
      <c r="JWG687" s="198"/>
      <c r="JWH687" s="198"/>
      <c r="JWI687" s="198"/>
      <c r="JWJ687" s="198"/>
      <c r="JWK687" s="198"/>
      <c r="JWL687" s="198"/>
      <c r="JWM687" s="198"/>
      <c r="JWN687" s="198"/>
      <c r="JWO687" s="198"/>
      <c r="JWP687" s="198"/>
      <c r="JWQ687" s="198"/>
      <c r="JWR687" s="198"/>
      <c r="JWS687" s="198"/>
      <c r="JWT687" s="198"/>
      <c r="JWU687" s="198"/>
      <c r="JWV687" s="198"/>
      <c r="JWW687" s="198"/>
      <c r="JWX687" s="198"/>
      <c r="JWY687" s="198"/>
      <c r="JWZ687" s="198"/>
      <c r="JXA687" s="198"/>
      <c r="JXB687" s="198"/>
      <c r="JXC687" s="198"/>
      <c r="JXD687" s="198"/>
      <c r="JXE687" s="198"/>
      <c r="JXF687" s="198"/>
      <c r="JXG687" s="198"/>
      <c r="JXH687" s="198"/>
      <c r="JXI687" s="198"/>
      <c r="JXJ687" s="198"/>
      <c r="JXK687" s="198"/>
      <c r="JXL687" s="198"/>
      <c r="JXM687" s="198"/>
      <c r="JXN687" s="198"/>
      <c r="JXO687" s="198"/>
      <c r="JXP687" s="198"/>
      <c r="JXQ687" s="198"/>
      <c r="JXR687" s="198"/>
      <c r="JXS687" s="198"/>
      <c r="JXT687" s="198"/>
      <c r="JXU687" s="198"/>
      <c r="JXV687" s="198"/>
      <c r="JXW687" s="198"/>
      <c r="JXX687" s="198"/>
      <c r="JXY687" s="198"/>
      <c r="JXZ687" s="198"/>
      <c r="JYA687" s="198"/>
      <c r="JYB687" s="198"/>
      <c r="JYC687" s="198"/>
      <c r="JYD687" s="198"/>
      <c r="JYE687" s="198"/>
      <c r="JYF687" s="198"/>
      <c r="JYG687" s="198"/>
      <c r="JYH687" s="198"/>
      <c r="JYI687" s="198"/>
      <c r="JYJ687" s="198"/>
      <c r="JYK687" s="198"/>
      <c r="JYL687" s="198"/>
      <c r="JYM687" s="198"/>
      <c r="JYN687" s="198"/>
      <c r="JYO687" s="198"/>
      <c r="JYP687" s="198"/>
      <c r="JYQ687" s="198"/>
      <c r="JYR687" s="198"/>
      <c r="JYS687" s="198"/>
      <c r="JYT687" s="198"/>
      <c r="JYU687" s="198"/>
      <c r="JYV687" s="198"/>
      <c r="JYW687" s="198"/>
      <c r="JYX687" s="198"/>
      <c r="JYY687" s="198"/>
      <c r="JYZ687" s="198"/>
      <c r="JZA687" s="198"/>
      <c r="JZB687" s="198"/>
      <c r="JZC687" s="198"/>
      <c r="JZD687" s="198"/>
      <c r="JZE687" s="198"/>
      <c r="JZF687" s="198"/>
      <c r="JZG687" s="198"/>
      <c r="JZH687" s="198"/>
      <c r="JZI687" s="198"/>
      <c r="JZJ687" s="198"/>
      <c r="JZK687" s="198"/>
      <c r="JZL687" s="198"/>
      <c r="JZM687" s="198"/>
      <c r="JZN687" s="198"/>
      <c r="JZO687" s="198"/>
      <c r="JZP687" s="198"/>
      <c r="JZQ687" s="198"/>
      <c r="JZR687" s="198"/>
      <c r="JZS687" s="198"/>
      <c r="JZT687" s="198"/>
      <c r="JZU687" s="198"/>
      <c r="JZV687" s="198"/>
      <c r="JZW687" s="198"/>
      <c r="JZX687" s="198"/>
      <c r="JZY687" s="198"/>
      <c r="JZZ687" s="198"/>
      <c r="KAA687" s="198"/>
      <c r="KAB687" s="198"/>
      <c r="KAC687" s="198"/>
      <c r="KAD687" s="198"/>
      <c r="KAE687" s="198"/>
      <c r="KAF687" s="198"/>
      <c r="KAG687" s="198"/>
      <c r="KAH687" s="198"/>
      <c r="KAI687" s="198"/>
      <c r="KAJ687" s="198"/>
      <c r="KAK687" s="198"/>
      <c r="KAL687" s="198"/>
      <c r="KAM687" s="198"/>
      <c r="KAN687" s="198"/>
      <c r="KAO687" s="198"/>
      <c r="KAP687" s="198"/>
      <c r="KAQ687" s="198"/>
      <c r="KAR687" s="198"/>
      <c r="KAS687" s="198"/>
      <c r="KAT687" s="198"/>
      <c r="KAU687" s="198"/>
      <c r="KAV687" s="198"/>
      <c r="KAW687" s="198"/>
      <c r="KAX687" s="198"/>
      <c r="KAY687" s="198"/>
      <c r="KAZ687" s="198"/>
      <c r="KBA687" s="198"/>
      <c r="KBB687" s="198"/>
      <c r="KBC687" s="198"/>
      <c r="KBD687" s="198"/>
      <c r="KBE687" s="198"/>
      <c r="KBF687" s="198"/>
      <c r="KBG687" s="198"/>
      <c r="KBH687" s="198"/>
      <c r="KBI687" s="198"/>
      <c r="KBJ687" s="198"/>
      <c r="KBK687" s="198"/>
      <c r="KBL687" s="198"/>
      <c r="KBM687" s="198"/>
      <c r="KBN687" s="198"/>
      <c r="KBO687" s="198"/>
      <c r="KBP687" s="198"/>
      <c r="KBQ687" s="198"/>
      <c r="KBR687" s="198"/>
      <c r="KBS687" s="198"/>
      <c r="KBT687" s="198"/>
      <c r="KBU687" s="198"/>
      <c r="KBV687" s="198"/>
      <c r="KBW687" s="198"/>
      <c r="KBX687" s="198"/>
      <c r="KBY687" s="198"/>
      <c r="KBZ687" s="198"/>
      <c r="KCA687" s="198"/>
      <c r="KCB687" s="198"/>
      <c r="KCC687" s="198"/>
      <c r="KCD687" s="198"/>
      <c r="KCE687" s="198"/>
      <c r="KCF687" s="198"/>
      <c r="KCG687" s="198"/>
      <c r="KCH687" s="198"/>
      <c r="KCI687" s="198"/>
      <c r="KCJ687" s="198"/>
      <c r="KCK687" s="198"/>
      <c r="KCL687" s="198"/>
      <c r="KCM687" s="198"/>
      <c r="KCN687" s="198"/>
      <c r="KCO687" s="198"/>
      <c r="KCP687" s="198"/>
      <c r="KCQ687" s="198"/>
      <c r="KCR687" s="198"/>
      <c r="KCS687" s="198"/>
      <c r="KCT687" s="198"/>
      <c r="KCU687" s="198"/>
      <c r="KCV687" s="198"/>
      <c r="KCW687" s="198"/>
      <c r="KCX687" s="198"/>
      <c r="KCY687" s="198"/>
      <c r="KCZ687" s="198"/>
      <c r="KDA687" s="198"/>
      <c r="KDB687" s="198"/>
      <c r="KDC687" s="198"/>
      <c r="KDD687" s="198"/>
      <c r="KDE687" s="198"/>
      <c r="KDF687" s="198"/>
      <c r="KDG687" s="198"/>
      <c r="KDH687" s="198"/>
      <c r="KDI687" s="198"/>
      <c r="KDJ687" s="198"/>
      <c r="KDK687" s="198"/>
      <c r="KDL687" s="198"/>
      <c r="KDM687" s="198"/>
      <c r="KDN687" s="198"/>
      <c r="KDO687" s="198"/>
      <c r="KDP687" s="198"/>
      <c r="KDQ687" s="198"/>
      <c r="KDR687" s="198"/>
      <c r="KDS687" s="198"/>
      <c r="KDT687" s="198"/>
      <c r="KDU687" s="198"/>
      <c r="KDV687" s="198"/>
      <c r="KDW687" s="198"/>
      <c r="KDX687" s="198"/>
      <c r="KDY687" s="198"/>
      <c r="KDZ687" s="198"/>
      <c r="KEA687" s="198"/>
      <c r="KEB687" s="198"/>
      <c r="KEC687" s="198"/>
      <c r="KED687" s="198"/>
      <c r="KEE687" s="198"/>
      <c r="KEF687" s="198"/>
      <c r="KEG687" s="198"/>
      <c r="KEH687" s="198"/>
      <c r="KEI687" s="198"/>
      <c r="KEJ687" s="198"/>
      <c r="KEK687" s="198"/>
      <c r="KEL687" s="198"/>
      <c r="KEM687" s="198"/>
      <c r="KEN687" s="198"/>
      <c r="KEO687" s="198"/>
      <c r="KEP687" s="198"/>
      <c r="KEQ687" s="198"/>
      <c r="KER687" s="198"/>
      <c r="KES687" s="198"/>
      <c r="KET687" s="198"/>
      <c r="KEU687" s="198"/>
      <c r="KEV687" s="198"/>
      <c r="KEW687" s="198"/>
      <c r="KEX687" s="198"/>
      <c r="KEY687" s="198"/>
      <c r="KEZ687" s="198"/>
      <c r="KFA687" s="198"/>
      <c r="KFB687" s="198"/>
      <c r="KFC687" s="198"/>
      <c r="KFD687" s="198"/>
      <c r="KFE687" s="198"/>
      <c r="KFF687" s="198"/>
      <c r="KFG687" s="198"/>
      <c r="KFH687" s="198"/>
      <c r="KFI687" s="198"/>
      <c r="KFJ687" s="198"/>
      <c r="KFK687" s="198"/>
      <c r="KFL687" s="198"/>
      <c r="KFM687" s="198"/>
      <c r="KFN687" s="198"/>
      <c r="KFO687" s="198"/>
      <c r="KFP687" s="198"/>
      <c r="KFQ687" s="198"/>
      <c r="KFR687" s="198"/>
      <c r="KFS687" s="198"/>
      <c r="KFT687" s="198"/>
      <c r="KFU687" s="198"/>
      <c r="KFV687" s="198"/>
      <c r="KFW687" s="198"/>
      <c r="KFX687" s="198"/>
      <c r="KFY687" s="198"/>
      <c r="KFZ687" s="198"/>
      <c r="KGA687" s="198"/>
      <c r="KGB687" s="198"/>
      <c r="KGC687" s="198"/>
      <c r="KGD687" s="198"/>
      <c r="KGE687" s="198"/>
      <c r="KGF687" s="198"/>
      <c r="KGG687" s="198"/>
      <c r="KGH687" s="198"/>
      <c r="KGI687" s="198"/>
      <c r="KGJ687" s="198"/>
      <c r="KGK687" s="198"/>
      <c r="KGL687" s="198"/>
      <c r="KGM687" s="198"/>
      <c r="KGN687" s="198"/>
      <c r="KGO687" s="198"/>
      <c r="KGP687" s="198"/>
      <c r="KGQ687" s="198"/>
      <c r="KGR687" s="198"/>
      <c r="KGS687" s="198"/>
      <c r="KGT687" s="198"/>
      <c r="KGU687" s="198"/>
      <c r="KGV687" s="198"/>
      <c r="KGW687" s="198"/>
      <c r="KGX687" s="198"/>
      <c r="KGY687" s="198"/>
      <c r="KGZ687" s="198"/>
      <c r="KHA687" s="198"/>
      <c r="KHB687" s="198"/>
      <c r="KHC687" s="198"/>
      <c r="KHD687" s="198"/>
      <c r="KHE687" s="198"/>
      <c r="KHF687" s="198"/>
      <c r="KHG687" s="198"/>
      <c r="KHH687" s="198"/>
      <c r="KHI687" s="198"/>
      <c r="KHJ687" s="198"/>
      <c r="KHK687" s="198"/>
      <c r="KHL687" s="198"/>
      <c r="KHM687" s="198"/>
      <c r="KHN687" s="198"/>
      <c r="KHO687" s="198"/>
      <c r="KHP687" s="198"/>
      <c r="KHQ687" s="198"/>
      <c r="KHR687" s="198"/>
      <c r="KHS687" s="198"/>
      <c r="KHT687" s="198"/>
      <c r="KHU687" s="198"/>
      <c r="KHV687" s="198"/>
      <c r="KHW687" s="198"/>
      <c r="KHX687" s="198"/>
      <c r="KHY687" s="198"/>
      <c r="KHZ687" s="198"/>
      <c r="KIA687" s="198"/>
      <c r="KIB687" s="198"/>
      <c r="KIC687" s="198"/>
      <c r="KID687" s="198"/>
      <c r="KIE687" s="198"/>
      <c r="KIF687" s="198"/>
      <c r="KIG687" s="198"/>
      <c r="KIH687" s="198"/>
      <c r="KII687" s="198"/>
      <c r="KIJ687" s="198"/>
      <c r="KIK687" s="198"/>
      <c r="KIL687" s="198"/>
      <c r="KIM687" s="198"/>
      <c r="KIN687" s="198"/>
      <c r="KIO687" s="198"/>
      <c r="KIP687" s="198"/>
      <c r="KIQ687" s="198"/>
      <c r="KIR687" s="198"/>
      <c r="KIS687" s="198"/>
      <c r="KIT687" s="198"/>
      <c r="KIU687" s="198"/>
      <c r="KIV687" s="198"/>
      <c r="KIW687" s="198"/>
      <c r="KIX687" s="198"/>
      <c r="KIY687" s="198"/>
      <c r="KIZ687" s="198"/>
      <c r="KJA687" s="198"/>
      <c r="KJB687" s="198"/>
      <c r="KJC687" s="198"/>
      <c r="KJD687" s="198"/>
      <c r="KJE687" s="198"/>
      <c r="KJF687" s="198"/>
      <c r="KJG687" s="198"/>
      <c r="KJH687" s="198"/>
      <c r="KJI687" s="198"/>
      <c r="KJJ687" s="198"/>
      <c r="KJK687" s="198"/>
      <c r="KJL687" s="198"/>
      <c r="KJM687" s="198"/>
      <c r="KJN687" s="198"/>
      <c r="KJO687" s="198"/>
      <c r="KJP687" s="198"/>
      <c r="KJQ687" s="198"/>
      <c r="KJR687" s="198"/>
      <c r="KJS687" s="198"/>
      <c r="KJT687" s="198"/>
      <c r="KJU687" s="198"/>
      <c r="KJV687" s="198"/>
      <c r="KJW687" s="198"/>
      <c r="KJX687" s="198"/>
      <c r="KJY687" s="198"/>
      <c r="KJZ687" s="198"/>
      <c r="KKA687" s="198"/>
      <c r="KKB687" s="198"/>
      <c r="KKC687" s="198"/>
      <c r="KKD687" s="198"/>
      <c r="KKE687" s="198"/>
      <c r="KKF687" s="198"/>
      <c r="KKG687" s="198"/>
      <c r="KKH687" s="198"/>
      <c r="KKI687" s="198"/>
      <c r="KKJ687" s="198"/>
      <c r="KKK687" s="198"/>
      <c r="KKL687" s="198"/>
      <c r="KKM687" s="198"/>
      <c r="KKN687" s="198"/>
      <c r="KKO687" s="198"/>
      <c r="KKP687" s="198"/>
      <c r="KKQ687" s="198"/>
      <c r="KKR687" s="198"/>
      <c r="KKS687" s="198"/>
      <c r="KKT687" s="198"/>
      <c r="KKU687" s="198"/>
      <c r="KKV687" s="198"/>
      <c r="KKW687" s="198"/>
      <c r="KKX687" s="198"/>
      <c r="KKY687" s="198"/>
      <c r="KKZ687" s="198"/>
      <c r="KLA687" s="198"/>
      <c r="KLB687" s="198"/>
      <c r="KLC687" s="198"/>
      <c r="KLD687" s="198"/>
      <c r="KLE687" s="198"/>
      <c r="KLF687" s="198"/>
      <c r="KLG687" s="198"/>
      <c r="KLH687" s="198"/>
      <c r="KLI687" s="198"/>
      <c r="KLJ687" s="198"/>
      <c r="KLK687" s="198"/>
      <c r="KLL687" s="198"/>
      <c r="KLM687" s="198"/>
      <c r="KLN687" s="198"/>
      <c r="KLO687" s="198"/>
      <c r="KLP687" s="198"/>
      <c r="KLQ687" s="198"/>
      <c r="KLR687" s="198"/>
      <c r="KLS687" s="198"/>
      <c r="KLT687" s="198"/>
      <c r="KLU687" s="198"/>
      <c r="KLV687" s="198"/>
      <c r="KLW687" s="198"/>
      <c r="KLX687" s="198"/>
      <c r="KLY687" s="198"/>
      <c r="KLZ687" s="198"/>
      <c r="KMA687" s="198"/>
      <c r="KMB687" s="198"/>
      <c r="KMC687" s="198"/>
      <c r="KMD687" s="198"/>
      <c r="KME687" s="198"/>
      <c r="KMF687" s="198"/>
      <c r="KMG687" s="198"/>
      <c r="KMH687" s="198"/>
      <c r="KMI687" s="198"/>
      <c r="KMJ687" s="198"/>
      <c r="KMK687" s="198"/>
      <c r="KML687" s="198"/>
      <c r="KMM687" s="198"/>
      <c r="KMN687" s="198"/>
      <c r="KMO687" s="198"/>
      <c r="KMP687" s="198"/>
      <c r="KMQ687" s="198"/>
      <c r="KMR687" s="198"/>
      <c r="KMS687" s="198"/>
      <c r="KMT687" s="198"/>
      <c r="KMU687" s="198"/>
      <c r="KMV687" s="198"/>
      <c r="KMW687" s="198"/>
      <c r="KMX687" s="198"/>
      <c r="KMY687" s="198"/>
      <c r="KMZ687" s="198"/>
      <c r="KNA687" s="198"/>
      <c r="KNB687" s="198"/>
      <c r="KNC687" s="198"/>
      <c r="KND687" s="198"/>
      <c r="KNE687" s="198"/>
      <c r="KNF687" s="198"/>
      <c r="KNG687" s="198"/>
      <c r="KNH687" s="198"/>
      <c r="KNI687" s="198"/>
      <c r="KNJ687" s="198"/>
      <c r="KNK687" s="198"/>
      <c r="KNL687" s="198"/>
      <c r="KNM687" s="198"/>
      <c r="KNN687" s="198"/>
      <c r="KNO687" s="198"/>
      <c r="KNP687" s="198"/>
      <c r="KNQ687" s="198"/>
      <c r="KNR687" s="198"/>
      <c r="KNS687" s="198"/>
      <c r="KNT687" s="198"/>
      <c r="KNU687" s="198"/>
      <c r="KNV687" s="198"/>
      <c r="KNW687" s="198"/>
      <c r="KNX687" s="198"/>
      <c r="KNY687" s="198"/>
      <c r="KNZ687" s="198"/>
      <c r="KOA687" s="198"/>
      <c r="KOB687" s="198"/>
      <c r="KOC687" s="198"/>
      <c r="KOD687" s="198"/>
      <c r="KOE687" s="198"/>
      <c r="KOF687" s="198"/>
      <c r="KOG687" s="198"/>
      <c r="KOH687" s="198"/>
      <c r="KOI687" s="198"/>
      <c r="KOJ687" s="198"/>
      <c r="KOK687" s="198"/>
      <c r="KOL687" s="198"/>
      <c r="KOM687" s="198"/>
      <c r="KON687" s="198"/>
      <c r="KOO687" s="198"/>
      <c r="KOP687" s="198"/>
      <c r="KOQ687" s="198"/>
      <c r="KOR687" s="198"/>
      <c r="KOS687" s="198"/>
      <c r="KOT687" s="198"/>
      <c r="KOU687" s="198"/>
      <c r="KOV687" s="198"/>
      <c r="KOW687" s="198"/>
      <c r="KOX687" s="198"/>
      <c r="KOY687" s="198"/>
      <c r="KOZ687" s="198"/>
      <c r="KPA687" s="198"/>
      <c r="KPB687" s="198"/>
      <c r="KPC687" s="198"/>
      <c r="KPD687" s="198"/>
      <c r="KPE687" s="198"/>
      <c r="KPF687" s="198"/>
      <c r="KPG687" s="198"/>
      <c r="KPH687" s="198"/>
      <c r="KPI687" s="198"/>
      <c r="KPJ687" s="198"/>
      <c r="KPK687" s="198"/>
      <c r="KPL687" s="198"/>
      <c r="KPM687" s="198"/>
      <c r="KPN687" s="198"/>
      <c r="KPO687" s="198"/>
      <c r="KPP687" s="198"/>
      <c r="KPQ687" s="198"/>
      <c r="KPR687" s="198"/>
      <c r="KPS687" s="198"/>
      <c r="KPT687" s="198"/>
      <c r="KPU687" s="198"/>
      <c r="KPV687" s="198"/>
      <c r="KPW687" s="198"/>
      <c r="KPX687" s="198"/>
      <c r="KPY687" s="198"/>
      <c r="KPZ687" s="198"/>
      <c r="KQA687" s="198"/>
      <c r="KQB687" s="198"/>
      <c r="KQC687" s="198"/>
      <c r="KQD687" s="198"/>
      <c r="KQE687" s="198"/>
      <c r="KQF687" s="198"/>
      <c r="KQG687" s="198"/>
      <c r="KQH687" s="198"/>
      <c r="KQI687" s="198"/>
      <c r="KQJ687" s="198"/>
      <c r="KQK687" s="198"/>
      <c r="KQL687" s="198"/>
      <c r="KQM687" s="198"/>
      <c r="KQN687" s="198"/>
      <c r="KQO687" s="198"/>
      <c r="KQP687" s="198"/>
      <c r="KQQ687" s="198"/>
      <c r="KQR687" s="198"/>
      <c r="KQS687" s="198"/>
      <c r="KQT687" s="198"/>
      <c r="KQU687" s="198"/>
      <c r="KQV687" s="198"/>
      <c r="KQW687" s="198"/>
      <c r="KQX687" s="198"/>
      <c r="KQY687" s="198"/>
      <c r="KQZ687" s="198"/>
      <c r="KRA687" s="198"/>
      <c r="KRB687" s="198"/>
      <c r="KRC687" s="198"/>
      <c r="KRD687" s="198"/>
      <c r="KRE687" s="198"/>
      <c r="KRF687" s="198"/>
      <c r="KRG687" s="198"/>
      <c r="KRH687" s="198"/>
      <c r="KRI687" s="198"/>
      <c r="KRJ687" s="198"/>
      <c r="KRK687" s="198"/>
      <c r="KRL687" s="198"/>
      <c r="KRM687" s="198"/>
      <c r="KRN687" s="198"/>
      <c r="KRO687" s="198"/>
      <c r="KRP687" s="198"/>
      <c r="KRQ687" s="198"/>
      <c r="KRR687" s="198"/>
      <c r="KRS687" s="198"/>
      <c r="KRT687" s="198"/>
      <c r="KRU687" s="198"/>
      <c r="KRV687" s="198"/>
      <c r="KRW687" s="198"/>
      <c r="KRX687" s="198"/>
      <c r="KRY687" s="198"/>
      <c r="KRZ687" s="198"/>
      <c r="KSA687" s="198"/>
      <c r="KSB687" s="198"/>
      <c r="KSC687" s="198"/>
      <c r="KSD687" s="198"/>
      <c r="KSE687" s="198"/>
      <c r="KSF687" s="198"/>
      <c r="KSG687" s="198"/>
      <c r="KSH687" s="198"/>
      <c r="KSI687" s="198"/>
      <c r="KSJ687" s="198"/>
      <c r="KSK687" s="198"/>
      <c r="KSL687" s="198"/>
      <c r="KSM687" s="198"/>
      <c r="KSN687" s="198"/>
      <c r="KSO687" s="198"/>
      <c r="KSP687" s="198"/>
      <c r="KSQ687" s="198"/>
      <c r="KSR687" s="198"/>
      <c r="KSS687" s="198"/>
      <c r="KST687" s="198"/>
      <c r="KSU687" s="198"/>
      <c r="KSV687" s="198"/>
      <c r="KSW687" s="198"/>
      <c r="KSX687" s="198"/>
      <c r="KSY687" s="198"/>
      <c r="KSZ687" s="198"/>
      <c r="KTA687" s="198"/>
      <c r="KTB687" s="198"/>
      <c r="KTC687" s="198"/>
      <c r="KTD687" s="198"/>
      <c r="KTE687" s="198"/>
      <c r="KTF687" s="198"/>
      <c r="KTG687" s="198"/>
      <c r="KTH687" s="198"/>
      <c r="KTI687" s="198"/>
      <c r="KTJ687" s="198"/>
      <c r="KTK687" s="198"/>
      <c r="KTL687" s="198"/>
      <c r="KTM687" s="198"/>
      <c r="KTN687" s="198"/>
      <c r="KTO687" s="198"/>
      <c r="KTP687" s="198"/>
      <c r="KTQ687" s="198"/>
      <c r="KTR687" s="198"/>
      <c r="KTS687" s="198"/>
      <c r="KTT687" s="198"/>
      <c r="KTU687" s="198"/>
      <c r="KTV687" s="198"/>
      <c r="KTW687" s="198"/>
      <c r="KTX687" s="198"/>
      <c r="KTY687" s="198"/>
      <c r="KTZ687" s="198"/>
      <c r="KUA687" s="198"/>
      <c r="KUB687" s="198"/>
      <c r="KUC687" s="198"/>
      <c r="KUD687" s="198"/>
      <c r="KUE687" s="198"/>
      <c r="KUF687" s="198"/>
      <c r="KUG687" s="198"/>
      <c r="KUH687" s="198"/>
      <c r="KUI687" s="198"/>
      <c r="KUJ687" s="198"/>
      <c r="KUK687" s="198"/>
      <c r="KUL687" s="198"/>
      <c r="KUM687" s="198"/>
      <c r="KUN687" s="198"/>
      <c r="KUO687" s="198"/>
      <c r="KUP687" s="198"/>
      <c r="KUQ687" s="198"/>
      <c r="KUR687" s="198"/>
      <c r="KUS687" s="198"/>
      <c r="KUT687" s="198"/>
      <c r="KUU687" s="198"/>
      <c r="KUV687" s="198"/>
      <c r="KUW687" s="198"/>
      <c r="KUX687" s="198"/>
      <c r="KUY687" s="198"/>
      <c r="KUZ687" s="198"/>
      <c r="KVA687" s="198"/>
      <c r="KVB687" s="198"/>
      <c r="KVC687" s="198"/>
      <c r="KVD687" s="198"/>
      <c r="KVE687" s="198"/>
      <c r="KVF687" s="198"/>
      <c r="KVG687" s="198"/>
      <c r="KVH687" s="198"/>
      <c r="KVI687" s="198"/>
      <c r="KVJ687" s="198"/>
      <c r="KVK687" s="198"/>
      <c r="KVL687" s="198"/>
      <c r="KVM687" s="198"/>
      <c r="KVN687" s="198"/>
      <c r="KVO687" s="198"/>
      <c r="KVP687" s="198"/>
      <c r="KVQ687" s="198"/>
      <c r="KVR687" s="198"/>
      <c r="KVS687" s="198"/>
      <c r="KVT687" s="198"/>
      <c r="KVU687" s="198"/>
      <c r="KVV687" s="198"/>
      <c r="KVW687" s="198"/>
      <c r="KVX687" s="198"/>
      <c r="KVY687" s="198"/>
      <c r="KVZ687" s="198"/>
      <c r="KWA687" s="198"/>
      <c r="KWB687" s="198"/>
      <c r="KWC687" s="198"/>
      <c r="KWD687" s="198"/>
      <c r="KWE687" s="198"/>
      <c r="KWF687" s="198"/>
      <c r="KWG687" s="198"/>
      <c r="KWH687" s="198"/>
      <c r="KWI687" s="198"/>
      <c r="KWJ687" s="198"/>
      <c r="KWK687" s="198"/>
      <c r="KWL687" s="198"/>
      <c r="KWM687" s="198"/>
      <c r="KWN687" s="198"/>
      <c r="KWO687" s="198"/>
      <c r="KWP687" s="198"/>
      <c r="KWQ687" s="198"/>
      <c r="KWR687" s="198"/>
      <c r="KWS687" s="198"/>
      <c r="KWT687" s="198"/>
      <c r="KWU687" s="198"/>
      <c r="KWV687" s="198"/>
      <c r="KWW687" s="198"/>
      <c r="KWX687" s="198"/>
      <c r="KWY687" s="198"/>
      <c r="KWZ687" s="198"/>
      <c r="KXA687" s="198"/>
      <c r="KXB687" s="198"/>
      <c r="KXC687" s="198"/>
      <c r="KXD687" s="198"/>
      <c r="KXE687" s="198"/>
      <c r="KXF687" s="198"/>
      <c r="KXG687" s="198"/>
      <c r="KXH687" s="198"/>
      <c r="KXI687" s="198"/>
      <c r="KXJ687" s="198"/>
      <c r="KXK687" s="198"/>
      <c r="KXL687" s="198"/>
      <c r="KXM687" s="198"/>
      <c r="KXN687" s="198"/>
      <c r="KXO687" s="198"/>
      <c r="KXP687" s="198"/>
      <c r="KXQ687" s="198"/>
      <c r="KXR687" s="198"/>
      <c r="KXS687" s="198"/>
      <c r="KXT687" s="198"/>
      <c r="KXU687" s="198"/>
      <c r="KXV687" s="198"/>
      <c r="KXW687" s="198"/>
      <c r="KXX687" s="198"/>
      <c r="KXY687" s="198"/>
      <c r="KXZ687" s="198"/>
      <c r="KYA687" s="198"/>
      <c r="KYB687" s="198"/>
      <c r="KYC687" s="198"/>
      <c r="KYD687" s="198"/>
      <c r="KYE687" s="198"/>
      <c r="KYF687" s="198"/>
      <c r="KYG687" s="198"/>
      <c r="KYH687" s="198"/>
      <c r="KYI687" s="198"/>
      <c r="KYJ687" s="198"/>
      <c r="KYK687" s="198"/>
      <c r="KYL687" s="198"/>
      <c r="KYM687" s="198"/>
      <c r="KYN687" s="198"/>
      <c r="KYO687" s="198"/>
      <c r="KYP687" s="198"/>
      <c r="KYQ687" s="198"/>
      <c r="KYR687" s="198"/>
      <c r="KYS687" s="198"/>
      <c r="KYT687" s="198"/>
      <c r="KYU687" s="198"/>
      <c r="KYV687" s="198"/>
      <c r="KYW687" s="198"/>
      <c r="KYX687" s="198"/>
      <c r="KYY687" s="198"/>
      <c r="KYZ687" s="198"/>
      <c r="KZA687" s="198"/>
      <c r="KZB687" s="198"/>
      <c r="KZC687" s="198"/>
      <c r="KZD687" s="198"/>
      <c r="KZE687" s="198"/>
      <c r="KZF687" s="198"/>
      <c r="KZG687" s="198"/>
      <c r="KZH687" s="198"/>
      <c r="KZI687" s="198"/>
      <c r="KZJ687" s="198"/>
      <c r="KZK687" s="198"/>
      <c r="KZL687" s="198"/>
      <c r="KZM687" s="198"/>
      <c r="KZN687" s="198"/>
      <c r="KZO687" s="198"/>
      <c r="KZP687" s="198"/>
      <c r="KZQ687" s="198"/>
      <c r="KZR687" s="198"/>
      <c r="KZS687" s="198"/>
      <c r="KZT687" s="198"/>
      <c r="KZU687" s="198"/>
      <c r="KZV687" s="198"/>
      <c r="KZW687" s="198"/>
      <c r="KZX687" s="198"/>
      <c r="KZY687" s="198"/>
      <c r="KZZ687" s="198"/>
      <c r="LAA687" s="198"/>
      <c r="LAB687" s="198"/>
      <c r="LAC687" s="198"/>
      <c r="LAD687" s="198"/>
      <c r="LAE687" s="198"/>
      <c r="LAF687" s="198"/>
      <c r="LAG687" s="198"/>
      <c r="LAH687" s="198"/>
      <c r="LAI687" s="198"/>
      <c r="LAJ687" s="198"/>
      <c r="LAK687" s="198"/>
      <c r="LAL687" s="198"/>
      <c r="LAM687" s="198"/>
      <c r="LAN687" s="198"/>
      <c r="LAO687" s="198"/>
      <c r="LAP687" s="198"/>
      <c r="LAQ687" s="198"/>
      <c r="LAR687" s="198"/>
      <c r="LAS687" s="198"/>
      <c r="LAT687" s="198"/>
      <c r="LAU687" s="198"/>
      <c r="LAV687" s="198"/>
      <c r="LAW687" s="198"/>
      <c r="LAX687" s="198"/>
      <c r="LAY687" s="198"/>
      <c r="LAZ687" s="198"/>
      <c r="LBA687" s="198"/>
      <c r="LBB687" s="198"/>
      <c r="LBC687" s="198"/>
      <c r="LBD687" s="198"/>
      <c r="LBE687" s="198"/>
      <c r="LBF687" s="198"/>
      <c r="LBG687" s="198"/>
      <c r="LBH687" s="198"/>
      <c r="LBI687" s="198"/>
      <c r="LBJ687" s="198"/>
      <c r="LBK687" s="198"/>
      <c r="LBL687" s="198"/>
      <c r="LBM687" s="198"/>
      <c r="LBN687" s="198"/>
      <c r="LBO687" s="198"/>
      <c r="LBP687" s="198"/>
      <c r="LBQ687" s="198"/>
      <c r="LBR687" s="198"/>
      <c r="LBS687" s="198"/>
      <c r="LBT687" s="198"/>
      <c r="LBU687" s="198"/>
      <c r="LBV687" s="198"/>
      <c r="LBW687" s="198"/>
      <c r="LBX687" s="198"/>
      <c r="LBY687" s="198"/>
      <c r="LBZ687" s="198"/>
      <c r="LCA687" s="198"/>
      <c r="LCB687" s="198"/>
      <c r="LCC687" s="198"/>
      <c r="LCD687" s="198"/>
      <c r="LCE687" s="198"/>
      <c r="LCF687" s="198"/>
      <c r="LCG687" s="198"/>
      <c r="LCH687" s="198"/>
      <c r="LCI687" s="198"/>
      <c r="LCJ687" s="198"/>
      <c r="LCK687" s="198"/>
      <c r="LCL687" s="198"/>
      <c r="LCM687" s="198"/>
      <c r="LCN687" s="198"/>
      <c r="LCO687" s="198"/>
      <c r="LCP687" s="198"/>
      <c r="LCQ687" s="198"/>
      <c r="LCR687" s="198"/>
      <c r="LCS687" s="198"/>
      <c r="LCT687" s="198"/>
      <c r="LCU687" s="198"/>
      <c r="LCV687" s="198"/>
      <c r="LCW687" s="198"/>
      <c r="LCX687" s="198"/>
      <c r="LCY687" s="198"/>
      <c r="LCZ687" s="198"/>
      <c r="LDA687" s="198"/>
      <c r="LDB687" s="198"/>
      <c r="LDC687" s="198"/>
      <c r="LDD687" s="198"/>
      <c r="LDE687" s="198"/>
      <c r="LDF687" s="198"/>
      <c r="LDG687" s="198"/>
      <c r="LDH687" s="198"/>
      <c r="LDI687" s="198"/>
      <c r="LDJ687" s="198"/>
      <c r="LDK687" s="198"/>
      <c r="LDL687" s="198"/>
      <c r="LDM687" s="198"/>
      <c r="LDN687" s="198"/>
      <c r="LDO687" s="198"/>
      <c r="LDP687" s="198"/>
      <c r="LDQ687" s="198"/>
      <c r="LDR687" s="198"/>
      <c r="LDS687" s="198"/>
      <c r="LDT687" s="198"/>
      <c r="LDU687" s="198"/>
      <c r="LDV687" s="198"/>
      <c r="LDW687" s="198"/>
      <c r="LDX687" s="198"/>
      <c r="LDY687" s="198"/>
      <c r="LDZ687" s="198"/>
      <c r="LEA687" s="198"/>
      <c r="LEB687" s="198"/>
      <c r="LEC687" s="198"/>
      <c r="LED687" s="198"/>
      <c r="LEE687" s="198"/>
      <c r="LEF687" s="198"/>
      <c r="LEG687" s="198"/>
      <c r="LEH687" s="198"/>
      <c r="LEI687" s="198"/>
      <c r="LEJ687" s="198"/>
      <c r="LEK687" s="198"/>
      <c r="LEL687" s="198"/>
      <c r="LEM687" s="198"/>
      <c r="LEN687" s="198"/>
      <c r="LEO687" s="198"/>
      <c r="LEP687" s="198"/>
      <c r="LEQ687" s="198"/>
      <c r="LER687" s="198"/>
      <c r="LES687" s="198"/>
      <c r="LET687" s="198"/>
      <c r="LEU687" s="198"/>
      <c r="LEV687" s="198"/>
      <c r="LEW687" s="198"/>
      <c r="LEX687" s="198"/>
      <c r="LEY687" s="198"/>
      <c r="LEZ687" s="198"/>
      <c r="LFA687" s="198"/>
      <c r="LFB687" s="198"/>
      <c r="LFC687" s="198"/>
      <c r="LFD687" s="198"/>
      <c r="LFE687" s="198"/>
      <c r="LFF687" s="198"/>
      <c r="LFG687" s="198"/>
      <c r="LFH687" s="198"/>
      <c r="LFI687" s="198"/>
      <c r="LFJ687" s="198"/>
      <c r="LFK687" s="198"/>
      <c r="LFL687" s="198"/>
      <c r="LFM687" s="198"/>
      <c r="LFN687" s="198"/>
      <c r="LFO687" s="198"/>
      <c r="LFP687" s="198"/>
      <c r="LFQ687" s="198"/>
      <c r="LFR687" s="198"/>
      <c r="LFS687" s="198"/>
      <c r="LFT687" s="198"/>
      <c r="LFU687" s="198"/>
      <c r="LFV687" s="198"/>
      <c r="LFW687" s="198"/>
      <c r="LFX687" s="198"/>
      <c r="LFY687" s="198"/>
      <c r="LFZ687" s="198"/>
      <c r="LGA687" s="198"/>
      <c r="LGB687" s="198"/>
      <c r="LGC687" s="198"/>
      <c r="LGD687" s="198"/>
      <c r="LGE687" s="198"/>
      <c r="LGF687" s="198"/>
      <c r="LGG687" s="198"/>
      <c r="LGH687" s="198"/>
      <c r="LGI687" s="198"/>
      <c r="LGJ687" s="198"/>
      <c r="LGK687" s="198"/>
      <c r="LGL687" s="198"/>
      <c r="LGM687" s="198"/>
      <c r="LGN687" s="198"/>
      <c r="LGO687" s="198"/>
      <c r="LGP687" s="198"/>
      <c r="LGQ687" s="198"/>
      <c r="LGR687" s="198"/>
      <c r="LGS687" s="198"/>
      <c r="LGT687" s="198"/>
      <c r="LGU687" s="198"/>
      <c r="LGV687" s="198"/>
      <c r="LGW687" s="198"/>
      <c r="LGX687" s="198"/>
      <c r="LGY687" s="198"/>
      <c r="LGZ687" s="198"/>
      <c r="LHA687" s="198"/>
      <c r="LHB687" s="198"/>
      <c r="LHC687" s="198"/>
      <c r="LHD687" s="198"/>
      <c r="LHE687" s="198"/>
      <c r="LHF687" s="198"/>
      <c r="LHG687" s="198"/>
      <c r="LHH687" s="198"/>
      <c r="LHI687" s="198"/>
      <c r="LHJ687" s="198"/>
      <c r="LHK687" s="198"/>
      <c r="LHL687" s="198"/>
      <c r="LHM687" s="198"/>
      <c r="LHN687" s="198"/>
      <c r="LHO687" s="198"/>
      <c r="LHP687" s="198"/>
      <c r="LHQ687" s="198"/>
      <c r="LHR687" s="198"/>
      <c r="LHS687" s="198"/>
      <c r="LHT687" s="198"/>
      <c r="LHU687" s="198"/>
      <c r="LHV687" s="198"/>
      <c r="LHW687" s="198"/>
      <c r="LHX687" s="198"/>
      <c r="LHY687" s="198"/>
      <c r="LHZ687" s="198"/>
      <c r="LIA687" s="198"/>
      <c r="LIB687" s="198"/>
      <c r="LIC687" s="198"/>
      <c r="LID687" s="198"/>
      <c r="LIE687" s="198"/>
      <c r="LIF687" s="198"/>
      <c r="LIG687" s="198"/>
      <c r="LIH687" s="198"/>
      <c r="LII687" s="198"/>
      <c r="LIJ687" s="198"/>
      <c r="LIK687" s="198"/>
      <c r="LIL687" s="198"/>
      <c r="LIM687" s="198"/>
      <c r="LIN687" s="198"/>
      <c r="LIO687" s="198"/>
      <c r="LIP687" s="198"/>
      <c r="LIQ687" s="198"/>
      <c r="LIR687" s="198"/>
      <c r="LIS687" s="198"/>
      <c r="LIT687" s="198"/>
      <c r="LIU687" s="198"/>
      <c r="LIV687" s="198"/>
      <c r="LIW687" s="198"/>
      <c r="LIX687" s="198"/>
      <c r="LIY687" s="198"/>
      <c r="LIZ687" s="198"/>
      <c r="LJA687" s="198"/>
      <c r="LJB687" s="198"/>
      <c r="LJC687" s="198"/>
      <c r="LJD687" s="198"/>
      <c r="LJE687" s="198"/>
      <c r="LJF687" s="198"/>
      <c r="LJG687" s="198"/>
      <c r="LJH687" s="198"/>
      <c r="LJI687" s="198"/>
      <c r="LJJ687" s="198"/>
      <c r="LJK687" s="198"/>
      <c r="LJL687" s="198"/>
      <c r="LJM687" s="198"/>
      <c r="LJN687" s="198"/>
      <c r="LJO687" s="198"/>
      <c r="LJP687" s="198"/>
      <c r="LJQ687" s="198"/>
      <c r="LJR687" s="198"/>
      <c r="LJS687" s="198"/>
      <c r="LJT687" s="198"/>
      <c r="LJU687" s="198"/>
      <c r="LJV687" s="198"/>
      <c r="LJW687" s="198"/>
      <c r="LJX687" s="198"/>
      <c r="LJY687" s="198"/>
      <c r="LJZ687" s="198"/>
      <c r="LKA687" s="198"/>
      <c r="LKB687" s="198"/>
      <c r="LKC687" s="198"/>
      <c r="LKD687" s="198"/>
      <c r="LKE687" s="198"/>
      <c r="LKF687" s="198"/>
      <c r="LKG687" s="198"/>
      <c r="LKH687" s="198"/>
      <c r="LKI687" s="198"/>
      <c r="LKJ687" s="198"/>
      <c r="LKK687" s="198"/>
      <c r="LKL687" s="198"/>
      <c r="LKM687" s="198"/>
      <c r="LKN687" s="198"/>
      <c r="LKO687" s="198"/>
      <c r="LKP687" s="198"/>
      <c r="LKQ687" s="198"/>
      <c r="LKR687" s="198"/>
      <c r="LKS687" s="198"/>
      <c r="LKT687" s="198"/>
      <c r="LKU687" s="198"/>
      <c r="LKV687" s="198"/>
      <c r="LKW687" s="198"/>
      <c r="LKX687" s="198"/>
      <c r="LKY687" s="198"/>
      <c r="LKZ687" s="198"/>
      <c r="LLA687" s="198"/>
      <c r="LLB687" s="198"/>
      <c r="LLC687" s="198"/>
      <c r="LLD687" s="198"/>
      <c r="LLE687" s="198"/>
      <c r="LLF687" s="198"/>
      <c r="LLG687" s="198"/>
      <c r="LLH687" s="198"/>
      <c r="LLI687" s="198"/>
      <c r="LLJ687" s="198"/>
      <c r="LLK687" s="198"/>
      <c r="LLL687" s="198"/>
      <c r="LLM687" s="198"/>
      <c r="LLN687" s="198"/>
      <c r="LLO687" s="198"/>
      <c r="LLP687" s="198"/>
      <c r="LLQ687" s="198"/>
      <c r="LLR687" s="198"/>
      <c r="LLS687" s="198"/>
      <c r="LLT687" s="198"/>
      <c r="LLU687" s="198"/>
      <c r="LLV687" s="198"/>
      <c r="LLW687" s="198"/>
      <c r="LLX687" s="198"/>
      <c r="LLY687" s="198"/>
      <c r="LLZ687" s="198"/>
      <c r="LMA687" s="198"/>
      <c r="LMB687" s="198"/>
      <c r="LMC687" s="198"/>
      <c r="LMD687" s="198"/>
      <c r="LME687" s="198"/>
      <c r="LMF687" s="198"/>
      <c r="LMG687" s="198"/>
      <c r="LMH687" s="198"/>
      <c r="LMI687" s="198"/>
      <c r="LMJ687" s="198"/>
      <c r="LMK687" s="198"/>
      <c r="LML687" s="198"/>
      <c r="LMM687" s="198"/>
      <c r="LMN687" s="198"/>
      <c r="LMO687" s="198"/>
      <c r="LMP687" s="198"/>
      <c r="LMQ687" s="198"/>
      <c r="LMR687" s="198"/>
      <c r="LMS687" s="198"/>
      <c r="LMT687" s="198"/>
      <c r="LMU687" s="198"/>
      <c r="LMV687" s="198"/>
      <c r="LMW687" s="198"/>
      <c r="LMX687" s="198"/>
      <c r="LMY687" s="198"/>
      <c r="LMZ687" s="198"/>
      <c r="LNA687" s="198"/>
      <c r="LNB687" s="198"/>
      <c r="LNC687" s="198"/>
      <c r="LND687" s="198"/>
      <c r="LNE687" s="198"/>
      <c r="LNF687" s="198"/>
      <c r="LNG687" s="198"/>
      <c r="LNH687" s="198"/>
      <c r="LNI687" s="198"/>
      <c r="LNJ687" s="198"/>
      <c r="LNK687" s="198"/>
      <c r="LNL687" s="198"/>
      <c r="LNM687" s="198"/>
      <c r="LNN687" s="198"/>
      <c r="LNO687" s="198"/>
      <c r="LNP687" s="198"/>
      <c r="LNQ687" s="198"/>
      <c r="LNR687" s="198"/>
      <c r="LNS687" s="198"/>
      <c r="LNT687" s="198"/>
      <c r="LNU687" s="198"/>
      <c r="LNV687" s="198"/>
      <c r="LNW687" s="198"/>
      <c r="LNX687" s="198"/>
      <c r="LNY687" s="198"/>
      <c r="LNZ687" s="198"/>
      <c r="LOA687" s="198"/>
      <c r="LOB687" s="198"/>
      <c r="LOC687" s="198"/>
      <c r="LOD687" s="198"/>
      <c r="LOE687" s="198"/>
      <c r="LOF687" s="198"/>
      <c r="LOG687" s="198"/>
      <c r="LOH687" s="198"/>
      <c r="LOI687" s="198"/>
      <c r="LOJ687" s="198"/>
      <c r="LOK687" s="198"/>
      <c r="LOL687" s="198"/>
      <c r="LOM687" s="198"/>
      <c r="LON687" s="198"/>
      <c r="LOO687" s="198"/>
      <c r="LOP687" s="198"/>
      <c r="LOQ687" s="198"/>
      <c r="LOR687" s="198"/>
      <c r="LOS687" s="198"/>
      <c r="LOT687" s="198"/>
      <c r="LOU687" s="198"/>
      <c r="LOV687" s="198"/>
      <c r="LOW687" s="198"/>
      <c r="LOX687" s="198"/>
      <c r="LOY687" s="198"/>
      <c r="LOZ687" s="198"/>
      <c r="LPA687" s="198"/>
      <c r="LPB687" s="198"/>
      <c r="LPC687" s="198"/>
      <c r="LPD687" s="198"/>
      <c r="LPE687" s="198"/>
      <c r="LPF687" s="198"/>
      <c r="LPG687" s="198"/>
      <c r="LPH687" s="198"/>
      <c r="LPI687" s="198"/>
      <c r="LPJ687" s="198"/>
      <c r="LPK687" s="198"/>
      <c r="LPL687" s="198"/>
      <c r="LPM687" s="198"/>
      <c r="LPN687" s="198"/>
      <c r="LPO687" s="198"/>
      <c r="LPP687" s="198"/>
      <c r="LPQ687" s="198"/>
      <c r="LPR687" s="198"/>
      <c r="LPS687" s="198"/>
      <c r="LPT687" s="198"/>
      <c r="LPU687" s="198"/>
      <c r="LPV687" s="198"/>
      <c r="LPW687" s="198"/>
      <c r="LPX687" s="198"/>
      <c r="LPY687" s="198"/>
      <c r="LPZ687" s="198"/>
      <c r="LQA687" s="198"/>
      <c r="LQB687" s="198"/>
      <c r="LQC687" s="198"/>
      <c r="LQD687" s="198"/>
      <c r="LQE687" s="198"/>
      <c r="LQF687" s="198"/>
      <c r="LQG687" s="198"/>
      <c r="LQH687" s="198"/>
      <c r="LQI687" s="198"/>
      <c r="LQJ687" s="198"/>
      <c r="LQK687" s="198"/>
      <c r="LQL687" s="198"/>
      <c r="LQM687" s="198"/>
      <c r="LQN687" s="198"/>
      <c r="LQO687" s="198"/>
      <c r="LQP687" s="198"/>
      <c r="LQQ687" s="198"/>
      <c r="LQR687" s="198"/>
      <c r="LQS687" s="198"/>
      <c r="LQT687" s="198"/>
      <c r="LQU687" s="198"/>
      <c r="LQV687" s="198"/>
      <c r="LQW687" s="198"/>
      <c r="LQX687" s="198"/>
      <c r="LQY687" s="198"/>
      <c r="LQZ687" s="198"/>
      <c r="LRA687" s="198"/>
      <c r="LRB687" s="198"/>
      <c r="LRC687" s="198"/>
      <c r="LRD687" s="198"/>
      <c r="LRE687" s="198"/>
      <c r="LRF687" s="198"/>
      <c r="LRG687" s="198"/>
      <c r="LRH687" s="198"/>
      <c r="LRI687" s="198"/>
      <c r="LRJ687" s="198"/>
      <c r="LRK687" s="198"/>
      <c r="LRL687" s="198"/>
      <c r="LRM687" s="198"/>
      <c r="LRN687" s="198"/>
      <c r="LRO687" s="198"/>
      <c r="LRP687" s="198"/>
      <c r="LRQ687" s="198"/>
      <c r="LRR687" s="198"/>
      <c r="LRS687" s="198"/>
      <c r="LRT687" s="198"/>
      <c r="LRU687" s="198"/>
      <c r="LRV687" s="198"/>
      <c r="LRW687" s="198"/>
      <c r="LRX687" s="198"/>
      <c r="LRY687" s="198"/>
      <c r="LRZ687" s="198"/>
      <c r="LSA687" s="198"/>
      <c r="LSB687" s="198"/>
      <c r="LSC687" s="198"/>
      <c r="LSD687" s="198"/>
      <c r="LSE687" s="198"/>
      <c r="LSF687" s="198"/>
      <c r="LSG687" s="198"/>
      <c r="LSH687" s="198"/>
      <c r="LSI687" s="198"/>
      <c r="LSJ687" s="198"/>
      <c r="LSK687" s="198"/>
      <c r="LSL687" s="198"/>
      <c r="LSM687" s="198"/>
      <c r="LSN687" s="198"/>
      <c r="LSO687" s="198"/>
      <c r="LSP687" s="198"/>
      <c r="LSQ687" s="198"/>
      <c r="LSR687" s="198"/>
      <c r="LSS687" s="198"/>
      <c r="LST687" s="198"/>
      <c r="LSU687" s="198"/>
      <c r="LSV687" s="198"/>
      <c r="LSW687" s="198"/>
      <c r="LSX687" s="198"/>
      <c r="LSY687" s="198"/>
      <c r="LSZ687" s="198"/>
      <c r="LTA687" s="198"/>
      <c r="LTB687" s="198"/>
      <c r="LTC687" s="198"/>
      <c r="LTD687" s="198"/>
      <c r="LTE687" s="198"/>
      <c r="LTF687" s="198"/>
      <c r="LTG687" s="198"/>
      <c r="LTH687" s="198"/>
      <c r="LTI687" s="198"/>
      <c r="LTJ687" s="198"/>
      <c r="LTK687" s="198"/>
      <c r="LTL687" s="198"/>
      <c r="LTM687" s="198"/>
      <c r="LTN687" s="198"/>
      <c r="LTO687" s="198"/>
      <c r="LTP687" s="198"/>
      <c r="LTQ687" s="198"/>
      <c r="LTR687" s="198"/>
      <c r="LTS687" s="198"/>
      <c r="LTT687" s="198"/>
      <c r="LTU687" s="198"/>
      <c r="LTV687" s="198"/>
      <c r="LTW687" s="198"/>
      <c r="LTX687" s="198"/>
      <c r="LTY687" s="198"/>
      <c r="LTZ687" s="198"/>
      <c r="LUA687" s="198"/>
      <c r="LUB687" s="198"/>
      <c r="LUC687" s="198"/>
      <c r="LUD687" s="198"/>
      <c r="LUE687" s="198"/>
      <c r="LUF687" s="198"/>
      <c r="LUG687" s="198"/>
      <c r="LUH687" s="198"/>
      <c r="LUI687" s="198"/>
      <c r="LUJ687" s="198"/>
      <c r="LUK687" s="198"/>
      <c r="LUL687" s="198"/>
      <c r="LUM687" s="198"/>
      <c r="LUN687" s="198"/>
      <c r="LUO687" s="198"/>
      <c r="LUP687" s="198"/>
      <c r="LUQ687" s="198"/>
      <c r="LUR687" s="198"/>
      <c r="LUS687" s="198"/>
      <c r="LUT687" s="198"/>
      <c r="LUU687" s="198"/>
      <c r="LUV687" s="198"/>
      <c r="LUW687" s="198"/>
      <c r="LUX687" s="198"/>
      <c r="LUY687" s="198"/>
      <c r="LUZ687" s="198"/>
      <c r="LVA687" s="198"/>
      <c r="LVB687" s="198"/>
      <c r="LVC687" s="198"/>
      <c r="LVD687" s="198"/>
      <c r="LVE687" s="198"/>
      <c r="LVF687" s="198"/>
      <c r="LVG687" s="198"/>
      <c r="LVH687" s="198"/>
      <c r="LVI687" s="198"/>
      <c r="LVJ687" s="198"/>
      <c r="LVK687" s="198"/>
      <c r="LVL687" s="198"/>
      <c r="LVM687" s="198"/>
      <c r="LVN687" s="198"/>
      <c r="LVO687" s="198"/>
      <c r="LVP687" s="198"/>
      <c r="LVQ687" s="198"/>
      <c r="LVR687" s="198"/>
      <c r="LVS687" s="198"/>
      <c r="LVT687" s="198"/>
      <c r="LVU687" s="198"/>
      <c r="LVV687" s="198"/>
      <c r="LVW687" s="198"/>
      <c r="LVX687" s="198"/>
      <c r="LVY687" s="198"/>
      <c r="LVZ687" s="198"/>
      <c r="LWA687" s="198"/>
      <c r="LWB687" s="198"/>
      <c r="LWC687" s="198"/>
      <c r="LWD687" s="198"/>
      <c r="LWE687" s="198"/>
      <c r="LWF687" s="198"/>
      <c r="LWG687" s="198"/>
      <c r="LWH687" s="198"/>
      <c r="LWI687" s="198"/>
      <c r="LWJ687" s="198"/>
      <c r="LWK687" s="198"/>
      <c r="LWL687" s="198"/>
      <c r="LWM687" s="198"/>
      <c r="LWN687" s="198"/>
      <c r="LWO687" s="198"/>
      <c r="LWP687" s="198"/>
      <c r="LWQ687" s="198"/>
      <c r="LWR687" s="198"/>
      <c r="LWS687" s="198"/>
      <c r="LWT687" s="198"/>
      <c r="LWU687" s="198"/>
      <c r="LWV687" s="198"/>
      <c r="LWW687" s="198"/>
      <c r="LWX687" s="198"/>
      <c r="LWY687" s="198"/>
      <c r="LWZ687" s="198"/>
      <c r="LXA687" s="198"/>
      <c r="LXB687" s="198"/>
      <c r="LXC687" s="198"/>
      <c r="LXD687" s="198"/>
      <c r="LXE687" s="198"/>
      <c r="LXF687" s="198"/>
      <c r="LXG687" s="198"/>
      <c r="LXH687" s="198"/>
      <c r="LXI687" s="198"/>
      <c r="LXJ687" s="198"/>
      <c r="LXK687" s="198"/>
      <c r="LXL687" s="198"/>
      <c r="LXM687" s="198"/>
      <c r="LXN687" s="198"/>
      <c r="LXO687" s="198"/>
      <c r="LXP687" s="198"/>
      <c r="LXQ687" s="198"/>
      <c r="LXR687" s="198"/>
      <c r="LXS687" s="198"/>
      <c r="LXT687" s="198"/>
      <c r="LXU687" s="198"/>
      <c r="LXV687" s="198"/>
      <c r="LXW687" s="198"/>
      <c r="LXX687" s="198"/>
      <c r="LXY687" s="198"/>
      <c r="LXZ687" s="198"/>
      <c r="LYA687" s="198"/>
      <c r="LYB687" s="198"/>
      <c r="LYC687" s="198"/>
      <c r="LYD687" s="198"/>
      <c r="LYE687" s="198"/>
      <c r="LYF687" s="198"/>
      <c r="LYG687" s="198"/>
      <c r="LYH687" s="198"/>
      <c r="LYI687" s="198"/>
      <c r="LYJ687" s="198"/>
      <c r="LYK687" s="198"/>
      <c r="LYL687" s="198"/>
      <c r="LYM687" s="198"/>
      <c r="LYN687" s="198"/>
      <c r="LYO687" s="198"/>
      <c r="LYP687" s="198"/>
      <c r="LYQ687" s="198"/>
      <c r="LYR687" s="198"/>
      <c r="LYS687" s="198"/>
      <c r="LYT687" s="198"/>
      <c r="LYU687" s="198"/>
      <c r="LYV687" s="198"/>
      <c r="LYW687" s="198"/>
      <c r="LYX687" s="198"/>
      <c r="LYY687" s="198"/>
      <c r="LYZ687" s="198"/>
      <c r="LZA687" s="198"/>
      <c r="LZB687" s="198"/>
      <c r="LZC687" s="198"/>
      <c r="LZD687" s="198"/>
      <c r="LZE687" s="198"/>
      <c r="LZF687" s="198"/>
      <c r="LZG687" s="198"/>
      <c r="LZH687" s="198"/>
      <c r="LZI687" s="198"/>
      <c r="LZJ687" s="198"/>
      <c r="LZK687" s="198"/>
      <c r="LZL687" s="198"/>
      <c r="LZM687" s="198"/>
      <c r="LZN687" s="198"/>
      <c r="LZO687" s="198"/>
      <c r="LZP687" s="198"/>
      <c r="LZQ687" s="198"/>
      <c r="LZR687" s="198"/>
      <c r="LZS687" s="198"/>
      <c r="LZT687" s="198"/>
      <c r="LZU687" s="198"/>
      <c r="LZV687" s="198"/>
      <c r="LZW687" s="198"/>
      <c r="LZX687" s="198"/>
      <c r="LZY687" s="198"/>
      <c r="LZZ687" s="198"/>
      <c r="MAA687" s="198"/>
      <c r="MAB687" s="198"/>
      <c r="MAC687" s="198"/>
      <c r="MAD687" s="198"/>
      <c r="MAE687" s="198"/>
      <c r="MAF687" s="198"/>
      <c r="MAG687" s="198"/>
      <c r="MAH687" s="198"/>
      <c r="MAI687" s="198"/>
      <c r="MAJ687" s="198"/>
      <c r="MAK687" s="198"/>
      <c r="MAL687" s="198"/>
      <c r="MAM687" s="198"/>
      <c r="MAN687" s="198"/>
      <c r="MAO687" s="198"/>
      <c r="MAP687" s="198"/>
      <c r="MAQ687" s="198"/>
      <c r="MAR687" s="198"/>
      <c r="MAS687" s="198"/>
      <c r="MAT687" s="198"/>
      <c r="MAU687" s="198"/>
      <c r="MAV687" s="198"/>
      <c r="MAW687" s="198"/>
      <c r="MAX687" s="198"/>
      <c r="MAY687" s="198"/>
      <c r="MAZ687" s="198"/>
      <c r="MBA687" s="198"/>
      <c r="MBB687" s="198"/>
      <c r="MBC687" s="198"/>
      <c r="MBD687" s="198"/>
      <c r="MBE687" s="198"/>
      <c r="MBF687" s="198"/>
      <c r="MBG687" s="198"/>
      <c r="MBH687" s="198"/>
      <c r="MBI687" s="198"/>
      <c r="MBJ687" s="198"/>
      <c r="MBK687" s="198"/>
      <c r="MBL687" s="198"/>
      <c r="MBM687" s="198"/>
      <c r="MBN687" s="198"/>
      <c r="MBO687" s="198"/>
      <c r="MBP687" s="198"/>
      <c r="MBQ687" s="198"/>
      <c r="MBR687" s="198"/>
      <c r="MBS687" s="198"/>
      <c r="MBT687" s="198"/>
      <c r="MBU687" s="198"/>
      <c r="MBV687" s="198"/>
      <c r="MBW687" s="198"/>
      <c r="MBX687" s="198"/>
      <c r="MBY687" s="198"/>
      <c r="MBZ687" s="198"/>
      <c r="MCA687" s="198"/>
      <c r="MCB687" s="198"/>
      <c r="MCC687" s="198"/>
      <c r="MCD687" s="198"/>
      <c r="MCE687" s="198"/>
      <c r="MCF687" s="198"/>
      <c r="MCG687" s="198"/>
      <c r="MCH687" s="198"/>
      <c r="MCI687" s="198"/>
      <c r="MCJ687" s="198"/>
      <c r="MCK687" s="198"/>
      <c r="MCL687" s="198"/>
      <c r="MCM687" s="198"/>
      <c r="MCN687" s="198"/>
      <c r="MCO687" s="198"/>
      <c r="MCP687" s="198"/>
      <c r="MCQ687" s="198"/>
      <c r="MCR687" s="198"/>
      <c r="MCS687" s="198"/>
      <c r="MCT687" s="198"/>
      <c r="MCU687" s="198"/>
      <c r="MCV687" s="198"/>
      <c r="MCW687" s="198"/>
      <c r="MCX687" s="198"/>
      <c r="MCY687" s="198"/>
      <c r="MCZ687" s="198"/>
      <c r="MDA687" s="198"/>
      <c r="MDB687" s="198"/>
      <c r="MDC687" s="198"/>
      <c r="MDD687" s="198"/>
      <c r="MDE687" s="198"/>
      <c r="MDF687" s="198"/>
      <c r="MDG687" s="198"/>
      <c r="MDH687" s="198"/>
      <c r="MDI687" s="198"/>
      <c r="MDJ687" s="198"/>
      <c r="MDK687" s="198"/>
      <c r="MDL687" s="198"/>
      <c r="MDM687" s="198"/>
      <c r="MDN687" s="198"/>
      <c r="MDO687" s="198"/>
      <c r="MDP687" s="198"/>
      <c r="MDQ687" s="198"/>
      <c r="MDR687" s="198"/>
      <c r="MDS687" s="198"/>
      <c r="MDT687" s="198"/>
      <c r="MDU687" s="198"/>
      <c r="MDV687" s="198"/>
      <c r="MDW687" s="198"/>
      <c r="MDX687" s="198"/>
      <c r="MDY687" s="198"/>
      <c r="MDZ687" s="198"/>
      <c r="MEA687" s="198"/>
      <c r="MEB687" s="198"/>
      <c r="MEC687" s="198"/>
      <c r="MED687" s="198"/>
      <c r="MEE687" s="198"/>
      <c r="MEF687" s="198"/>
      <c r="MEG687" s="198"/>
      <c r="MEH687" s="198"/>
      <c r="MEI687" s="198"/>
      <c r="MEJ687" s="198"/>
      <c r="MEK687" s="198"/>
      <c r="MEL687" s="198"/>
      <c r="MEM687" s="198"/>
      <c r="MEN687" s="198"/>
      <c r="MEO687" s="198"/>
      <c r="MEP687" s="198"/>
      <c r="MEQ687" s="198"/>
      <c r="MER687" s="198"/>
      <c r="MES687" s="198"/>
      <c r="MET687" s="198"/>
      <c r="MEU687" s="198"/>
      <c r="MEV687" s="198"/>
      <c r="MEW687" s="198"/>
      <c r="MEX687" s="198"/>
      <c r="MEY687" s="198"/>
      <c r="MEZ687" s="198"/>
      <c r="MFA687" s="198"/>
      <c r="MFB687" s="198"/>
      <c r="MFC687" s="198"/>
      <c r="MFD687" s="198"/>
      <c r="MFE687" s="198"/>
      <c r="MFF687" s="198"/>
      <c r="MFG687" s="198"/>
      <c r="MFH687" s="198"/>
      <c r="MFI687" s="198"/>
      <c r="MFJ687" s="198"/>
      <c r="MFK687" s="198"/>
      <c r="MFL687" s="198"/>
      <c r="MFM687" s="198"/>
      <c r="MFN687" s="198"/>
      <c r="MFO687" s="198"/>
      <c r="MFP687" s="198"/>
      <c r="MFQ687" s="198"/>
      <c r="MFR687" s="198"/>
      <c r="MFS687" s="198"/>
      <c r="MFT687" s="198"/>
      <c r="MFU687" s="198"/>
      <c r="MFV687" s="198"/>
      <c r="MFW687" s="198"/>
      <c r="MFX687" s="198"/>
      <c r="MFY687" s="198"/>
      <c r="MFZ687" s="198"/>
      <c r="MGA687" s="198"/>
      <c r="MGB687" s="198"/>
      <c r="MGC687" s="198"/>
      <c r="MGD687" s="198"/>
      <c r="MGE687" s="198"/>
      <c r="MGF687" s="198"/>
      <c r="MGG687" s="198"/>
      <c r="MGH687" s="198"/>
      <c r="MGI687" s="198"/>
      <c r="MGJ687" s="198"/>
      <c r="MGK687" s="198"/>
      <c r="MGL687" s="198"/>
      <c r="MGM687" s="198"/>
      <c r="MGN687" s="198"/>
      <c r="MGO687" s="198"/>
      <c r="MGP687" s="198"/>
      <c r="MGQ687" s="198"/>
      <c r="MGR687" s="198"/>
      <c r="MGS687" s="198"/>
      <c r="MGT687" s="198"/>
      <c r="MGU687" s="198"/>
      <c r="MGV687" s="198"/>
      <c r="MGW687" s="198"/>
      <c r="MGX687" s="198"/>
      <c r="MGY687" s="198"/>
      <c r="MGZ687" s="198"/>
      <c r="MHA687" s="198"/>
      <c r="MHB687" s="198"/>
      <c r="MHC687" s="198"/>
      <c r="MHD687" s="198"/>
      <c r="MHE687" s="198"/>
      <c r="MHF687" s="198"/>
      <c r="MHG687" s="198"/>
      <c r="MHH687" s="198"/>
      <c r="MHI687" s="198"/>
      <c r="MHJ687" s="198"/>
      <c r="MHK687" s="198"/>
      <c r="MHL687" s="198"/>
      <c r="MHM687" s="198"/>
      <c r="MHN687" s="198"/>
      <c r="MHO687" s="198"/>
      <c r="MHP687" s="198"/>
      <c r="MHQ687" s="198"/>
      <c r="MHR687" s="198"/>
      <c r="MHS687" s="198"/>
      <c r="MHT687" s="198"/>
      <c r="MHU687" s="198"/>
      <c r="MHV687" s="198"/>
      <c r="MHW687" s="198"/>
      <c r="MHX687" s="198"/>
      <c r="MHY687" s="198"/>
      <c r="MHZ687" s="198"/>
      <c r="MIA687" s="198"/>
      <c r="MIB687" s="198"/>
      <c r="MIC687" s="198"/>
      <c r="MID687" s="198"/>
      <c r="MIE687" s="198"/>
      <c r="MIF687" s="198"/>
      <c r="MIG687" s="198"/>
      <c r="MIH687" s="198"/>
      <c r="MII687" s="198"/>
      <c r="MIJ687" s="198"/>
      <c r="MIK687" s="198"/>
      <c r="MIL687" s="198"/>
      <c r="MIM687" s="198"/>
      <c r="MIN687" s="198"/>
      <c r="MIO687" s="198"/>
      <c r="MIP687" s="198"/>
      <c r="MIQ687" s="198"/>
      <c r="MIR687" s="198"/>
      <c r="MIS687" s="198"/>
      <c r="MIT687" s="198"/>
      <c r="MIU687" s="198"/>
      <c r="MIV687" s="198"/>
      <c r="MIW687" s="198"/>
      <c r="MIX687" s="198"/>
      <c r="MIY687" s="198"/>
      <c r="MIZ687" s="198"/>
      <c r="MJA687" s="198"/>
      <c r="MJB687" s="198"/>
      <c r="MJC687" s="198"/>
      <c r="MJD687" s="198"/>
      <c r="MJE687" s="198"/>
      <c r="MJF687" s="198"/>
      <c r="MJG687" s="198"/>
      <c r="MJH687" s="198"/>
      <c r="MJI687" s="198"/>
      <c r="MJJ687" s="198"/>
      <c r="MJK687" s="198"/>
      <c r="MJL687" s="198"/>
      <c r="MJM687" s="198"/>
      <c r="MJN687" s="198"/>
      <c r="MJO687" s="198"/>
      <c r="MJP687" s="198"/>
      <c r="MJQ687" s="198"/>
      <c r="MJR687" s="198"/>
      <c r="MJS687" s="198"/>
      <c r="MJT687" s="198"/>
      <c r="MJU687" s="198"/>
      <c r="MJV687" s="198"/>
      <c r="MJW687" s="198"/>
      <c r="MJX687" s="198"/>
      <c r="MJY687" s="198"/>
      <c r="MJZ687" s="198"/>
      <c r="MKA687" s="198"/>
      <c r="MKB687" s="198"/>
      <c r="MKC687" s="198"/>
      <c r="MKD687" s="198"/>
      <c r="MKE687" s="198"/>
      <c r="MKF687" s="198"/>
      <c r="MKG687" s="198"/>
      <c r="MKH687" s="198"/>
      <c r="MKI687" s="198"/>
      <c r="MKJ687" s="198"/>
      <c r="MKK687" s="198"/>
      <c r="MKL687" s="198"/>
      <c r="MKM687" s="198"/>
      <c r="MKN687" s="198"/>
      <c r="MKO687" s="198"/>
      <c r="MKP687" s="198"/>
      <c r="MKQ687" s="198"/>
      <c r="MKR687" s="198"/>
      <c r="MKS687" s="198"/>
      <c r="MKT687" s="198"/>
      <c r="MKU687" s="198"/>
      <c r="MKV687" s="198"/>
      <c r="MKW687" s="198"/>
      <c r="MKX687" s="198"/>
      <c r="MKY687" s="198"/>
      <c r="MKZ687" s="198"/>
      <c r="MLA687" s="198"/>
      <c r="MLB687" s="198"/>
      <c r="MLC687" s="198"/>
      <c r="MLD687" s="198"/>
      <c r="MLE687" s="198"/>
      <c r="MLF687" s="198"/>
      <c r="MLG687" s="198"/>
      <c r="MLH687" s="198"/>
      <c r="MLI687" s="198"/>
      <c r="MLJ687" s="198"/>
      <c r="MLK687" s="198"/>
      <c r="MLL687" s="198"/>
      <c r="MLM687" s="198"/>
      <c r="MLN687" s="198"/>
      <c r="MLO687" s="198"/>
      <c r="MLP687" s="198"/>
      <c r="MLQ687" s="198"/>
      <c r="MLR687" s="198"/>
      <c r="MLS687" s="198"/>
      <c r="MLT687" s="198"/>
      <c r="MLU687" s="198"/>
      <c r="MLV687" s="198"/>
      <c r="MLW687" s="198"/>
      <c r="MLX687" s="198"/>
      <c r="MLY687" s="198"/>
      <c r="MLZ687" s="198"/>
      <c r="MMA687" s="198"/>
      <c r="MMB687" s="198"/>
      <c r="MMC687" s="198"/>
      <c r="MMD687" s="198"/>
      <c r="MME687" s="198"/>
      <c r="MMF687" s="198"/>
      <c r="MMG687" s="198"/>
      <c r="MMH687" s="198"/>
      <c r="MMI687" s="198"/>
      <c r="MMJ687" s="198"/>
      <c r="MMK687" s="198"/>
      <c r="MML687" s="198"/>
      <c r="MMM687" s="198"/>
      <c r="MMN687" s="198"/>
      <c r="MMO687" s="198"/>
      <c r="MMP687" s="198"/>
      <c r="MMQ687" s="198"/>
      <c r="MMR687" s="198"/>
      <c r="MMS687" s="198"/>
      <c r="MMT687" s="198"/>
      <c r="MMU687" s="198"/>
      <c r="MMV687" s="198"/>
      <c r="MMW687" s="198"/>
      <c r="MMX687" s="198"/>
      <c r="MMY687" s="198"/>
      <c r="MMZ687" s="198"/>
      <c r="MNA687" s="198"/>
      <c r="MNB687" s="198"/>
      <c r="MNC687" s="198"/>
      <c r="MND687" s="198"/>
      <c r="MNE687" s="198"/>
      <c r="MNF687" s="198"/>
      <c r="MNG687" s="198"/>
      <c r="MNH687" s="198"/>
      <c r="MNI687" s="198"/>
      <c r="MNJ687" s="198"/>
      <c r="MNK687" s="198"/>
      <c r="MNL687" s="198"/>
      <c r="MNM687" s="198"/>
      <c r="MNN687" s="198"/>
      <c r="MNO687" s="198"/>
      <c r="MNP687" s="198"/>
      <c r="MNQ687" s="198"/>
      <c r="MNR687" s="198"/>
      <c r="MNS687" s="198"/>
      <c r="MNT687" s="198"/>
      <c r="MNU687" s="198"/>
      <c r="MNV687" s="198"/>
      <c r="MNW687" s="198"/>
      <c r="MNX687" s="198"/>
      <c r="MNY687" s="198"/>
      <c r="MNZ687" s="198"/>
      <c r="MOA687" s="198"/>
      <c r="MOB687" s="198"/>
      <c r="MOC687" s="198"/>
      <c r="MOD687" s="198"/>
      <c r="MOE687" s="198"/>
      <c r="MOF687" s="198"/>
      <c r="MOG687" s="198"/>
      <c r="MOH687" s="198"/>
      <c r="MOI687" s="198"/>
      <c r="MOJ687" s="198"/>
      <c r="MOK687" s="198"/>
      <c r="MOL687" s="198"/>
      <c r="MOM687" s="198"/>
      <c r="MON687" s="198"/>
      <c r="MOO687" s="198"/>
      <c r="MOP687" s="198"/>
      <c r="MOQ687" s="198"/>
      <c r="MOR687" s="198"/>
      <c r="MOS687" s="198"/>
      <c r="MOT687" s="198"/>
      <c r="MOU687" s="198"/>
      <c r="MOV687" s="198"/>
      <c r="MOW687" s="198"/>
      <c r="MOX687" s="198"/>
      <c r="MOY687" s="198"/>
      <c r="MOZ687" s="198"/>
      <c r="MPA687" s="198"/>
      <c r="MPB687" s="198"/>
      <c r="MPC687" s="198"/>
      <c r="MPD687" s="198"/>
      <c r="MPE687" s="198"/>
      <c r="MPF687" s="198"/>
      <c r="MPG687" s="198"/>
      <c r="MPH687" s="198"/>
      <c r="MPI687" s="198"/>
      <c r="MPJ687" s="198"/>
      <c r="MPK687" s="198"/>
      <c r="MPL687" s="198"/>
      <c r="MPM687" s="198"/>
      <c r="MPN687" s="198"/>
      <c r="MPO687" s="198"/>
      <c r="MPP687" s="198"/>
      <c r="MPQ687" s="198"/>
      <c r="MPR687" s="198"/>
      <c r="MPS687" s="198"/>
      <c r="MPT687" s="198"/>
      <c r="MPU687" s="198"/>
      <c r="MPV687" s="198"/>
      <c r="MPW687" s="198"/>
      <c r="MPX687" s="198"/>
      <c r="MPY687" s="198"/>
      <c r="MPZ687" s="198"/>
      <c r="MQA687" s="198"/>
      <c r="MQB687" s="198"/>
      <c r="MQC687" s="198"/>
      <c r="MQD687" s="198"/>
      <c r="MQE687" s="198"/>
      <c r="MQF687" s="198"/>
      <c r="MQG687" s="198"/>
      <c r="MQH687" s="198"/>
      <c r="MQI687" s="198"/>
      <c r="MQJ687" s="198"/>
      <c r="MQK687" s="198"/>
      <c r="MQL687" s="198"/>
      <c r="MQM687" s="198"/>
      <c r="MQN687" s="198"/>
      <c r="MQO687" s="198"/>
      <c r="MQP687" s="198"/>
      <c r="MQQ687" s="198"/>
      <c r="MQR687" s="198"/>
      <c r="MQS687" s="198"/>
      <c r="MQT687" s="198"/>
      <c r="MQU687" s="198"/>
      <c r="MQV687" s="198"/>
      <c r="MQW687" s="198"/>
      <c r="MQX687" s="198"/>
      <c r="MQY687" s="198"/>
      <c r="MQZ687" s="198"/>
      <c r="MRA687" s="198"/>
      <c r="MRB687" s="198"/>
      <c r="MRC687" s="198"/>
      <c r="MRD687" s="198"/>
      <c r="MRE687" s="198"/>
      <c r="MRF687" s="198"/>
      <c r="MRG687" s="198"/>
      <c r="MRH687" s="198"/>
      <c r="MRI687" s="198"/>
      <c r="MRJ687" s="198"/>
      <c r="MRK687" s="198"/>
      <c r="MRL687" s="198"/>
      <c r="MRM687" s="198"/>
      <c r="MRN687" s="198"/>
      <c r="MRO687" s="198"/>
      <c r="MRP687" s="198"/>
      <c r="MRQ687" s="198"/>
      <c r="MRR687" s="198"/>
      <c r="MRS687" s="198"/>
      <c r="MRT687" s="198"/>
      <c r="MRU687" s="198"/>
      <c r="MRV687" s="198"/>
      <c r="MRW687" s="198"/>
      <c r="MRX687" s="198"/>
      <c r="MRY687" s="198"/>
      <c r="MRZ687" s="198"/>
      <c r="MSA687" s="198"/>
      <c r="MSB687" s="198"/>
      <c r="MSC687" s="198"/>
      <c r="MSD687" s="198"/>
      <c r="MSE687" s="198"/>
      <c r="MSF687" s="198"/>
      <c r="MSG687" s="198"/>
      <c r="MSH687" s="198"/>
      <c r="MSI687" s="198"/>
      <c r="MSJ687" s="198"/>
      <c r="MSK687" s="198"/>
      <c r="MSL687" s="198"/>
      <c r="MSM687" s="198"/>
      <c r="MSN687" s="198"/>
      <c r="MSO687" s="198"/>
      <c r="MSP687" s="198"/>
      <c r="MSQ687" s="198"/>
      <c r="MSR687" s="198"/>
      <c r="MSS687" s="198"/>
      <c r="MST687" s="198"/>
      <c r="MSU687" s="198"/>
      <c r="MSV687" s="198"/>
      <c r="MSW687" s="198"/>
      <c r="MSX687" s="198"/>
      <c r="MSY687" s="198"/>
      <c r="MSZ687" s="198"/>
      <c r="MTA687" s="198"/>
      <c r="MTB687" s="198"/>
      <c r="MTC687" s="198"/>
      <c r="MTD687" s="198"/>
      <c r="MTE687" s="198"/>
      <c r="MTF687" s="198"/>
      <c r="MTG687" s="198"/>
      <c r="MTH687" s="198"/>
      <c r="MTI687" s="198"/>
      <c r="MTJ687" s="198"/>
      <c r="MTK687" s="198"/>
      <c r="MTL687" s="198"/>
      <c r="MTM687" s="198"/>
      <c r="MTN687" s="198"/>
      <c r="MTO687" s="198"/>
      <c r="MTP687" s="198"/>
      <c r="MTQ687" s="198"/>
      <c r="MTR687" s="198"/>
      <c r="MTS687" s="198"/>
      <c r="MTT687" s="198"/>
      <c r="MTU687" s="198"/>
      <c r="MTV687" s="198"/>
      <c r="MTW687" s="198"/>
      <c r="MTX687" s="198"/>
      <c r="MTY687" s="198"/>
      <c r="MTZ687" s="198"/>
      <c r="MUA687" s="198"/>
      <c r="MUB687" s="198"/>
      <c r="MUC687" s="198"/>
      <c r="MUD687" s="198"/>
      <c r="MUE687" s="198"/>
      <c r="MUF687" s="198"/>
      <c r="MUG687" s="198"/>
      <c r="MUH687" s="198"/>
      <c r="MUI687" s="198"/>
      <c r="MUJ687" s="198"/>
      <c r="MUK687" s="198"/>
      <c r="MUL687" s="198"/>
      <c r="MUM687" s="198"/>
      <c r="MUN687" s="198"/>
      <c r="MUO687" s="198"/>
      <c r="MUP687" s="198"/>
      <c r="MUQ687" s="198"/>
      <c r="MUR687" s="198"/>
      <c r="MUS687" s="198"/>
      <c r="MUT687" s="198"/>
      <c r="MUU687" s="198"/>
      <c r="MUV687" s="198"/>
      <c r="MUW687" s="198"/>
      <c r="MUX687" s="198"/>
      <c r="MUY687" s="198"/>
      <c r="MUZ687" s="198"/>
      <c r="MVA687" s="198"/>
      <c r="MVB687" s="198"/>
      <c r="MVC687" s="198"/>
      <c r="MVD687" s="198"/>
      <c r="MVE687" s="198"/>
      <c r="MVF687" s="198"/>
      <c r="MVG687" s="198"/>
      <c r="MVH687" s="198"/>
      <c r="MVI687" s="198"/>
      <c r="MVJ687" s="198"/>
      <c r="MVK687" s="198"/>
      <c r="MVL687" s="198"/>
      <c r="MVM687" s="198"/>
      <c r="MVN687" s="198"/>
      <c r="MVO687" s="198"/>
      <c r="MVP687" s="198"/>
      <c r="MVQ687" s="198"/>
      <c r="MVR687" s="198"/>
      <c r="MVS687" s="198"/>
      <c r="MVT687" s="198"/>
      <c r="MVU687" s="198"/>
      <c r="MVV687" s="198"/>
      <c r="MVW687" s="198"/>
      <c r="MVX687" s="198"/>
      <c r="MVY687" s="198"/>
      <c r="MVZ687" s="198"/>
      <c r="MWA687" s="198"/>
      <c r="MWB687" s="198"/>
      <c r="MWC687" s="198"/>
      <c r="MWD687" s="198"/>
      <c r="MWE687" s="198"/>
      <c r="MWF687" s="198"/>
      <c r="MWG687" s="198"/>
      <c r="MWH687" s="198"/>
      <c r="MWI687" s="198"/>
      <c r="MWJ687" s="198"/>
      <c r="MWK687" s="198"/>
      <c r="MWL687" s="198"/>
      <c r="MWM687" s="198"/>
      <c r="MWN687" s="198"/>
      <c r="MWO687" s="198"/>
      <c r="MWP687" s="198"/>
      <c r="MWQ687" s="198"/>
      <c r="MWR687" s="198"/>
      <c r="MWS687" s="198"/>
      <c r="MWT687" s="198"/>
      <c r="MWU687" s="198"/>
      <c r="MWV687" s="198"/>
      <c r="MWW687" s="198"/>
      <c r="MWX687" s="198"/>
      <c r="MWY687" s="198"/>
      <c r="MWZ687" s="198"/>
      <c r="MXA687" s="198"/>
      <c r="MXB687" s="198"/>
      <c r="MXC687" s="198"/>
      <c r="MXD687" s="198"/>
      <c r="MXE687" s="198"/>
      <c r="MXF687" s="198"/>
      <c r="MXG687" s="198"/>
      <c r="MXH687" s="198"/>
      <c r="MXI687" s="198"/>
      <c r="MXJ687" s="198"/>
      <c r="MXK687" s="198"/>
      <c r="MXL687" s="198"/>
      <c r="MXM687" s="198"/>
      <c r="MXN687" s="198"/>
      <c r="MXO687" s="198"/>
      <c r="MXP687" s="198"/>
      <c r="MXQ687" s="198"/>
      <c r="MXR687" s="198"/>
      <c r="MXS687" s="198"/>
      <c r="MXT687" s="198"/>
      <c r="MXU687" s="198"/>
      <c r="MXV687" s="198"/>
      <c r="MXW687" s="198"/>
      <c r="MXX687" s="198"/>
      <c r="MXY687" s="198"/>
      <c r="MXZ687" s="198"/>
      <c r="MYA687" s="198"/>
      <c r="MYB687" s="198"/>
      <c r="MYC687" s="198"/>
      <c r="MYD687" s="198"/>
      <c r="MYE687" s="198"/>
      <c r="MYF687" s="198"/>
      <c r="MYG687" s="198"/>
      <c r="MYH687" s="198"/>
      <c r="MYI687" s="198"/>
      <c r="MYJ687" s="198"/>
      <c r="MYK687" s="198"/>
      <c r="MYL687" s="198"/>
      <c r="MYM687" s="198"/>
      <c r="MYN687" s="198"/>
      <c r="MYO687" s="198"/>
      <c r="MYP687" s="198"/>
      <c r="MYQ687" s="198"/>
      <c r="MYR687" s="198"/>
      <c r="MYS687" s="198"/>
      <c r="MYT687" s="198"/>
      <c r="MYU687" s="198"/>
      <c r="MYV687" s="198"/>
      <c r="MYW687" s="198"/>
      <c r="MYX687" s="198"/>
      <c r="MYY687" s="198"/>
      <c r="MYZ687" s="198"/>
      <c r="MZA687" s="198"/>
      <c r="MZB687" s="198"/>
      <c r="MZC687" s="198"/>
      <c r="MZD687" s="198"/>
      <c r="MZE687" s="198"/>
      <c r="MZF687" s="198"/>
      <c r="MZG687" s="198"/>
      <c r="MZH687" s="198"/>
      <c r="MZI687" s="198"/>
      <c r="MZJ687" s="198"/>
      <c r="MZK687" s="198"/>
      <c r="MZL687" s="198"/>
      <c r="MZM687" s="198"/>
      <c r="MZN687" s="198"/>
      <c r="MZO687" s="198"/>
      <c r="MZP687" s="198"/>
      <c r="MZQ687" s="198"/>
      <c r="MZR687" s="198"/>
      <c r="MZS687" s="198"/>
      <c r="MZT687" s="198"/>
      <c r="MZU687" s="198"/>
      <c r="MZV687" s="198"/>
      <c r="MZW687" s="198"/>
      <c r="MZX687" s="198"/>
      <c r="MZY687" s="198"/>
      <c r="MZZ687" s="198"/>
      <c r="NAA687" s="198"/>
      <c r="NAB687" s="198"/>
      <c r="NAC687" s="198"/>
      <c r="NAD687" s="198"/>
      <c r="NAE687" s="198"/>
      <c r="NAF687" s="198"/>
      <c r="NAG687" s="198"/>
      <c r="NAH687" s="198"/>
      <c r="NAI687" s="198"/>
      <c r="NAJ687" s="198"/>
      <c r="NAK687" s="198"/>
      <c r="NAL687" s="198"/>
      <c r="NAM687" s="198"/>
      <c r="NAN687" s="198"/>
      <c r="NAO687" s="198"/>
      <c r="NAP687" s="198"/>
      <c r="NAQ687" s="198"/>
      <c r="NAR687" s="198"/>
      <c r="NAS687" s="198"/>
      <c r="NAT687" s="198"/>
      <c r="NAU687" s="198"/>
      <c r="NAV687" s="198"/>
      <c r="NAW687" s="198"/>
      <c r="NAX687" s="198"/>
      <c r="NAY687" s="198"/>
      <c r="NAZ687" s="198"/>
      <c r="NBA687" s="198"/>
      <c r="NBB687" s="198"/>
      <c r="NBC687" s="198"/>
      <c r="NBD687" s="198"/>
      <c r="NBE687" s="198"/>
      <c r="NBF687" s="198"/>
      <c r="NBG687" s="198"/>
      <c r="NBH687" s="198"/>
      <c r="NBI687" s="198"/>
      <c r="NBJ687" s="198"/>
      <c r="NBK687" s="198"/>
      <c r="NBL687" s="198"/>
      <c r="NBM687" s="198"/>
      <c r="NBN687" s="198"/>
      <c r="NBO687" s="198"/>
      <c r="NBP687" s="198"/>
      <c r="NBQ687" s="198"/>
      <c r="NBR687" s="198"/>
      <c r="NBS687" s="198"/>
      <c r="NBT687" s="198"/>
      <c r="NBU687" s="198"/>
      <c r="NBV687" s="198"/>
      <c r="NBW687" s="198"/>
      <c r="NBX687" s="198"/>
      <c r="NBY687" s="198"/>
      <c r="NBZ687" s="198"/>
      <c r="NCA687" s="198"/>
      <c r="NCB687" s="198"/>
      <c r="NCC687" s="198"/>
      <c r="NCD687" s="198"/>
      <c r="NCE687" s="198"/>
      <c r="NCF687" s="198"/>
      <c r="NCG687" s="198"/>
      <c r="NCH687" s="198"/>
      <c r="NCI687" s="198"/>
      <c r="NCJ687" s="198"/>
      <c r="NCK687" s="198"/>
      <c r="NCL687" s="198"/>
      <c r="NCM687" s="198"/>
      <c r="NCN687" s="198"/>
      <c r="NCO687" s="198"/>
      <c r="NCP687" s="198"/>
      <c r="NCQ687" s="198"/>
      <c r="NCR687" s="198"/>
      <c r="NCS687" s="198"/>
      <c r="NCT687" s="198"/>
      <c r="NCU687" s="198"/>
      <c r="NCV687" s="198"/>
      <c r="NCW687" s="198"/>
      <c r="NCX687" s="198"/>
      <c r="NCY687" s="198"/>
      <c r="NCZ687" s="198"/>
      <c r="NDA687" s="198"/>
      <c r="NDB687" s="198"/>
      <c r="NDC687" s="198"/>
      <c r="NDD687" s="198"/>
      <c r="NDE687" s="198"/>
      <c r="NDF687" s="198"/>
      <c r="NDG687" s="198"/>
      <c r="NDH687" s="198"/>
      <c r="NDI687" s="198"/>
      <c r="NDJ687" s="198"/>
      <c r="NDK687" s="198"/>
      <c r="NDL687" s="198"/>
      <c r="NDM687" s="198"/>
      <c r="NDN687" s="198"/>
      <c r="NDO687" s="198"/>
      <c r="NDP687" s="198"/>
      <c r="NDQ687" s="198"/>
      <c r="NDR687" s="198"/>
      <c r="NDS687" s="198"/>
      <c r="NDT687" s="198"/>
      <c r="NDU687" s="198"/>
      <c r="NDV687" s="198"/>
      <c r="NDW687" s="198"/>
      <c r="NDX687" s="198"/>
      <c r="NDY687" s="198"/>
      <c r="NDZ687" s="198"/>
      <c r="NEA687" s="198"/>
      <c r="NEB687" s="198"/>
      <c r="NEC687" s="198"/>
      <c r="NED687" s="198"/>
      <c r="NEE687" s="198"/>
      <c r="NEF687" s="198"/>
      <c r="NEG687" s="198"/>
      <c r="NEH687" s="198"/>
      <c r="NEI687" s="198"/>
      <c r="NEJ687" s="198"/>
      <c r="NEK687" s="198"/>
      <c r="NEL687" s="198"/>
      <c r="NEM687" s="198"/>
      <c r="NEN687" s="198"/>
      <c r="NEO687" s="198"/>
      <c r="NEP687" s="198"/>
      <c r="NEQ687" s="198"/>
      <c r="NER687" s="198"/>
      <c r="NES687" s="198"/>
      <c r="NET687" s="198"/>
      <c r="NEU687" s="198"/>
      <c r="NEV687" s="198"/>
      <c r="NEW687" s="198"/>
      <c r="NEX687" s="198"/>
      <c r="NEY687" s="198"/>
      <c r="NEZ687" s="198"/>
      <c r="NFA687" s="198"/>
      <c r="NFB687" s="198"/>
      <c r="NFC687" s="198"/>
      <c r="NFD687" s="198"/>
      <c r="NFE687" s="198"/>
      <c r="NFF687" s="198"/>
      <c r="NFG687" s="198"/>
      <c r="NFH687" s="198"/>
      <c r="NFI687" s="198"/>
      <c r="NFJ687" s="198"/>
      <c r="NFK687" s="198"/>
      <c r="NFL687" s="198"/>
      <c r="NFM687" s="198"/>
      <c r="NFN687" s="198"/>
      <c r="NFO687" s="198"/>
      <c r="NFP687" s="198"/>
      <c r="NFQ687" s="198"/>
      <c r="NFR687" s="198"/>
      <c r="NFS687" s="198"/>
      <c r="NFT687" s="198"/>
      <c r="NFU687" s="198"/>
      <c r="NFV687" s="198"/>
      <c r="NFW687" s="198"/>
      <c r="NFX687" s="198"/>
      <c r="NFY687" s="198"/>
      <c r="NFZ687" s="198"/>
      <c r="NGA687" s="198"/>
      <c r="NGB687" s="198"/>
      <c r="NGC687" s="198"/>
      <c r="NGD687" s="198"/>
      <c r="NGE687" s="198"/>
      <c r="NGF687" s="198"/>
      <c r="NGG687" s="198"/>
      <c r="NGH687" s="198"/>
      <c r="NGI687" s="198"/>
      <c r="NGJ687" s="198"/>
      <c r="NGK687" s="198"/>
      <c r="NGL687" s="198"/>
      <c r="NGM687" s="198"/>
      <c r="NGN687" s="198"/>
      <c r="NGO687" s="198"/>
      <c r="NGP687" s="198"/>
      <c r="NGQ687" s="198"/>
      <c r="NGR687" s="198"/>
      <c r="NGS687" s="198"/>
      <c r="NGT687" s="198"/>
      <c r="NGU687" s="198"/>
      <c r="NGV687" s="198"/>
      <c r="NGW687" s="198"/>
      <c r="NGX687" s="198"/>
      <c r="NGY687" s="198"/>
      <c r="NGZ687" s="198"/>
      <c r="NHA687" s="198"/>
      <c r="NHB687" s="198"/>
      <c r="NHC687" s="198"/>
      <c r="NHD687" s="198"/>
      <c r="NHE687" s="198"/>
      <c r="NHF687" s="198"/>
      <c r="NHG687" s="198"/>
      <c r="NHH687" s="198"/>
      <c r="NHI687" s="198"/>
      <c r="NHJ687" s="198"/>
      <c r="NHK687" s="198"/>
      <c r="NHL687" s="198"/>
      <c r="NHM687" s="198"/>
      <c r="NHN687" s="198"/>
      <c r="NHO687" s="198"/>
      <c r="NHP687" s="198"/>
      <c r="NHQ687" s="198"/>
      <c r="NHR687" s="198"/>
      <c r="NHS687" s="198"/>
      <c r="NHT687" s="198"/>
      <c r="NHU687" s="198"/>
      <c r="NHV687" s="198"/>
      <c r="NHW687" s="198"/>
      <c r="NHX687" s="198"/>
      <c r="NHY687" s="198"/>
      <c r="NHZ687" s="198"/>
      <c r="NIA687" s="198"/>
      <c r="NIB687" s="198"/>
      <c r="NIC687" s="198"/>
      <c r="NID687" s="198"/>
      <c r="NIE687" s="198"/>
      <c r="NIF687" s="198"/>
      <c r="NIG687" s="198"/>
      <c r="NIH687" s="198"/>
      <c r="NII687" s="198"/>
      <c r="NIJ687" s="198"/>
      <c r="NIK687" s="198"/>
      <c r="NIL687" s="198"/>
      <c r="NIM687" s="198"/>
      <c r="NIN687" s="198"/>
      <c r="NIO687" s="198"/>
      <c r="NIP687" s="198"/>
      <c r="NIQ687" s="198"/>
      <c r="NIR687" s="198"/>
      <c r="NIS687" s="198"/>
      <c r="NIT687" s="198"/>
      <c r="NIU687" s="198"/>
      <c r="NIV687" s="198"/>
      <c r="NIW687" s="198"/>
      <c r="NIX687" s="198"/>
      <c r="NIY687" s="198"/>
      <c r="NIZ687" s="198"/>
      <c r="NJA687" s="198"/>
      <c r="NJB687" s="198"/>
      <c r="NJC687" s="198"/>
      <c r="NJD687" s="198"/>
      <c r="NJE687" s="198"/>
      <c r="NJF687" s="198"/>
      <c r="NJG687" s="198"/>
      <c r="NJH687" s="198"/>
      <c r="NJI687" s="198"/>
      <c r="NJJ687" s="198"/>
      <c r="NJK687" s="198"/>
      <c r="NJL687" s="198"/>
      <c r="NJM687" s="198"/>
      <c r="NJN687" s="198"/>
      <c r="NJO687" s="198"/>
      <c r="NJP687" s="198"/>
      <c r="NJQ687" s="198"/>
      <c r="NJR687" s="198"/>
      <c r="NJS687" s="198"/>
      <c r="NJT687" s="198"/>
      <c r="NJU687" s="198"/>
      <c r="NJV687" s="198"/>
      <c r="NJW687" s="198"/>
      <c r="NJX687" s="198"/>
      <c r="NJY687" s="198"/>
      <c r="NJZ687" s="198"/>
      <c r="NKA687" s="198"/>
      <c r="NKB687" s="198"/>
      <c r="NKC687" s="198"/>
      <c r="NKD687" s="198"/>
      <c r="NKE687" s="198"/>
      <c r="NKF687" s="198"/>
      <c r="NKG687" s="198"/>
      <c r="NKH687" s="198"/>
      <c r="NKI687" s="198"/>
      <c r="NKJ687" s="198"/>
      <c r="NKK687" s="198"/>
      <c r="NKL687" s="198"/>
      <c r="NKM687" s="198"/>
      <c r="NKN687" s="198"/>
      <c r="NKO687" s="198"/>
      <c r="NKP687" s="198"/>
      <c r="NKQ687" s="198"/>
      <c r="NKR687" s="198"/>
      <c r="NKS687" s="198"/>
      <c r="NKT687" s="198"/>
      <c r="NKU687" s="198"/>
      <c r="NKV687" s="198"/>
      <c r="NKW687" s="198"/>
      <c r="NKX687" s="198"/>
      <c r="NKY687" s="198"/>
      <c r="NKZ687" s="198"/>
      <c r="NLA687" s="198"/>
      <c r="NLB687" s="198"/>
      <c r="NLC687" s="198"/>
      <c r="NLD687" s="198"/>
      <c r="NLE687" s="198"/>
      <c r="NLF687" s="198"/>
      <c r="NLG687" s="198"/>
      <c r="NLH687" s="198"/>
      <c r="NLI687" s="198"/>
      <c r="NLJ687" s="198"/>
      <c r="NLK687" s="198"/>
      <c r="NLL687" s="198"/>
      <c r="NLM687" s="198"/>
      <c r="NLN687" s="198"/>
      <c r="NLO687" s="198"/>
      <c r="NLP687" s="198"/>
      <c r="NLQ687" s="198"/>
      <c r="NLR687" s="198"/>
      <c r="NLS687" s="198"/>
      <c r="NLT687" s="198"/>
      <c r="NLU687" s="198"/>
      <c r="NLV687" s="198"/>
      <c r="NLW687" s="198"/>
      <c r="NLX687" s="198"/>
      <c r="NLY687" s="198"/>
      <c r="NLZ687" s="198"/>
      <c r="NMA687" s="198"/>
      <c r="NMB687" s="198"/>
      <c r="NMC687" s="198"/>
      <c r="NMD687" s="198"/>
      <c r="NME687" s="198"/>
      <c r="NMF687" s="198"/>
      <c r="NMG687" s="198"/>
      <c r="NMH687" s="198"/>
      <c r="NMI687" s="198"/>
      <c r="NMJ687" s="198"/>
      <c r="NMK687" s="198"/>
      <c r="NML687" s="198"/>
      <c r="NMM687" s="198"/>
      <c r="NMN687" s="198"/>
      <c r="NMO687" s="198"/>
      <c r="NMP687" s="198"/>
      <c r="NMQ687" s="198"/>
      <c r="NMR687" s="198"/>
      <c r="NMS687" s="198"/>
      <c r="NMT687" s="198"/>
      <c r="NMU687" s="198"/>
      <c r="NMV687" s="198"/>
      <c r="NMW687" s="198"/>
      <c r="NMX687" s="198"/>
      <c r="NMY687" s="198"/>
      <c r="NMZ687" s="198"/>
      <c r="NNA687" s="198"/>
      <c r="NNB687" s="198"/>
      <c r="NNC687" s="198"/>
      <c r="NND687" s="198"/>
      <c r="NNE687" s="198"/>
      <c r="NNF687" s="198"/>
      <c r="NNG687" s="198"/>
      <c r="NNH687" s="198"/>
      <c r="NNI687" s="198"/>
      <c r="NNJ687" s="198"/>
      <c r="NNK687" s="198"/>
      <c r="NNL687" s="198"/>
      <c r="NNM687" s="198"/>
      <c r="NNN687" s="198"/>
      <c r="NNO687" s="198"/>
      <c r="NNP687" s="198"/>
      <c r="NNQ687" s="198"/>
      <c r="NNR687" s="198"/>
      <c r="NNS687" s="198"/>
      <c r="NNT687" s="198"/>
      <c r="NNU687" s="198"/>
      <c r="NNV687" s="198"/>
      <c r="NNW687" s="198"/>
      <c r="NNX687" s="198"/>
      <c r="NNY687" s="198"/>
      <c r="NNZ687" s="198"/>
      <c r="NOA687" s="198"/>
      <c r="NOB687" s="198"/>
      <c r="NOC687" s="198"/>
      <c r="NOD687" s="198"/>
      <c r="NOE687" s="198"/>
      <c r="NOF687" s="198"/>
      <c r="NOG687" s="198"/>
      <c r="NOH687" s="198"/>
      <c r="NOI687" s="198"/>
      <c r="NOJ687" s="198"/>
      <c r="NOK687" s="198"/>
      <c r="NOL687" s="198"/>
      <c r="NOM687" s="198"/>
      <c r="NON687" s="198"/>
      <c r="NOO687" s="198"/>
      <c r="NOP687" s="198"/>
      <c r="NOQ687" s="198"/>
      <c r="NOR687" s="198"/>
      <c r="NOS687" s="198"/>
      <c r="NOT687" s="198"/>
      <c r="NOU687" s="198"/>
      <c r="NOV687" s="198"/>
      <c r="NOW687" s="198"/>
      <c r="NOX687" s="198"/>
      <c r="NOY687" s="198"/>
      <c r="NOZ687" s="198"/>
      <c r="NPA687" s="198"/>
      <c r="NPB687" s="198"/>
      <c r="NPC687" s="198"/>
      <c r="NPD687" s="198"/>
      <c r="NPE687" s="198"/>
      <c r="NPF687" s="198"/>
      <c r="NPG687" s="198"/>
      <c r="NPH687" s="198"/>
      <c r="NPI687" s="198"/>
      <c r="NPJ687" s="198"/>
      <c r="NPK687" s="198"/>
      <c r="NPL687" s="198"/>
      <c r="NPM687" s="198"/>
      <c r="NPN687" s="198"/>
      <c r="NPO687" s="198"/>
      <c r="NPP687" s="198"/>
      <c r="NPQ687" s="198"/>
      <c r="NPR687" s="198"/>
      <c r="NPS687" s="198"/>
      <c r="NPT687" s="198"/>
      <c r="NPU687" s="198"/>
      <c r="NPV687" s="198"/>
      <c r="NPW687" s="198"/>
      <c r="NPX687" s="198"/>
      <c r="NPY687" s="198"/>
      <c r="NPZ687" s="198"/>
      <c r="NQA687" s="198"/>
      <c r="NQB687" s="198"/>
      <c r="NQC687" s="198"/>
      <c r="NQD687" s="198"/>
      <c r="NQE687" s="198"/>
      <c r="NQF687" s="198"/>
      <c r="NQG687" s="198"/>
      <c r="NQH687" s="198"/>
      <c r="NQI687" s="198"/>
      <c r="NQJ687" s="198"/>
      <c r="NQK687" s="198"/>
      <c r="NQL687" s="198"/>
      <c r="NQM687" s="198"/>
      <c r="NQN687" s="198"/>
      <c r="NQO687" s="198"/>
      <c r="NQP687" s="198"/>
      <c r="NQQ687" s="198"/>
      <c r="NQR687" s="198"/>
      <c r="NQS687" s="198"/>
      <c r="NQT687" s="198"/>
      <c r="NQU687" s="198"/>
      <c r="NQV687" s="198"/>
      <c r="NQW687" s="198"/>
      <c r="NQX687" s="198"/>
      <c r="NQY687" s="198"/>
      <c r="NQZ687" s="198"/>
      <c r="NRA687" s="198"/>
      <c r="NRB687" s="198"/>
      <c r="NRC687" s="198"/>
      <c r="NRD687" s="198"/>
      <c r="NRE687" s="198"/>
      <c r="NRF687" s="198"/>
      <c r="NRG687" s="198"/>
      <c r="NRH687" s="198"/>
      <c r="NRI687" s="198"/>
      <c r="NRJ687" s="198"/>
      <c r="NRK687" s="198"/>
      <c r="NRL687" s="198"/>
      <c r="NRM687" s="198"/>
      <c r="NRN687" s="198"/>
      <c r="NRO687" s="198"/>
      <c r="NRP687" s="198"/>
      <c r="NRQ687" s="198"/>
      <c r="NRR687" s="198"/>
      <c r="NRS687" s="198"/>
      <c r="NRT687" s="198"/>
      <c r="NRU687" s="198"/>
      <c r="NRV687" s="198"/>
      <c r="NRW687" s="198"/>
      <c r="NRX687" s="198"/>
      <c r="NRY687" s="198"/>
      <c r="NRZ687" s="198"/>
      <c r="NSA687" s="198"/>
      <c r="NSB687" s="198"/>
      <c r="NSC687" s="198"/>
      <c r="NSD687" s="198"/>
      <c r="NSE687" s="198"/>
      <c r="NSF687" s="198"/>
      <c r="NSG687" s="198"/>
      <c r="NSH687" s="198"/>
      <c r="NSI687" s="198"/>
      <c r="NSJ687" s="198"/>
      <c r="NSK687" s="198"/>
      <c r="NSL687" s="198"/>
      <c r="NSM687" s="198"/>
      <c r="NSN687" s="198"/>
      <c r="NSO687" s="198"/>
      <c r="NSP687" s="198"/>
      <c r="NSQ687" s="198"/>
      <c r="NSR687" s="198"/>
      <c r="NSS687" s="198"/>
      <c r="NST687" s="198"/>
      <c r="NSU687" s="198"/>
      <c r="NSV687" s="198"/>
      <c r="NSW687" s="198"/>
      <c r="NSX687" s="198"/>
      <c r="NSY687" s="198"/>
      <c r="NSZ687" s="198"/>
      <c r="NTA687" s="198"/>
      <c r="NTB687" s="198"/>
      <c r="NTC687" s="198"/>
      <c r="NTD687" s="198"/>
      <c r="NTE687" s="198"/>
      <c r="NTF687" s="198"/>
      <c r="NTG687" s="198"/>
      <c r="NTH687" s="198"/>
      <c r="NTI687" s="198"/>
      <c r="NTJ687" s="198"/>
      <c r="NTK687" s="198"/>
      <c r="NTL687" s="198"/>
      <c r="NTM687" s="198"/>
      <c r="NTN687" s="198"/>
      <c r="NTO687" s="198"/>
      <c r="NTP687" s="198"/>
      <c r="NTQ687" s="198"/>
      <c r="NTR687" s="198"/>
      <c r="NTS687" s="198"/>
      <c r="NTT687" s="198"/>
      <c r="NTU687" s="198"/>
      <c r="NTV687" s="198"/>
      <c r="NTW687" s="198"/>
      <c r="NTX687" s="198"/>
      <c r="NTY687" s="198"/>
      <c r="NTZ687" s="198"/>
      <c r="NUA687" s="198"/>
      <c r="NUB687" s="198"/>
      <c r="NUC687" s="198"/>
      <c r="NUD687" s="198"/>
      <c r="NUE687" s="198"/>
      <c r="NUF687" s="198"/>
      <c r="NUG687" s="198"/>
      <c r="NUH687" s="198"/>
      <c r="NUI687" s="198"/>
      <c r="NUJ687" s="198"/>
      <c r="NUK687" s="198"/>
      <c r="NUL687" s="198"/>
      <c r="NUM687" s="198"/>
      <c r="NUN687" s="198"/>
      <c r="NUO687" s="198"/>
      <c r="NUP687" s="198"/>
      <c r="NUQ687" s="198"/>
      <c r="NUR687" s="198"/>
      <c r="NUS687" s="198"/>
      <c r="NUT687" s="198"/>
      <c r="NUU687" s="198"/>
      <c r="NUV687" s="198"/>
      <c r="NUW687" s="198"/>
      <c r="NUX687" s="198"/>
      <c r="NUY687" s="198"/>
      <c r="NUZ687" s="198"/>
      <c r="NVA687" s="198"/>
      <c r="NVB687" s="198"/>
      <c r="NVC687" s="198"/>
      <c r="NVD687" s="198"/>
      <c r="NVE687" s="198"/>
      <c r="NVF687" s="198"/>
      <c r="NVG687" s="198"/>
      <c r="NVH687" s="198"/>
      <c r="NVI687" s="198"/>
      <c r="NVJ687" s="198"/>
      <c r="NVK687" s="198"/>
      <c r="NVL687" s="198"/>
      <c r="NVM687" s="198"/>
      <c r="NVN687" s="198"/>
      <c r="NVO687" s="198"/>
      <c r="NVP687" s="198"/>
      <c r="NVQ687" s="198"/>
      <c r="NVR687" s="198"/>
      <c r="NVS687" s="198"/>
      <c r="NVT687" s="198"/>
      <c r="NVU687" s="198"/>
      <c r="NVV687" s="198"/>
      <c r="NVW687" s="198"/>
      <c r="NVX687" s="198"/>
      <c r="NVY687" s="198"/>
      <c r="NVZ687" s="198"/>
      <c r="NWA687" s="198"/>
      <c r="NWB687" s="198"/>
      <c r="NWC687" s="198"/>
      <c r="NWD687" s="198"/>
      <c r="NWE687" s="198"/>
      <c r="NWF687" s="198"/>
      <c r="NWG687" s="198"/>
      <c r="NWH687" s="198"/>
      <c r="NWI687" s="198"/>
      <c r="NWJ687" s="198"/>
      <c r="NWK687" s="198"/>
      <c r="NWL687" s="198"/>
      <c r="NWM687" s="198"/>
      <c r="NWN687" s="198"/>
      <c r="NWO687" s="198"/>
      <c r="NWP687" s="198"/>
      <c r="NWQ687" s="198"/>
      <c r="NWR687" s="198"/>
      <c r="NWS687" s="198"/>
      <c r="NWT687" s="198"/>
      <c r="NWU687" s="198"/>
      <c r="NWV687" s="198"/>
      <c r="NWW687" s="198"/>
      <c r="NWX687" s="198"/>
      <c r="NWY687" s="198"/>
      <c r="NWZ687" s="198"/>
      <c r="NXA687" s="198"/>
      <c r="NXB687" s="198"/>
      <c r="NXC687" s="198"/>
      <c r="NXD687" s="198"/>
      <c r="NXE687" s="198"/>
      <c r="NXF687" s="198"/>
      <c r="NXG687" s="198"/>
      <c r="NXH687" s="198"/>
      <c r="NXI687" s="198"/>
      <c r="NXJ687" s="198"/>
      <c r="NXK687" s="198"/>
      <c r="NXL687" s="198"/>
      <c r="NXM687" s="198"/>
      <c r="NXN687" s="198"/>
      <c r="NXO687" s="198"/>
      <c r="NXP687" s="198"/>
      <c r="NXQ687" s="198"/>
      <c r="NXR687" s="198"/>
      <c r="NXS687" s="198"/>
      <c r="NXT687" s="198"/>
      <c r="NXU687" s="198"/>
      <c r="NXV687" s="198"/>
      <c r="NXW687" s="198"/>
      <c r="NXX687" s="198"/>
      <c r="NXY687" s="198"/>
      <c r="NXZ687" s="198"/>
      <c r="NYA687" s="198"/>
      <c r="NYB687" s="198"/>
      <c r="NYC687" s="198"/>
      <c r="NYD687" s="198"/>
      <c r="NYE687" s="198"/>
      <c r="NYF687" s="198"/>
      <c r="NYG687" s="198"/>
      <c r="NYH687" s="198"/>
      <c r="NYI687" s="198"/>
      <c r="NYJ687" s="198"/>
      <c r="NYK687" s="198"/>
      <c r="NYL687" s="198"/>
      <c r="NYM687" s="198"/>
      <c r="NYN687" s="198"/>
      <c r="NYO687" s="198"/>
      <c r="NYP687" s="198"/>
      <c r="NYQ687" s="198"/>
      <c r="NYR687" s="198"/>
      <c r="NYS687" s="198"/>
      <c r="NYT687" s="198"/>
      <c r="NYU687" s="198"/>
      <c r="NYV687" s="198"/>
      <c r="NYW687" s="198"/>
      <c r="NYX687" s="198"/>
      <c r="NYY687" s="198"/>
      <c r="NYZ687" s="198"/>
      <c r="NZA687" s="198"/>
      <c r="NZB687" s="198"/>
      <c r="NZC687" s="198"/>
      <c r="NZD687" s="198"/>
      <c r="NZE687" s="198"/>
      <c r="NZF687" s="198"/>
      <c r="NZG687" s="198"/>
      <c r="NZH687" s="198"/>
      <c r="NZI687" s="198"/>
      <c r="NZJ687" s="198"/>
      <c r="NZK687" s="198"/>
      <c r="NZL687" s="198"/>
      <c r="NZM687" s="198"/>
      <c r="NZN687" s="198"/>
      <c r="NZO687" s="198"/>
      <c r="NZP687" s="198"/>
      <c r="NZQ687" s="198"/>
      <c r="NZR687" s="198"/>
      <c r="NZS687" s="198"/>
      <c r="NZT687" s="198"/>
      <c r="NZU687" s="198"/>
      <c r="NZV687" s="198"/>
      <c r="NZW687" s="198"/>
      <c r="NZX687" s="198"/>
      <c r="NZY687" s="198"/>
      <c r="NZZ687" s="198"/>
      <c r="OAA687" s="198"/>
      <c r="OAB687" s="198"/>
      <c r="OAC687" s="198"/>
      <c r="OAD687" s="198"/>
      <c r="OAE687" s="198"/>
      <c r="OAF687" s="198"/>
      <c r="OAG687" s="198"/>
      <c r="OAH687" s="198"/>
      <c r="OAI687" s="198"/>
      <c r="OAJ687" s="198"/>
      <c r="OAK687" s="198"/>
      <c r="OAL687" s="198"/>
      <c r="OAM687" s="198"/>
      <c r="OAN687" s="198"/>
      <c r="OAO687" s="198"/>
      <c r="OAP687" s="198"/>
      <c r="OAQ687" s="198"/>
      <c r="OAR687" s="198"/>
      <c r="OAS687" s="198"/>
      <c r="OAT687" s="198"/>
      <c r="OAU687" s="198"/>
      <c r="OAV687" s="198"/>
      <c r="OAW687" s="198"/>
      <c r="OAX687" s="198"/>
      <c r="OAY687" s="198"/>
      <c r="OAZ687" s="198"/>
      <c r="OBA687" s="198"/>
      <c r="OBB687" s="198"/>
      <c r="OBC687" s="198"/>
      <c r="OBD687" s="198"/>
      <c r="OBE687" s="198"/>
      <c r="OBF687" s="198"/>
      <c r="OBG687" s="198"/>
      <c r="OBH687" s="198"/>
      <c r="OBI687" s="198"/>
      <c r="OBJ687" s="198"/>
      <c r="OBK687" s="198"/>
      <c r="OBL687" s="198"/>
      <c r="OBM687" s="198"/>
      <c r="OBN687" s="198"/>
      <c r="OBO687" s="198"/>
      <c r="OBP687" s="198"/>
      <c r="OBQ687" s="198"/>
      <c r="OBR687" s="198"/>
      <c r="OBS687" s="198"/>
      <c r="OBT687" s="198"/>
      <c r="OBU687" s="198"/>
      <c r="OBV687" s="198"/>
      <c r="OBW687" s="198"/>
      <c r="OBX687" s="198"/>
      <c r="OBY687" s="198"/>
      <c r="OBZ687" s="198"/>
      <c r="OCA687" s="198"/>
      <c r="OCB687" s="198"/>
      <c r="OCC687" s="198"/>
      <c r="OCD687" s="198"/>
      <c r="OCE687" s="198"/>
      <c r="OCF687" s="198"/>
      <c r="OCG687" s="198"/>
      <c r="OCH687" s="198"/>
      <c r="OCI687" s="198"/>
      <c r="OCJ687" s="198"/>
      <c r="OCK687" s="198"/>
      <c r="OCL687" s="198"/>
      <c r="OCM687" s="198"/>
      <c r="OCN687" s="198"/>
      <c r="OCO687" s="198"/>
      <c r="OCP687" s="198"/>
      <c r="OCQ687" s="198"/>
      <c r="OCR687" s="198"/>
      <c r="OCS687" s="198"/>
      <c r="OCT687" s="198"/>
      <c r="OCU687" s="198"/>
      <c r="OCV687" s="198"/>
      <c r="OCW687" s="198"/>
      <c r="OCX687" s="198"/>
      <c r="OCY687" s="198"/>
      <c r="OCZ687" s="198"/>
      <c r="ODA687" s="198"/>
      <c r="ODB687" s="198"/>
      <c r="ODC687" s="198"/>
      <c r="ODD687" s="198"/>
      <c r="ODE687" s="198"/>
      <c r="ODF687" s="198"/>
      <c r="ODG687" s="198"/>
      <c r="ODH687" s="198"/>
      <c r="ODI687" s="198"/>
      <c r="ODJ687" s="198"/>
      <c r="ODK687" s="198"/>
      <c r="ODL687" s="198"/>
      <c r="ODM687" s="198"/>
      <c r="ODN687" s="198"/>
      <c r="ODO687" s="198"/>
      <c r="ODP687" s="198"/>
      <c r="ODQ687" s="198"/>
      <c r="ODR687" s="198"/>
      <c r="ODS687" s="198"/>
      <c r="ODT687" s="198"/>
      <c r="ODU687" s="198"/>
      <c r="ODV687" s="198"/>
      <c r="ODW687" s="198"/>
      <c r="ODX687" s="198"/>
      <c r="ODY687" s="198"/>
      <c r="ODZ687" s="198"/>
      <c r="OEA687" s="198"/>
      <c r="OEB687" s="198"/>
      <c r="OEC687" s="198"/>
      <c r="OED687" s="198"/>
      <c r="OEE687" s="198"/>
      <c r="OEF687" s="198"/>
      <c r="OEG687" s="198"/>
      <c r="OEH687" s="198"/>
      <c r="OEI687" s="198"/>
      <c r="OEJ687" s="198"/>
      <c r="OEK687" s="198"/>
      <c r="OEL687" s="198"/>
      <c r="OEM687" s="198"/>
      <c r="OEN687" s="198"/>
      <c r="OEO687" s="198"/>
      <c r="OEP687" s="198"/>
      <c r="OEQ687" s="198"/>
      <c r="OER687" s="198"/>
      <c r="OES687" s="198"/>
      <c r="OET687" s="198"/>
      <c r="OEU687" s="198"/>
      <c r="OEV687" s="198"/>
      <c r="OEW687" s="198"/>
      <c r="OEX687" s="198"/>
      <c r="OEY687" s="198"/>
      <c r="OEZ687" s="198"/>
      <c r="OFA687" s="198"/>
      <c r="OFB687" s="198"/>
      <c r="OFC687" s="198"/>
      <c r="OFD687" s="198"/>
      <c r="OFE687" s="198"/>
      <c r="OFF687" s="198"/>
      <c r="OFG687" s="198"/>
      <c r="OFH687" s="198"/>
      <c r="OFI687" s="198"/>
      <c r="OFJ687" s="198"/>
      <c r="OFK687" s="198"/>
      <c r="OFL687" s="198"/>
      <c r="OFM687" s="198"/>
      <c r="OFN687" s="198"/>
      <c r="OFO687" s="198"/>
      <c r="OFP687" s="198"/>
      <c r="OFQ687" s="198"/>
      <c r="OFR687" s="198"/>
      <c r="OFS687" s="198"/>
      <c r="OFT687" s="198"/>
      <c r="OFU687" s="198"/>
      <c r="OFV687" s="198"/>
      <c r="OFW687" s="198"/>
      <c r="OFX687" s="198"/>
      <c r="OFY687" s="198"/>
      <c r="OFZ687" s="198"/>
      <c r="OGA687" s="198"/>
      <c r="OGB687" s="198"/>
      <c r="OGC687" s="198"/>
      <c r="OGD687" s="198"/>
      <c r="OGE687" s="198"/>
      <c r="OGF687" s="198"/>
      <c r="OGG687" s="198"/>
      <c r="OGH687" s="198"/>
      <c r="OGI687" s="198"/>
      <c r="OGJ687" s="198"/>
      <c r="OGK687" s="198"/>
      <c r="OGL687" s="198"/>
      <c r="OGM687" s="198"/>
      <c r="OGN687" s="198"/>
      <c r="OGO687" s="198"/>
      <c r="OGP687" s="198"/>
      <c r="OGQ687" s="198"/>
      <c r="OGR687" s="198"/>
      <c r="OGS687" s="198"/>
      <c r="OGT687" s="198"/>
      <c r="OGU687" s="198"/>
      <c r="OGV687" s="198"/>
      <c r="OGW687" s="198"/>
      <c r="OGX687" s="198"/>
      <c r="OGY687" s="198"/>
      <c r="OGZ687" s="198"/>
      <c r="OHA687" s="198"/>
      <c r="OHB687" s="198"/>
      <c r="OHC687" s="198"/>
      <c r="OHD687" s="198"/>
      <c r="OHE687" s="198"/>
      <c r="OHF687" s="198"/>
      <c r="OHG687" s="198"/>
      <c r="OHH687" s="198"/>
      <c r="OHI687" s="198"/>
      <c r="OHJ687" s="198"/>
      <c r="OHK687" s="198"/>
      <c r="OHL687" s="198"/>
      <c r="OHM687" s="198"/>
      <c r="OHN687" s="198"/>
      <c r="OHO687" s="198"/>
      <c r="OHP687" s="198"/>
      <c r="OHQ687" s="198"/>
      <c r="OHR687" s="198"/>
      <c r="OHS687" s="198"/>
      <c r="OHT687" s="198"/>
      <c r="OHU687" s="198"/>
      <c r="OHV687" s="198"/>
      <c r="OHW687" s="198"/>
      <c r="OHX687" s="198"/>
      <c r="OHY687" s="198"/>
      <c r="OHZ687" s="198"/>
      <c r="OIA687" s="198"/>
      <c r="OIB687" s="198"/>
      <c r="OIC687" s="198"/>
      <c r="OID687" s="198"/>
      <c r="OIE687" s="198"/>
      <c r="OIF687" s="198"/>
      <c r="OIG687" s="198"/>
      <c r="OIH687" s="198"/>
      <c r="OII687" s="198"/>
      <c r="OIJ687" s="198"/>
      <c r="OIK687" s="198"/>
      <c r="OIL687" s="198"/>
      <c r="OIM687" s="198"/>
      <c r="OIN687" s="198"/>
      <c r="OIO687" s="198"/>
      <c r="OIP687" s="198"/>
      <c r="OIQ687" s="198"/>
      <c r="OIR687" s="198"/>
      <c r="OIS687" s="198"/>
      <c r="OIT687" s="198"/>
      <c r="OIU687" s="198"/>
      <c r="OIV687" s="198"/>
      <c r="OIW687" s="198"/>
      <c r="OIX687" s="198"/>
      <c r="OIY687" s="198"/>
      <c r="OIZ687" s="198"/>
      <c r="OJA687" s="198"/>
      <c r="OJB687" s="198"/>
      <c r="OJC687" s="198"/>
      <c r="OJD687" s="198"/>
      <c r="OJE687" s="198"/>
      <c r="OJF687" s="198"/>
      <c r="OJG687" s="198"/>
      <c r="OJH687" s="198"/>
      <c r="OJI687" s="198"/>
      <c r="OJJ687" s="198"/>
      <c r="OJK687" s="198"/>
      <c r="OJL687" s="198"/>
      <c r="OJM687" s="198"/>
      <c r="OJN687" s="198"/>
      <c r="OJO687" s="198"/>
      <c r="OJP687" s="198"/>
      <c r="OJQ687" s="198"/>
      <c r="OJR687" s="198"/>
      <c r="OJS687" s="198"/>
      <c r="OJT687" s="198"/>
      <c r="OJU687" s="198"/>
      <c r="OJV687" s="198"/>
      <c r="OJW687" s="198"/>
      <c r="OJX687" s="198"/>
      <c r="OJY687" s="198"/>
      <c r="OJZ687" s="198"/>
      <c r="OKA687" s="198"/>
      <c r="OKB687" s="198"/>
      <c r="OKC687" s="198"/>
      <c r="OKD687" s="198"/>
      <c r="OKE687" s="198"/>
      <c r="OKF687" s="198"/>
      <c r="OKG687" s="198"/>
      <c r="OKH687" s="198"/>
      <c r="OKI687" s="198"/>
      <c r="OKJ687" s="198"/>
      <c r="OKK687" s="198"/>
      <c r="OKL687" s="198"/>
      <c r="OKM687" s="198"/>
      <c r="OKN687" s="198"/>
      <c r="OKO687" s="198"/>
      <c r="OKP687" s="198"/>
      <c r="OKQ687" s="198"/>
      <c r="OKR687" s="198"/>
      <c r="OKS687" s="198"/>
      <c r="OKT687" s="198"/>
      <c r="OKU687" s="198"/>
      <c r="OKV687" s="198"/>
      <c r="OKW687" s="198"/>
      <c r="OKX687" s="198"/>
      <c r="OKY687" s="198"/>
      <c r="OKZ687" s="198"/>
      <c r="OLA687" s="198"/>
      <c r="OLB687" s="198"/>
      <c r="OLC687" s="198"/>
      <c r="OLD687" s="198"/>
      <c r="OLE687" s="198"/>
      <c r="OLF687" s="198"/>
      <c r="OLG687" s="198"/>
      <c r="OLH687" s="198"/>
      <c r="OLI687" s="198"/>
      <c r="OLJ687" s="198"/>
      <c r="OLK687" s="198"/>
      <c r="OLL687" s="198"/>
      <c r="OLM687" s="198"/>
      <c r="OLN687" s="198"/>
      <c r="OLO687" s="198"/>
      <c r="OLP687" s="198"/>
      <c r="OLQ687" s="198"/>
      <c r="OLR687" s="198"/>
      <c r="OLS687" s="198"/>
      <c r="OLT687" s="198"/>
      <c r="OLU687" s="198"/>
      <c r="OLV687" s="198"/>
      <c r="OLW687" s="198"/>
      <c r="OLX687" s="198"/>
      <c r="OLY687" s="198"/>
      <c r="OLZ687" s="198"/>
      <c r="OMA687" s="198"/>
      <c r="OMB687" s="198"/>
      <c r="OMC687" s="198"/>
      <c r="OMD687" s="198"/>
      <c r="OME687" s="198"/>
      <c r="OMF687" s="198"/>
      <c r="OMG687" s="198"/>
      <c r="OMH687" s="198"/>
      <c r="OMI687" s="198"/>
      <c r="OMJ687" s="198"/>
      <c r="OMK687" s="198"/>
      <c r="OML687" s="198"/>
      <c r="OMM687" s="198"/>
      <c r="OMN687" s="198"/>
      <c r="OMO687" s="198"/>
      <c r="OMP687" s="198"/>
      <c r="OMQ687" s="198"/>
      <c r="OMR687" s="198"/>
      <c r="OMS687" s="198"/>
      <c r="OMT687" s="198"/>
      <c r="OMU687" s="198"/>
      <c r="OMV687" s="198"/>
      <c r="OMW687" s="198"/>
      <c r="OMX687" s="198"/>
      <c r="OMY687" s="198"/>
      <c r="OMZ687" s="198"/>
      <c r="ONA687" s="198"/>
      <c r="ONB687" s="198"/>
      <c r="ONC687" s="198"/>
      <c r="OND687" s="198"/>
      <c r="ONE687" s="198"/>
      <c r="ONF687" s="198"/>
      <c r="ONG687" s="198"/>
      <c r="ONH687" s="198"/>
      <c r="ONI687" s="198"/>
      <c r="ONJ687" s="198"/>
      <c r="ONK687" s="198"/>
      <c r="ONL687" s="198"/>
      <c r="ONM687" s="198"/>
      <c r="ONN687" s="198"/>
      <c r="ONO687" s="198"/>
      <c r="ONP687" s="198"/>
      <c r="ONQ687" s="198"/>
      <c r="ONR687" s="198"/>
      <c r="ONS687" s="198"/>
      <c r="ONT687" s="198"/>
      <c r="ONU687" s="198"/>
      <c r="ONV687" s="198"/>
      <c r="ONW687" s="198"/>
      <c r="ONX687" s="198"/>
      <c r="ONY687" s="198"/>
      <c r="ONZ687" s="198"/>
      <c r="OOA687" s="198"/>
      <c r="OOB687" s="198"/>
      <c r="OOC687" s="198"/>
      <c r="OOD687" s="198"/>
      <c r="OOE687" s="198"/>
      <c r="OOF687" s="198"/>
      <c r="OOG687" s="198"/>
      <c r="OOH687" s="198"/>
      <c r="OOI687" s="198"/>
      <c r="OOJ687" s="198"/>
      <c r="OOK687" s="198"/>
      <c r="OOL687" s="198"/>
      <c r="OOM687" s="198"/>
      <c r="OON687" s="198"/>
      <c r="OOO687" s="198"/>
      <c r="OOP687" s="198"/>
      <c r="OOQ687" s="198"/>
      <c r="OOR687" s="198"/>
      <c r="OOS687" s="198"/>
      <c r="OOT687" s="198"/>
      <c r="OOU687" s="198"/>
      <c r="OOV687" s="198"/>
      <c r="OOW687" s="198"/>
      <c r="OOX687" s="198"/>
      <c r="OOY687" s="198"/>
      <c r="OOZ687" s="198"/>
      <c r="OPA687" s="198"/>
      <c r="OPB687" s="198"/>
      <c r="OPC687" s="198"/>
      <c r="OPD687" s="198"/>
      <c r="OPE687" s="198"/>
      <c r="OPF687" s="198"/>
      <c r="OPG687" s="198"/>
      <c r="OPH687" s="198"/>
      <c r="OPI687" s="198"/>
      <c r="OPJ687" s="198"/>
      <c r="OPK687" s="198"/>
      <c r="OPL687" s="198"/>
      <c r="OPM687" s="198"/>
      <c r="OPN687" s="198"/>
      <c r="OPO687" s="198"/>
      <c r="OPP687" s="198"/>
      <c r="OPQ687" s="198"/>
      <c r="OPR687" s="198"/>
      <c r="OPS687" s="198"/>
      <c r="OPT687" s="198"/>
      <c r="OPU687" s="198"/>
      <c r="OPV687" s="198"/>
      <c r="OPW687" s="198"/>
      <c r="OPX687" s="198"/>
      <c r="OPY687" s="198"/>
      <c r="OPZ687" s="198"/>
      <c r="OQA687" s="198"/>
      <c r="OQB687" s="198"/>
      <c r="OQC687" s="198"/>
      <c r="OQD687" s="198"/>
      <c r="OQE687" s="198"/>
      <c r="OQF687" s="198"/>
      <c r="OQG687" s="198"/>
      <c r="OQH687" s="198"/>
      <c r="OQI687" s="198"/>
      <c r="OQJ687" s="198"/>
      <c r="OQK687" s="198"/>
      <c r="OQL687" s="198"/>
      <c r="OQM687" s="198"/>
      <c r="OQN687" s="198"/>
      <c r="OQO687" s="198"/>
      <c r="OQP687" s="198"/>
      <c r="OQQ687" s="198"/>
      <c r="OQR687" s="198"/>
      <c r="OQS687" s="198"/>
      <c r="OQT687" s="198"/>
      <c r="OQU687" s="198"/>
      <c r="OQV687" s="198"/>
      <c r="OQW687" s="198"/>
      <c r="OQX687" s="198"/>
      <c r="OQY687" s="198"/>
      <c r="OQZ687" s="198"/>
      <c r="ORA687" s="198"/>
      <c r="ORB687" s="198"/>
      <c r="ORC687" s="198"/>
      <c r="ORD687" s="198"/>
      <c r="ORE687" s="198"/>
      <c r="ORF687" s="198"/>
      <c r="ORG687" s="198"/>
      <c r="ORH687" s="198"/>
      <c r="ORI687" s="198"/>
      <c r="ORJ687" s="198"/>
      <c r="ORK687" s="198"/>
      <c r="ORL687" s="198"/>
      <c r="ORM687" s="198"/>
      <c r="ORN687" s="198"/>
      <c r="ORO687" s="198"/>
      <c r="ORP687" s="198"/>
      <c r="ORQ687" s="198"/>
      <c r="ORR687" s="198"/>
      <c r="ORS687" s="198"/>
      <c r="ORT687" s="198"/>
      <c r="ORU687" s="198"/>
      <c r="ORV687" s="198"/>
      <c r="ORW687" s="198"/>
      <c r="ORX687" s="198"/>
      <c r="ORY687" s="198"/>
      <c r="ORZ687" s="198"/>
      <c r="OSA687" s="198"/>
      <c r="OSB687" s="198"/>
      <c r="OSC687" s="198"/>
      <c r="OSD687" s="198"/>
      <c r="OSE687" s="198"/>
      <c r="OSF687" s="198"/>
      <c r="OSG687" s="198"/>
      <c r="OSH687" s="198"/>
      <c r="OSI687" s="198"/>
      <c r="OSJ687" s="198"/>
      <c r="OSK687" s="198"/>
      <c r="OSL687" s="198"/>
      <c r="OSM687" s="198"/>
      <c r="OSN687" s="198"/>
      <c r="OSO687" s="198"/>
      <c r="OSP687" s="198"/>
      <c r="OSQ687" s="198"/>
      <c r="OSR687" s="198"/>
      <c r="OSS687" s="198"/>
      <c r="OST687" s="198"/>
      <c r="OSU687" s="198"/>
      <c r="OSV687" s="198"/>
      <c r="OSW687" s="198"/>
      <c r="OSX687" s="198"/>
      <c r="OSY687" s="198"/>
      <c r="OSZ687" s="198"/>
      <c r="OTA687" s="198"/>
      <c r="OTB687" s="198"/>
      <c r="OTC687" s="198"/>
      <c r="OTD687" s="198"/>
      <c r="OTE687" s="198"/>
      <c r="OTF687" s="198"/>
      <c r="OTG687" s="198"/>
      <c r="OTH687" s="198"/>
      <c r="OTI687" s="198"/>
      <c r="OTJ687" s="198"/>
      <c r="OTK687" s="198"/>
      <c r="OTL687" s="198"/>
      <c r="OTM687" s="198"/>
      <c r="OTN687" s="198"/>
      <c r="OTO687" s="198"/>
      <c r="OTP687" s="198"/>
      <c r="OTQ687" s="198"/>
      <c r="OTR687" s="198"/>
      <c r="OTS687" s="198"/>
      <c r="OTT687" s="198"/>
      <c r="OTU687" s="198"/>
      <c r="OTV687" s="198"/>
      <c r="OTW687" s="198"/>
      <c r="OTX687" s="198"/>
      <c r="OTY687" s="198"/>
      <c r="OTZ687" s="198"/>
      <c r="OUA687" s="198"/>
      <c r="OUB687" s="198"/>
      <c r="OUC687" s="198"/>
      <c r="OUD687" s="198"/>
      <c r="OUE687" s="198"/>
      <c r="OUF687" s="198"/>
      <c r="OUG687" s="198"/>
      <c r="OUH687" s="198"/>
      <c r="OUI687" s="198"/>
      <c r="OUJ687" s="198"/>
      <c r="OUK687" s="198"/>
      <c r="OUL687" s="198"/>
      <c r="OUM687" s="198"/>
      <c r="OUN687" s="198"/>
      <c r="OUO687" s="198"/>
      <c r="OUP687" s="198"/>
      <c r="OUQ687" s="198"/>
      <c r="OUR687" s="198"/>
      <c r="OUS687" s="198"/>
      <c r="OUT687" s="198"/>
      <c r="OUU687" s="198"/>
      <c r="OUV687" s="198"/>
      <c r="OUW687" s="198"/>
      <c r="OUX687" s="198"/>
      <c r="OUY687" s="198"/>
      <c r="OUZ687" s="198"/>
      <c r="OVA687" s="198"/>
      <c r="OVB687" s="198"/>
      <c r="OVC687" s="198"/>
      <c r="OVD687" s="198"/>
      <c r="OVE687" s="198"/>
      <c r="OVF687" s="198"/>
      <c r="OVG687" s="198"/>
      <c r="OVH687" s="198"/>
      <c r="OVI687" s="198"/>
      <c r="OVJ687" s="198"/>
      <c r="OVK687" s="198"/>
      <c r="OVL687" s="198"/>
      <c r="OVM687" s="198"/>
      <c r="OVN687" s="198"/>
      <c r="OVO687" s="198"/>
      <c r="OVP687" s="198"/>
      <c r="OVQ687" s="198"/>
      <c r="OVR687" s="198"/>
      <c r="OVS687" s="198"/>
      <c r="OVT687" s="198"/>
      <c r="OVU687" s="198"/>
      <c r="OVV687" s="198"/>
      <c r="OVW687" s="198"/>
      <c r="OVX687" s="198"/>
      <c r="OVY687" s="198"/>
      <c r="OVZ687" s="198"/>
      <c r="OWA687" s="198"/>
      <c r="OWB687" s="198"/>
      <c r="OWC687" s="198"/>
      <c r="OWD687" s="198"/>
      <c r="OWE687" s="198"/>
      <c r="OWF687" s="198"/>
      <c r="OWG687" s="198"/>
      <c r="OWH687" s="198"/>
      <c r="OWI687" s="198"/>
      <c r="OWJ687" s="198"/>
      <c r="OWK687" s="198"/>
      <c r="OWL687" s="198"/>
      <c r="OWM687" s="198"/>
      <c r="OWN687" s="198"/>
      <c r="OWO687" s="198"/>
      <c r="OWP687" s="198"/>
      <c r="OWQ687" s="198"/>
      <c r="OWR687" s="198"/>
      <c r="OWS687" s="198"/>
      <c r="OWT687" s="198"/>
      <c r="OWU687" s="198"/>
      <c r="OWV687" s="198"/>
      <c r="OWW687" s="198"/>
      <c r="OWX687" s="198"/>
      <c r="OWY687" s="198"/>
      <c r="OWZ687" s="198"/>
      <c r="OXA687" s="198"/>
      <c r="OXB687" s="198"/>
      <c r="OXC687" s="198"/>
      <c r="OXD687" s="198"/>
      <c r="OXE687" s="198"/>
      <c r="OXF687" s="198"/>
      <c r="OXG687" s="198"/>
      <c r="OXH687" s="198"/>
      <c r="OXI687" s="198"/>
      <c r="OXJ687" s="198"/>
      <c r="OXK687" s="198"/>
      <c r="OXL687" s="198"/>
      <c r="OXM687" s="198"/>
      <c r="OXN687" s="198"/>
      <c r="OXO687" s="198"/>
      <c r="OXP687" s="198"/>
      <c r="OXQ687" s="198"/>
      <c r="OXR687" s="198"/>
      <c r="OXS687" s="198"/>
      <c r="OXT687" s="198"/>
      <c r="OXU687" s="198"/>
      <c r="OXV687" s="198"/>
      <c r="OXW687" s="198"/>
      <c r="OXX687" s="198"/>
      <c r="OXY687" s="198"/>
      <c r="OXZ687" s="198"/>
      <c r="OYA687" s="198"/>
      <c r="OYB687" s="198"/>
      <c r="OYC687" s="198"/>
      <c r="OYD687" s="198"/>
      <c r="OYE687" s="198"/>
      <c r="OYF687" s="198"/>
      <c r="OYG687" s="198"/>
      <c r="OYH687" s="198"/>
      <c r="OYI687" s="198"/>
      <c r="OYJ687" s="198"/>
      <c r="OYK687" s="198"/>
      <c r="OYL687" s="198"/>
      <c r="OYM687" s="198"/>
      <c r="OYN687" s="198"/>
      <c r="OYO687" s="198"/>
      <c r="OYP687" s="198"/>
      <c r="OYQ687" s="198"/>
      <c r="OYR687" s="198"/>
      <c r="OYS687" s="198"/>
      <c r="OYT687" s="198"/>
      <c r="OYU687" s="198"/>
      <c r="OYV687" s="198"/>
      <c r="OYW687" s="198"/>
      <c r="OYX687" s="198"/>
      <c r="OYY687" s="198"/>
      <c r="OYZ687" s="198"/>
      <c r="OZA687" s="198"/>
      <c r="OZB687" s="198"/>
      <c r="OZC687" s="198"/>
      <c r="OZD687" s="198"/>
      <c r="OZE687" s="198"/>
      <c r="OZF687" s="198"/>
      <c r="OZG687" s="198"/>
      <c r="OZH687" s="198"/>
      <c r="OZI687" s="198"/>
      <c r="OZJ687" s="198"/>
      <c r="OZK687" s="198"/>
      <c r="OZL687" s="198"/>
      <c r="OZM687" s="198"/>
      <c r="OZN687" s="198"/>
      <c r="OZO687" s="198"/>
      <c r="OZP687" s="198"/>
      <c r="OZQ687" s="198"/>
      <c r="OZR687" s="198"/>
      <c r="OZS687" s="198"/>
      <c r="OZT687" s="198"/>
      <c r="OZU687" s="198"/>
      <c r="OZV687" s="198"/>
      <c r="OZW687" s="198"/>
      <c r="OZX687" s="198"/>
      <c r="OZY687" s="198"/>
      <c r="OZZ687" s="198"/>
      <c r="PAA687" s="198"/>
      <c r="PAB687" s="198"/>
      <c r="PAC687" s="198"/>
      <c r="PAD687" s="198"/>
      <c r="PAE687" s="198"/>
      <c r="PAF687" s="198"/>
      <c r="PAG687" s="198"/>
      <c r="PAH687" s="198"/>
      <c r="PAI687" s="198"/>
      <c r="PAJ687" s="198"/>
      <c r="PAK687" s="198"/>
      <c r="PAL687" s="198"/>
      <c r="PAM687" s="198"/>
      <c r="PAN687" s="198"/>
      <c r="PAO687" s="198"/>
      <c r="PAP687" s="198"/>
      <c r="PAQ687" s="198"/>
      <c r="PAR687" s="198"/>
      <c r="PAS687" s="198"/>
      <c r="PAT687" s="198"/>
      <c r="PAU687" s="198"/>
      <c r="PAV687" s="198"/>
      <c r="PAW687" s="198"/>
      <c r="PAX687" s="198"/>
      <c r="PAY687" s="198"/>
      <c r="PAZ687" s="198"/>
      <c r="PBA687" s="198"/>
      <c r="PBB687" s="198"/>
      <c r="PBC687" s="198"/>
      <c r="PBD687" s="198"/>
      <c r="PBE687" s="198"/>
      <c r="PBF687" s="198"/>
      <c r="PBG687" s="198"/>
      <c r="PBH687" s="198"/>
      <c r="PBI687" s="198"/>
      <c r="PBJ687" s="198"/>
      <c r="PBK687" s="198"/>
      <c r="PBL687" s="198"/>
      <c r="PBM687" s="198"/>
      <c r="PBN687" s="198"/>
      <c r="PBO687" s="198"/>
      <c r="PBP687" s="198"/>
      <c r="PBQ687" s="198"/>
      <c r="PBR687" s="198"/>
      <c r="PBS687" s="198"/>
      <c r="PBT687" s="198"/>
      <c r="PBU687" s="198"/>
      <c r="PBV687" s="198"/>
      <c r="PBW687" s="198"/>
      <c r="PBX687" s="198"/>
      <c r="PBY687" s="198"/>
      <c r="PBZ687" s="198"/>
      <c r="PCA687" s="198"/>
      <c r="PCB687" s="198"/>
      <c r="PCC687" s="198"/>
      <c r="PCD687" s="198"/>
      <c r="PCE687" s="198"/>
      <c r="PCF687" s="198"/>
      <c r="PCG687" s="198"/>
      <c r="PCH687" s="198"/>
      <c r="PCI687" s="198"/>
      <c r="PCJ687" s="198"/>
      <c r="PCK687" s="198"/>
      <c r="PCL687" s="198"/>
      <c r="PCM687" s="198"/>
      <c r="PCN687" s="198"/>
      <c r="PCO687" s="198"/>
      <c r="PCP687" s="198"/>
      <c r="PCQ687" s="198"/>
      <c r="PCR687" s="198"/>
      <c r="PCS687" s="198"/>
      <c r="PCT687" s="198"/>
      <c r="PCU687" s="198"/>
      <c r="PCV687" s="198"/>
      <c r="PCW687" s="198"/>
      <c r="PCX687" s="198"/>
      <c r="PCY687" s="198"/>
      <c r="PCZ687" s="198"/>
      <c r="PDA687" s="198"/>
      <c r="PDB687" s="198"/>
      <c r="PDC687" s="198"/>
      <c r="PDD687" s="198"/>
      <c r="PDE687" s="198"/>
      <c r="PDF687" s="198"/>
      <c r="PDG687" s="198"/>
      <c r="PDH687" s="198"/>
      <c r="PDI687" s="198"/>
      <c r="PDJ687" s="198"/>
      <c r="PDK687" s="198"/>
      <c r="PDL687" s="198"/>
      <c r="PDM687" s="198"/>
      <c r="PDN687" s="198"/>
      <c r="PDO687" s="198"/>
      <c r="PDP687" s="198"/>
      <c r="PDQ687" s="198"/>
      <c r="PDR687" s="198"/>
      <c r="PDS687" s="198"/>
      <c r="PDT687" s="198"/>
      <c r="PDU687" s="198"/>
      <c r="PDV687" s="198"/>
      <c r="PDW687" s="198"/>
      <c r="PDX687" s="198"/>
      <c r="PDY687" s="198"/>
      <c r="PDZ687" s="198"/>
      <c r="PEA687" s="198"/>
      <c r="PEB687" s="198"/>
      <c r="PEC687" s="198"/>
      <c r="PED687" s="198"/>
      <c r="PEE687" s="198"/>
      <c r="PEF687" s="198"/>
      <c r="PEG687" s="198"/>
      <c r="PEH687" s="198"/>
      <c r="PEI687" s="198"/>
      <c r="PEJ687" s="198"/>
      <c r="PEK687" s="198"/>
      <c r="PEL687" s="198"/>
      <c r="PEM687" s="198"/>
      <c r="PEN687" s="198"/>
      <c r="PEO687" s="198"/>
      <c r="PEP687" s="198"/>
      <c r="PEQ687" s="198"/>
      <c r="PER687" s="198"/>
      <c r="PES687" s="198"/>
      <c r="PET687" s="198"/>
      <c r="PEU687" s="198"/>
      <c r="PEV687" s="198"/>
      <c r="PEW687" s="198"/>
      <c r="PEX687" s="198"/>
      <c r="PEY687" s="198"/>
      <c r="PEZ687" s="198"/>
      <c r="PFA687" s="198"/>
      <c r="PFB687" s="198"/>
      <c r="PFC687" s="198"/>
      <c r="PFD687" s="198"/>
      <c r="PFE687" s="198"/>
      <c r="PFF687" s="198"/>
      <c r="PFG687" s="198"/>
      <c r="PFH687" s="198"/>
      <c r="PFI687" s="198"/>
      <c r="PFJ687" s="198"/>
      <c r="PFK687" s="198"/>
      <c r="PFL687" s="198"/>
      <c r="PFM687" s="198"/>
      <c r="PFN687" s="198"/>
      <c r="PFO687" s="198"/>
      <c r="PFP687" s="198"/>
      <c r="PFQ687" s="198"/>
      <c r="PFR687" s="198"/>
      <c r="PFS687" s="198"/>
      <c r="PFT687" s="198"/>
      <c r="PFU687" s="198"/>
      <c r="PFV687" s="198"/>
      <c r="PFW687" s="198"/>
      <c r="PFX687" s="198"/>
      <c r="PFY687" s="198"/>
      <c r="PFZ687" s="198"/>
      <c r="PGA687" s="198"/>
      <c r="PGB687" s="198"/>
      <c r="PGC687" s="198"/>
      <c r="PGD687" s="198"/>
      <c r="PGE687" s="198"/>
      <c r="PGF687" s="198"/>
      <c r="PGG687" s="198"/>
      <c r="PGH687" s="198"/>
      <c r="PGI687" s="198"/>
      <c r="PGJ687" s="198"/>
      <c r="PGK687" s="198"/>
      <c r="PGL687" s="198"/>
      <c r="PGM687" s="198"/>
      <c r="PGN687" s="198"/>
      <c r="PGO687" s="198"/>
      <c r="PGP687" s="198"/>
      <c r="PGQ687" s="198"/>
      <c r="PGR687" s="198"/>
      <c r="PGS687" s="198"/>
      <c r="PGT687" s="198"/>
      <c r="PGU687" s="198"/>
      <c r="PGV687" s="198"/>
      <c r="PGW687" s="198"/>
      <c r="PGX687" s="198"/>
      <c r="PGY687" s="198"/>
      <c r="PGZ687" s="198"/>
      <c r="PHA687" s="198"/>
      <c r="PHB687" s="198"/>
      <c r="PHC687" s="198"/>
      <c r="PHD687" s="198"/>
      <c r="PHE687" s="198"/>
      <c r="PHF687" s="198"/>
      <c r="PHG687" s="198"/>
      <c r="PHH687" s="198"/>
      <c r="PHI687" s="198"/>
      <c r="PHJ687" s="198"/>
      <c r="PHK687" s="198"/>
      <c r="PHL687" s="198"/>
      <c r="PHM687" s="198"/>
      <c r="PHN687" s="198"/>
      <c r="PHO687" s="198"/>
      <c r="PHP687" s="198"/>
      <c r="PHQ687" s="198"/>
      <c r="PHR687" s="198"/>
      <c r="PHS687" s="198"/>
      <c r="PHT687" s="198"/>
      <c r="PHU687" s="198"/>
      <c r="PHV687" s="198"/>
      <c r="PHW687" s="198"/>
      <c r="PHX687" s="198"/>
      <c r="PHY687" s="198"/>
      <c r="PHZ687" s="198"/>
      <c r="PIA687" s="198"/>
      <c r="PIB687" s="198"/>
      <c r="PIC687" s="198"/>
      <c r="PID687" s="198"/>
      <c r="PIE687" s="198"/>
      <c r="PIF687" s="198"/>
      <c r="PIG687" s="198"/>
      <c r="PIH687" s="198"/>
      <c r="PII687" s="198"/>
      <c r="PIJ687" s="198"/>
      <c r="PIK687" s="198"/>
      <c r="PIL687" s="198"/>
      <c r="PIM687" s="198"/>
      <c r="PIN687" s="198"/>
      <c r="PIO687" s="198"/>
      <c r="PIP687" s="198"/>
      <c r="PIQ687" s="198"/>
      <c r="PIR687" s="198"/>
      <c r="PIS687" s="198"/>
      <c r="PIT687" s="198"/>
      <c r="PIU687" s="198"/>
      <c r="PIV687" s="198"/>
      <c r="PIW687" s="198"/>
      <c r="PIX687" s="198"/>
      <c r="PIY687" s="198"/>
      <c r="PIZ687" s="198"/>
      <c r="PJA687" s="198"/>
      <c r="PJB687" s="198"/>
      <c r="PJC687" s="198"/>
      <c r="PJD687" s="198"/>
      <c r="PJE687" s="198"/>
      <c r="PJF687" s="198"/>
      <c r="PJG687" s="198"/>
      <c r="PJH687" s="198"/>
      <c r="PJI687" s="198"/>
      <c r="PJJ687" s="198"/>
      <c r="PJK687" s="198"/>
      <c r="PJL687" s="198"/>
      <c r="PJM687" s="198"/>
      <c r="PJN687" s="198"/>
      <c r="PJO687" s="198"/>
      <c r="PJP687" s="198"/>
      <c r="PJQ687" s="198"/>
      <c r="PJR687" s="198"/>
      <c r="PJS687" s="198"/>
      <c r="PJT687" s="198"/>
      <c r="PJU687" s="198"/>
      <c r="PJV687" s="198"/>
      <c r="PJW687" s="198"/>
      <c r="PJX687" s="198"/>
      <c r="PJY687" s="198"/>
      <c r="PJZ687" s="198"/>
      <c r="PKA687" s="198"/>
      <c r="PKB687" s="198"/>
      <c r="PKC687" s="198"/>
      <c r="PKD687" s="198"/>
      <c r="PKE687" s="198"/>
      <c r="PKF687" s="198"/>
      <c r="PKG687" s="198"/>
      <c r="PKH687" s="198"/>
      <c r="PKI687" s="198"/>
      <c r="PKJ687" s="198"/>
      <c r="PKK687" s="198"/>
      <c r="PKL687" s="198"/>
      <c r="PKM687" s="198"/>
      <c r="PKN687" s="198"/>
      <c r="PKO687" s="198"/>
      <c r="PKP687" s="198"/>
      <c r="PKQ687" s="198"/>
      <c r="PKR687" s="198"/>
      <c r="PKS687" s="198"/>
      <c r="PKT687" s="198"/>
      <c r="PKU687" s="198"/>
      <c r="PKV687" s="198"/>
      <c r="PKW687" s="198"/>
      <c r="PKX687" s="198"/>
      <c r="PKY687" s="198"/>
      <c r="PKZ687" s="198"/>
      <c r="PLA687" s="198"/>
      <c r="PLB687" s="198"/>
      <c r="PLC687" s="198"/>
      <c r="PLD687" s="198"/>
      <c r="PLE687" s="198"/>
      <c r="PLF687" s="198"/>
      <c r="PLG687" s="198"/>
      <c r="PLH687" s="198"/>
      <c r="PLI687" s="198"/>
      <c r="PLJ687" s="198"/>
      <c r="PLK687" s="198"/>
      <c r="PLL687" s="198"/>
      <c r="PLM687" s="198"/>
      <c r="PLN687" s="198"/>
      <c r="PLO687" s="198"/>
      <c r="PLP687" s="198"/>
      <c r="PLQ687" s="198"/>
      <c r="PLR687" s="198"/>
      <c r="PLS687" s="198"/>
      <c r="PLT687" s="198"/>
      <c r="PLU687" s="198"/>
      <c r="PLV687" s="198"/>
      <c r="PLW687" s="198"/>
      <c r="PLX687" s="198"/>
      <c r="PLY687" s="198"/>
      <c r="PLZ687" s="198"/>
      <c r="PMA687" s="198"/>
      <c r="PMB687" s="198"/>
      <c r="PMC687" s="198"/>
      <c r="PMD687" s="198"/>
      <c r="PME687" s="198"/>
      <c r="PMF687" s="198"/>
      <c r="PMG687" s="198"/>
      <c r="PMH687" s="198"/>
      <c r="PMI687" s="198"/>
      <c r="PMJ687" s="198"/>
      <c r="PMK687" s="198"/>
      <c r="PML687" s="198"/>
      <c r="PMM687" s="198"/>
      <c r="PMN687" s="198"/>
      <c r="PMO687" s="198"/>
      <c r="PMP687" s="198"/>
      <c r="PMQ687" s="198"/>
      <c r="PMR687" s="198"/>
      <c r="PMS687" s="198"/>
      <c r="PMT687" s="198"/>
      <c r="PMU687" s="198"/>
      <c r="PMV687" s="198"/>
      <c r="PMW687" s="198"/>
      <c r="PMX687" s="198"/>
      <c r="PMY687" s="198"/>
      <c r="PMZ687" s="198"/>
      <c r="PNA687" s="198"/>
      <c r="PNB687" s="198"/>
      <c r="PNC687" s="198"/>
      <c r="PND687" s="198"/>
      <c r="PNE687" s="198"/>
      <c r="PNF687" s="198"/>
      <c r="PNG687" s="198"/>
      <c r="PNH687" s="198"/>
      <c r="PNI687" s="198"/>
      <c r="PNJ687" s="198"/>
      <c r="PNK687" s="198"/>
      <c r="PNL687" s="198"/>
      <c r="PNM687" s="198"/>
      <c r="PNN687" s="198"/>
      <c r="PNO687" s="198"/>
      <c r="PNP687" s="198"/>
      <c r="PNQ687" s="198"/>
      <c r="PNR687" s="198"/>
      <c r="PNS687" s="198"/>
      <c r="PNT687" s="198"/>
      <c r="PNU687" s="198"/>
      <c r="PNV687" s="198"/>
      <c r="PNW687" s="198"/>
      <c r="PNX687" s="198"/>
      <c r="PNY687" s="198"/>
      <c r="PNZ687" s="198"/>
      <c r="POA687" s="198"/>
      <c r="POB687" s="198"/>
      <c r="POC687" s="198"/>
      <c r="POD687" s="198"/>
      <c r="POE687" s="198"/>
      <c r="POF687" s="198"/>
      <c r="POG687" s="198"/>
      <c r="POH687" s="198"/>
      <c r="POI687" s="198"/>
      <c r="POJ687" s="198"/>
      <c r="POK687" s="198"/>
      <c r="POL687" s="198"/>
      <c r="POM687" s="198"/>
      <c r="PON687" s="198"/>
      <c r="POO687" s="198"/>
      <c r="POP687" s="198"/>
      <c r="POQ687" s="198"/>
      <c r="POR687" s="198"/>
      <c r="POS687" s="198"/>
      <c r="POT687" s="198"/>
      <c r="POU687" s="198"/>
      <c r="POV687" s="198"/>
      <c r="POW687" s="198"/>
      <c r="POX687" s="198"/>
      <c r="POY687" s="198"/>
      <c r="POZ687" s="198"/>
      <c r="PPA687" s="198"/>
      <c r="PPB687" s="198"/>
      <c r="PPC687" s="198"/>
      <c r="PPD687" s="198"/>
      <c r="PPE687" s="198"/>
      <c r="PPF687" s="198"/>
      <c r="PPG687" s="198"/>
      <c r="PPH687" s="198"/>
      <c r="PPI687" s="198"/>
      <c r="PPJ687" s="198"/>
      <c r="PPK687" s="198"/>
      <c r="PPL687" s="198"/>
      <c r="PPM687" s="198"/>
      <c r="PPN687" s="198"/>
      <c r="PPO687" s="198"/>
      <c r="PPP687" s="198"/>
      <c r="PPQ687" s="198"/>
      <c r="PPR687" s="198"/>
      <c r="PPS687" s="198"/>
      <c r="PPT687" s="198"/>
      <c r="PPU687" s="198"/>
      <c r="PPV687" s="198"/>
      <c r="PPW687" s="198"/>
      <c r="PPX687" s="198"/>
      <c r="PPY687" s="198"/>
      <c r="PPZ687" s="198"/>
      <c r="PQA687" s="198"/>
      <c r="PQB687" s="198"/>
      <c r="PQC687" s="198"/>
      <c r="PQD687" s="198"/>
      <c r="PQE687" s="198"/>
      <c r="PQF687" s="198"/>
      <c r="PQG687" s="198"/>
      <c r="PQH687" s="198"/>
      <c r="PQI687" s="198"/>
      <c r="PQJ687" s="198"/>
      <c r="PQK687" s="198"/>
      <c r="PQL687" s="198"/>
      <c r="PQM687" s="198"/>
      <c r="PQN687" s="198"/>
      <c r="PQO687" s="198"/>
      <c r="PQP687" s="198"/>
      <c r="PQQ687" s="198"/>
      <c r="PQR687" s="198"/>
      <c r="PQS687" s="198"/>
      <c r="PQT687" s="198"/>
      <c r="PQU687" s="198"/>
      <c r="PQV687" s="198"/>
      <c r="PQW687" s="198"/>
      <c r="PQX687" s="198"/>
      <c r="PQY687" s="198"/>
      <c r="PQZ687" s="198"/>
      <c r="PRA687" s="198"/>
      <c r="PRB687" s="198"/>
      <c r="PRC687" s="198"/>
      <c r="PRD687" s="198"/>
      <c r="PRE687" s="198"/>
      <c r="PRF687" s="198"/>
      <c r="PRG687" s="198"/>
      <c r="PRH687" s="198"/>
      <c r="PRI687" s="198"/>
      <c r="PRJ687" s="198"/>
      <c r="PRK687" s="198"/>
      <c r="PRL687" s="198"/>
      <c r="PRM687" s="198"/>
      <c r="PRN687" s="198"/>
      <c r="PRO687" s="198"/>
      <c r="PRP687" s="198"/>
      <c r="PRQ687" s="198"/>
      <c r="PRR687" s="198"/>
      <c r="PRS687" s="198"/>
      <c r="PRT687" s="198"/>
      <c r="PRU687" s="198"/>
      <c r="PRV687" s="198"/>
      <c r="PRW687" s="198"/>
      <c r="PRX687" s="198"/>
      <c r="PRY687" s="198"/>
      <c r="PRZ687" s="198"/>
      <c r="PSA687" s="198"/>
      <c r="PSB687" s="198"/>
      <c r="PSC687" s="198"/>
      <c r="PSD687" s="198"/>
      <c r="PSE687" s="198"/>
      <c r="PSF687" s="198"/>
      <c r="PSG687" s="198"/>
      <c r="PSH687" s="198"/>
      <c r="PSI687" s="198"/>
      <c r="PSJ687" s="198"/>
      <c r="PSK687" s="198"/>
      <c r="PSL687" s="198"/>
      <c r="PSM687" s="198"/>
      <c r="PSN687" s="198"/>
      <c r="PSO687" s="198"/>
      <c r="PSP687" s="198"/>
      <c r="PSQ687" s="198"/>
      <c r="PSR687" s="198"/>
      <c r="PSS687" s="198"/>
      <c r="PST687" s="198"/>
      <c r="PSU687" s="198"/>
      <c r="PSV687" s="198"/>
      <c r="PSW687" s="198"/>
      <c r="PSX687" s="198"/>
      <c r="PSY687" s="198"/>
      <c r="PSZ687" s="198"/>
      <c r="PTA687" s="198"/>
      <c r="PTB687" s="198"/>
      <c r="PTC687" s="198"/>
      <c r="PTD687" s="198"/>
      <c r="PTE687" s="198"/>
      <c r="PTF687" s="198"/>
      <c r="PTG687" s="198"/>
      <c r="PTH687" s="198"/>
      <c r="PTI687" s="198"/>
      <c r="PTJ687" s="198"/>
      <c r="PTK687" s="198"/>
      <c r="PTL687" s="198"/>
      <c r="PTM687" s="198"/>
      <c r="PTN687" s="198"/>
      <c r="PTO687" s="198"/>
      <c r="PTP687" s="198"/>
      <c r="PTQ687" s="198"/>
      <c r="PTR687" s="198"/>
      <c r="PTS687" s="198"/>
      <c r="PTT687" s="198"/>
      <c r="PTU687" s="198"/>
      <c r="PTV687" s="198"/>
      <c r="PTW687" s="198"/>
      <c r="PTX687" s="198"/>
      <c r="PTY687" s="198"/>
      <c r="PTZ687" s="198"/>
      <c r="PUA687" s="198"/>
      <c r="PUB687" s="198"/>
      <c r="PUC687" s="198"/>
      <c r="PUD687" s="198"/>
      <c r="PUE687" s="198"/>
      <c r="PUF687" s="198"/>
      <c r="PUG687" s="198"/>
      <c r="PUH687" s="198"/>
      <c r="PUI687" s="198"/>
      <c r="PUJ687" s="198"/>
      <c r="PUK687" s="198"/>
      <c r="PUL687" s="198"/>
      <c r="PUM687" s="198"/>
      <c r="PUN687" s="198"/>
      <c r="PUO687" s="198"/>
      <c r="PUP687" s="198"/>
      <c r="PUQ687" s="198"/>
      <c r="PUR687" s="198"/>
      <c r="PUS687" s="198"/>
      <c r="PUT687" s="198"/>
      <c r="PUU687" s="198"/>
      <c r="PUV687" s="198"/>
      <c r="PUW687" s="198"/>
      <c r="PUX687" s="198"/>
      <c r="PUY687" s="198"/>
      <c r="PUZ687" s="198"/>
      <c r="PVA687" s="198"/>
      <c r="PVB687" s="198"/>
      <c r="PVC687" s="198"/>
      <c r="PVD687" s="198"/>
      <c r="PVE687" s="198"/>
      <c r="PVF687" s="198"/>
      <c r="PVG687" s="198"/>
      <c r="PVH687" s="198"/>
      <c r="PVI687" s="198"/>
      <c r="PVJ687" s="198"/>
      <c r="PVK687" s="198"/>
      <c r="PVL687" s="198"/>
      <c r="PVM687" s="198"/>
      <c r="PVN687" s="198"/>
      <c r="PVO687" s="198"/>
      <c r="PVP687" s="198"/>
      <c r="PVQ687" s="198"/>
      <c r="PVR687" s="198"/>
      <c r="PVS687" s="198"/>
      <c r="PVT687" s="198"/>
      <c r="PVU687" s="198"/>
      <c r="PVV687" s="198"/>
      <c r="PVW687" s="198"/>
      <c r="PVX687" s="198"/>
      <c r="PVY687" s="198"/>
      <c r="PVZ687" s="198"/>
      <c r="PWA687" s="198"/>
      <c r="PWB687" s="198"/>
      <c r="PWC687" s="198"/>
      <c r="PWD687" s="198"/>
      <c r="PWE687" s="198"/>
      <c r="PWF687" s="198"/>
      <c r="PWG687" s="198"/>
      <c r="PWH687" s="198"/>
      <c r="PWI687" s="198"/>
      <c r="PWJ687" s="198"/>
      <c r="PWK687" s="198"/>
      <c r="PWL687" s="198"/>
      <c r="PWM687" s="198"/>
      <c r="PWN687" s="198"/>
      <c r="PWO687" s="198"/>
      <c r="PWP687" s="198"/>
      <c r="PWQ687" s="198"/>
      <c r="PWR687" s="198"/>
      <c r="PWS687" s="198"/>
      <c r="PWT687" s="198"/>
      <c r="PWU687" s="198"/>
      <c r="PWV687" s="198"/>
      <c r="PWW687" s="198"/>
      <c r="PWX687" s="198"/>
      <c r="PWY687" s="198"/>
      <c r="PWZ687" s="198"/>
      <c r="PXA687" s="198"/>
      <c r="PXB687" s="198"/>
      <c r="PXC687" s="198"/>
      <c r="PXD687" s="198"/>
      <c r="PXE687" s="198"/>
      <c r="PXF687" s="198"/>
      <c r="PXG687" s="198"/>
      <c r="PXH687" s="198"/>
      <c r="PXI687" s="198"/>
      <c r="PXJ687" s="198"/>
      <c r="PXK687" s="198"/>
      <c r="PXL687" s="198"/>
      <c r="PXM687" s="198"/>
      <c r="PXN687" s="198"/>
      <c r="PXO687" s="198"/>
      <c r="PXP687" s="198"/>
      <c r="PXQ687" s="198"/>
      <c r="PXR687" s="198"/>
      <c r="PXS687" s="198"/>
      <c r="PXT687" s="198"/>
      <c r="PXU687" s="198"/>
      <c r="PXV687" s="198"/>
      <c r="PXW687" s="198"/>
      <c r="PXX687" s="198"/>
      <c r="PXY687" s="198"/>
      <c r="PXZ687" s="198"/>
      <c r="PYA687" s="198"/>
      <c r="PYB687" s="198"/>
      <c r="PYC687" s="198"/>
      <c r="PYD687" s="198"/>
      <c r="PYE687" s="198"/>
      <c r="PYF687" s="198"/>
      <c r="PYG687" s="198"/>
      <c r="PYH687" s="198"/>
      <c r="PYI687" s="198"/>
      <c r="PYJ687" s="198"/>
      <c r="PYK687" s="198"/>
      <c r="PYL687" s="198"/>
      <c r="PYM687" s="198"/>
      <c r="PYN687" s="198"/>
      <c r="PYO687" s="198"/>
      <c r="PYP687" s="198"/>
      <c r="PYQ687" s="198"/>
      <c r="PYR687" s="198"/>
      <c r="PYS687" s="198"/>
      <c r="PYT687" s="198"/>
      <c r="PYU687" s="198"/>
      <c r="PYV687" s="198"/>
      <c r="PYW687" s="198"/>
      <c r="PYX687" s="198"/>
      <c r="PYY687" s="198"/>
      <c r="PYZ687" s="198"/>
      <c r="PZA687" s="198"/>
      <c r="PZB687" s="198"/>
      <c r="PZC687" s="198"/>
      <c r="PZD687" s="198"/>
      <c r="PZE687" s="198"/>
      <c r="PZF687" s="198"/>
      <c r="PZG687" s="198"/>
      <c r="PZH687" s="198"/>
      <c r="PZI687" s="198"/>
      <c r="PZJ687" s="198"/>
      <c r="PZK687" s="198"/>
      <c r="PZL687" s="198"/>
      <c r="PZM687" s="198"/>
      <c r="PZN687" s="198"/>
      <c r="PZO687" s="198"/>
      <c r="PZP687" s="198"/>
      <c r="PZQ687" s="198"/>
      <c r="PZR687" s="198"/>
      <c r="PZS687" s="198"/>
      <c r="PZT687" s="198"/>
      <c r="PZU687" s="198"/>
      <c r="PZV687" s="198"/>
      <c r="PZW687" s="198"/>
      <c r="PZX687" s="198"/>
      <c r="PZY687" s="198"/>
      <c r="PZZ687" s="198"/>
      <c r="QAA687" s="198"/>
      <c r="QAB687" s="198"/>
      <c r="QAC687" s="198"/>
      <c r="QAD687" s="198"/>
      <c r="QAE687" s="198"/>
      <c r="QAF687" s="198"/>
      <c r="QAG687" s="198"/>
      <c r="QAH687" s="198"/>
      <c r="QAI687" s="198"/>
      <c r="QAJ687" s="198"/>
      <c r="QAK687" s="198"/>
      <c r="QAL687" s="198"/>
      <c r="QAM687" s="198"/>
      <c r="QAN687" s="198"/>
      <c r="QAO687" s="198"/>
      <c r="QAP687" s="198"/>
      <c r="QAQ687" s="198"/>
      <c r="QAR687" s="198"/>
      <c r="QAS687" s="198"/>
      <c r="QAT687" s="198"/>
      <c r="QAU687" s="198"/>
      <c r="QAV687" s="198"/>
      <c r="QAW687" s="198"/>
      <c r="QAX687" s="198"/>
      <c r="QAY687" s="198"/>
      <c r="QAZ687" s="198"/>
      <c r="QBA687" s="198"/>
      <c r="QBB687" s="198"/>
      <c r="QBC687" s="198"/>
      <c r="QBD687" s="198"/>
      <c r="QBE687" s="198"/>
      <c r="QBF687" s="198"/>
      <c r="QBG687" s="198"/>
      <c r="QBH687" s="198"/>
      <c r="QBI687" s="198"/>
      <c r="QBJ687" s="198"/>
      <c r="QBK687" s="198"/>
      <c r="QBL687" s="198"/>
      <c r="QBM687" s="198"/>
      <c r="QBN687" s="198"/>
      <c r="QBO687" s="198"/>
      <c r="QBP687" s="198"/>
      <c r="QBQ687" s="198"/>
      <c r="QBR687" s="198"/>
      <c r="QBS687" s="198"/>
      <c r="QBT687" s="198"/>
      <c r="QBU687" s="198"/>
      <c r="QBV687" s="198"/>
      <c r="QBW687" s="198"/>
      <c r="QBX687" s="198"/>
      <c r="QBY687" s="198"/>
      <c r="QBZ687" s="198"/>
      <c r="QCA687" s="198"/>
      <c r="QCB687" s="198"/>
      <c r="QCC687" s="198"/>
      <c r="QCD687" s="198"/>
      <c r="QCE687" s="198"/>
      <c r="QCF687" s="198"/>
      <c r="QCG687" s="198"/>
      <c r="QCH687" s="198"/>
      <c r="QCI687" s="198"/>
      <c r="QCJ687" s="198"/>
      <c r="QCK687" s="198"/>
      <c r="QCL687" s="198"/>
      <c r="QCM687" s="198"/>
      <c r="QCN687" s="198"/>
      <c r="QCO687" s="198"/>
      <c r="QCP687" s="198"/>
      <c r="QCQ687" s="198"/>
      <c r="QCR687" s="198"/>
      <c r="QCS687" s="198"/>
      <c r="QCT687" s="198"/>
      <c r="QCU687" s="198"/>
      <c r="QCV687" s="198"/>
      <c r="QCW687" s="198"/>
      <c r="QCX687" s="198"/>
      <c r="QCY687" s="198"/>
      <c r="QCZ687" s="198"/>
      <c r="QDA687" s="198"/>
      <c r="QDB687" s="198"/>
      <c r="QDC687" s="198"/>
      <c r="QDD687" s="198"/>
      <c r="QDE687" s="198"/>
      <c r="QDF687" s="198"/>
      <c r="QDG687" s="198"/>
      <c r="QDH687" s="198"/>
      <c r="QDI687" s="198"/>
      <c r="QDJ687" s="198"/>
      <c r="QDK687" s="198"/>
      <c r="QDL687" s="198"/>
      <c r="QDM687" s="198"/>
      <c r="QDN687" s="198"/>
      <c r="QDO687" s="198"/>
      <c r="QDP687" s="198"/>
      <c r="QDQ687" s="198"/>
      <c r="QDR687" s="198"/>
      <c r="QDS687" s="198"/>
      <c r="QDT687" s="198"/>
      <c r="QDU687" s="198"/>
      <c r="QDV687" s="198"/>
      <c r="QDW687" s="198"/>
      <c r="QDX687" s="198"/>
      <c r="QDY687" s="198"/>
      <c r="QDZ687" s="198"/>
      <c r="QEA687" s="198"/>
      <c r="QEB687" s="198"/>
      <c r="QEC687" s="198"/>
      <c r="QED687" s="198"/>
      <c r="QEE687" s="198"/>
      <c r="QEF687" s="198"/>
      <c r="QEG687" s="198"/>
      <c r="QEH687" s="198"/>
      <c r="QEI687" s="198"/>
      <c r="QEJ687" s="198"/>
      <c r="QEK687" s="198"/>
      <c r="QEL687" s="198"/>
      <c r="QEM687" s="198"/>
      <c r="QEN687" s="198"/>
      <c r="QEO687" s="198"/>
      <c r="QEP687" s="198"/>
      <c r="QEQ687" s="198"/>
      <c r="QER687" s="198"/>
      <c r="QES687" s="198"/>
      <c r="QET687" s="198"/>
      <c r="QEU687" s="198"/>
      <c r="QEV687" s="198"/>
      <c r="QEW687" s="198"/>
      <c r="QEX687" s="198"/>
      <c r="QEY687" s="198"/>
      <c r="QEZ687" s="198"/>
      <c r="QFA687" s="198"/>
      <c r="QFB687" s="198"/>
      <c r="QFC687" s="198"/>
      <c r="QFD687" s="198"/>
      <c r="QFE687" s="198"/>
      <c r="QFF687" s="198"/>
      <c r="QFG687" s="198"/>
      <c r="QFH687" s="198"/>
      <c r="QFI687" s="198"/>
      <c r="QFJ687" s="198"/>
      <c r="QFK687" s="198"/>
      <c r="QFL687" s="198"/>
      <c r="QFM687" s="198"/>
      <c r="QFN687" s="198"/>
      <c r="QFO687" s="198"/>
      <c r="QFP687" s="198"/>
      <c r="QFQ687" s="198"/>
      <c r="QFR687" s="198"/>
      <c r="QFS687" s="198"/>
      <c r="QFT687" s="198"/>
      <c r="QFU687" s="198"/>
      <c r="QFV687" s="198"/>
      <c r="QFW687" s="198"/>
      <c r="QFX687" s="198"/>
      <c r="QFY687" s="198"/>
      <c r="QFZ687" s="198"/>
      <c r="QGA687" s="198"/>
      <c r="QGB687" s="198"/>
      <c r="QGC687" s="198"/>
      <c r="QGD687" s="198"/>
      <c r="QGE687" s="198"/>
      <c r="QGF687" s="198"/>
      <c r="QGG687" s="198"/>
      <c r="QGH687" s="198"/>
      <c r="QGI687" s="198"/>
      <c r="QGJ687" s="198"/>
      <c r="QGK687" s="198"/>
      <c r="QGL687" s="198"/>
      <c r="QGM687" s="198"/>
      <c r="QGN687" s="198"/>
      <c r="QGO687" s="198"/>
      <c r="QGP687" s="198"/>
      <c r="QGQ687" s="198"/>
      <c r="QGR687" s="198"/>
      <c r="QGS687" s="198"/>
      <c r="QGT687" s="198"/>
      <c r="QGU687" s="198"/>
      <c r="QGV687" s="198"/>
      <c r="QGW687" s="198"/>
      <c r="QGX687" s="198"/>
      <c r="QGY687" s="198"/>
      <c r="QGZ687" s="198"/>
      <c r="QHA687" s="198"/>
      <c r="QHB687" s="198"/>
      <c r="QHC687" s="198"/>
      <c r="QHD687" s="198"/>
      <c r="QHE687" s="198"/>
      <c r="QHF687" s="198"/>
      <c r="QHG687" s="198"/>
      <c r="QHH687" s="198"/>
      <c r="QHI687" s="198"/>
      <c r="QHJ687" s="198"/>
      <c r="QHK687" s="198"/>
      <c r="QHL687" s="198"/>
      <c r="QHM687" s="198"/>
      <c r="QHN687" s="198"/>
      <c r="QHO687" s="198"/>
      <c r="QHP687" s="198"/>
      <c r="QHQ687" s="198"/>
      <c r="QHR687" s="198"/>
      <c r="QHS687" s="198"/>
      <c r="QHT687" s="198"/>
      <c r="QHU687" s="198"/>
      <c r="QHV687" s="198"/>
      <c r="QHW687" s="198"/>
      <c r="QHX687" s="198"/>
      <c r="QHY687" s="198"/>
      <c r="QHZ687" s="198"/>
      <c r="QIA687" s="198"/>
      <c r="QIB687" s="198"/>
      <c r="QIC687" s="198"/>
      <c r="QID687" s="198"/>
      <c r="QIE687" s="198"/>
      <c r="QIF687" s="198"/>
      <c r="QIG687" s="198"/>
      <c r="QIH687" s="198"/>
      <c r="QII687" s="198"/>
      <c r="QIJ687" s="198"/>
      <c r="QIK687" s="198"/>
      <c r="QIL687" s="198"/>
      <c r="QIM687" s="198"/>
      <c r="QIN687" s="198"/>
      <c r="QIO687" s="198"/>
      <c r="QIP687" s="198"/>
      <c r="QIQ687" s="198"/>
      <c r="QIR687" s="198"/>
      <c r="QIS687" s="198"/>
      <c r="QIT687" s="198"/>
      <c r="QIU687" s="198"/>
      <c r="QIV687" s="198"/>
      <c r="QIW687" s="198"/>
      <c r="QIX687" s="198"/>
      <c r="QIY687" s="198"/>
      <c r="QIZ687" s="198"/>
      <c r="QJA687" s="198"/>
      <c r="QJB687" s="198"/>
      <c r="QJC687" s="198"/>
      <c r="QJD687" s="198"/>
      <c r="QJE687" s="198"/>
      <c r="QJF687" s="198"/>
      <c r="QJG687" s="198"/>
      <c r="QJH687" s="198"/>
      <c r="QJI687" s="198"/>
      <c r="QJJ687" s="198"/>
      <c r="QJK687" s="198"/>
      <c r="QJL687" s="198"/>
      <c r="QJM687" s="198"/>
      <c r="QJN687" s="198"/>
      <c r="QJO687" s="198"/>
      <c r="QJP687" s="198"/>
      <c r="QJQ687" s="198"/>
      <c r="QJR687" s="198"/>
      <c r="QJS687" s="198"/>
      <c r="QJT687" s="198"/>
      <c r="QJU687" s="198"/>
      <c r="QJV687" s="198"/>
      <c r="QJW687" s="198"/>
      <c r="QJX687" s="198"/>
      <c r="QJY687" s="198"/>
      <c r="QJZ687" s="198"/>
      <c r="QKA687" s="198"/>
      <c r="QKB687" s="198"/>
      <c r="QKC687" s="198"/>
      <c r="QKD687" s="198"/>
      <c r="QKE687" s="198"/>
      <c r="QKF687" s="198"/>
      <c r="QKG687" s="198"/>
      <c r="QKH687" s="198"/>
      <c r="QKI687" s="198"/>
      <c r="QKJ687" s="198"/>
      <c r="QKK687" s="198"/>
      <c r="QKL687" s="198"/>
      <c r="QKM687" s="198"/>
      <c r="QKN687" s="198"/>
      <c r="QKO687" s="198"/>
      <c r="QKP687" s="198"/>
      <c r="QKQ687" s="198"/>
      <c r="QKR687" s="198"/>
      <c r="QKS687" s="198"/>
      <c r="QKT687" s="198"/>
      <c r="QKU687" s="198"/>
      <c r="QKV687" s="198"/>
      <c r="QKW687" s="198"/>
      <c r="QKX687" s="198"/>
      <c r="QKY687" s="198"/>
      <c r="QKZ687" s="198"/>
      <c r="QLA687" s="198"/>
      <c r="QLB687" s="198"/>
      <c r="QLC687" s="198"/>
      <c r="QLD687" s="198"/>
      <c r="QLE687" s="198"/>
      <c r="QLF687" s="198"/>
      <c r="QLG687" s="198"/>
      <c r="QLH687" s="198"/>
      <c r="QLI687" s="198"/>
      <c r="QLJ687" s="198"/>
      <c r="QLK687" s="198"/>
      <c r="QLL687" s="198"/>
      <c r="QLM687" s="198"/>
      <c r="QLN687" s="198"/>
      <c r="QLO687" s="198"/>
      <c r="QLP687" s="198"/>
      <c r="QLQ687" s="198"/>
      <c r="QLR687" s="198"/>
      <c r="QLS687" s="198"/>
      <c r="QLT687" s="198"/>
      <c r="QLU687" s="198"/>
      <c r="QLV687" s="198"/>
      <c r="QLW687" s="198"/>
      <c r="QLX687" s="198"/>
      <c r="QLY687" s="198"/>
      <c r="QLZ687" s="198"/>
      <c r="QMA687" s="198"/>
      <c r="QMB687" s="198"/>
      <c r="QMC687" s="198"/>
      <c r="QMD687" s="198"/>
      <c r="QME687" s="198"/>
      <c r="QMF687" s="198"/>
      <c r="QMG687" s="198"/>
      <c r="QMH687" s="198"/>
      <c r="QMI687" s="198"/>
      <c r="QMJ687" s="198"/>
      <c r="QMK687" s="198"/>
      <c r="QML687" s="198"/>
      <c r="QMM687" s="198"/>
      <c r="QMN687" s="198"/>
      <c r="QMO687" s="198"/>
      <c r="QMP687" s="198"/>
      <c r="QMQ687" s="198"/>
      <c r="QMR687" s="198"/>
      <c r="QMS687" s="198"/>
      <c r="QMT687" s="198"/>
      <c r="QMU687" s="198"/>
      <c r="QMV687" s="198"/>
      <c r="QMW687" s="198"/>
      <c r="QMX687" s="198"/>
      <c r="QMY687" s="198"/>
      <c r="QMZ687" s="198"/>
      <c r="QNA687" s="198"/>
      <c r="QNB687" s="198"/>
      <c r="QNC687" s="198"/>
      <c r="QND687" s="198"/>
      <c r="QNE687" s="198"/>
      <c r="QNF687" s="198"/>
      <c r="QNG687" s="198"/>
      <c r="QNH687" s="198"/>
      <c r="QNI687" s="198"/>
      <c r="QNJ687" s="198"/>
      <c r="QNK687" s="198"/>
      <c r="QNL687" s="198"/>
      <c r="QNM687" s="198"/>
      <c r="QNN687" s="198"/>
      <c r="QNO687" s="198"/>
      <c r="QNP687" s="198"/>
      <c r="QNQ687" s="198"/>
      <c r="QNR687" s="198"/>
      <c r="QNS687" s="198"/>
      <c r="QNT687" s="198"/>
      <c r="QNU687" s="198"/>
      <c r="QNV687" s="198"/>
      <c r="QNW687" s="198"/>
      <c r="QNX687" s="198"/>
      <c r="QNY687" s="198"/>
      <c r="QNZ687" s="198"/>
      <c r="QOA687" s="198"/>
      <c r="QOB687" s="198"/>
      <c r="QOC687" s="198"/>
      <c r="QOD687" s="198"/>
      <c r="QOE687" s="198"/>
      <c r="QOF687" s="198"/>
      <c r="QOG687" s="198"/>
      <c r="QOH687" s="198"/>
      <c r="QOI687" s="198"/>
      <c r="QOJ687" s="198"/>
      <c r="QOK687" s="198"/>
      <c r="QOL687" s="198"/>
      <c r="QOM687" s="198"/>
      <c r="QON687" s="198"/>
      <c r="QOO687" s="198"/>
      <c r="QOP687" s="198"/>
      <c r="QOQ687" s="198"/>
      <c r="QOR687" s="198"/>
      <c r="QOS687" s="198"/>
      <c r="QOT687" s="198"/>
      <c r="QOU687" s="198"/>
      <c r="QOV687" s="198"/>
      <c r="QOW687" s="198"/>
      <c r="QOX687" s="198"/>
      <c r="QOY687" s="198"/>
      <c r="QOZ687" s="198"/>
      <c r="QPA687" s="198"/>
      <c r="QPB687" s="198"/>
      <c r="QPC687" s="198"/>
      <c r="QPD687" s="198"/>
      <c r="QPE687" s="198"/>
      <c r="QPF687" s="198"/>
      <c r="QPG687" s="198"/>
      <c r="QPH687" s="198"/>
      <c r="QPI687" s="198"/>
      <c r="QPJ687" s="198"/>
      <c r="QPK687" s="198"/>
      <c r="QPL687" s="198"/>
      <c r="QPM687" s="198"/>
      <c r="QPN687" s="198"/>
      <c r="QPO687" s="198"/>
      <c r="QPP687" s="198"/>
      <c r="QPQ687" s="198"/>
      <c r="QPR687" s="198"/>
      <c r="QPS687" s="198"/>
      <c r="QPT687" s="198"/>
      <c r="QPU687" s="198"/>
      <c r="QPV687" s="198"/>
      <c r="QPW687" s="198"/>
      <c r="QPX687" s="198"/>
      <c r="QPY687" s="198"/>
      <c r="QPZ687" s="198"/>
      <c r="QQA687" s="198"/>
      <c r="QQB687" s="198"/>
      <c r="QQC687" s="198"/>
      <c r="QQD687" s="198"/>
      <c r="QQE687" s="198"/>
      <c r="QQF687" s="198"/>
      <c r="QQG687" s="198"/>
      <c r="QQH687" s="198"/>
      <c r="QQI687" s="198"/>
      <c r="QQJ687" s="198"/>
      <c r="QQK687" s="198"/>
      <c r="QQL687" s="198"/>
      <c r="QQM687" s="198"/>
      <c r="QQN687" s="198"/>
      <c r="QQO687" s="198"/>
      <c r="QQP687" s="198"/>
      <c r="QQQ687" s="198"/>
      <c r="QQR687" s="198"/>
      <c r="QQS687" s="198"/>
      <c r="QQT687" s="198"/>
      <c r="QQU687" s="198"/>
      <c r="QQV687" s="198"/>
      <c r="QQW687" s="198"/>
      <c r="QQX687" s="198"/>
      <c r="QQY687" s="198"/>
      <c r="QQZ687" s="198"/>
      <c r="QRA687" s="198"/>
      <c r="QRB687" s="198"/>
      <c r="QRC687" s="198"/>
      <c r="QRD687" s="198"/>
      <c r="QRE687" s="198"/>
      <c r="QRF687" s="198"/>
      <c r="QRG687" s="198"/>
      <c r="QRH687" s="198"/>
      <c r="QRI687" s="198"/>
      <c r="QRJ687" s="198"/>
      <c r="QRK687" s="198"/>
      <c r="QRL687" s="198"/>
      <c r="QRM687" s="198"/>
      <c r="QRN687" s="198"/>
      <c r="QRO687" s="198"/>
      <c r="QRP687" s="198"/>
      <c r="QRQ687" s="198"/>
      <c r="QRR687" s="198"/>
      <c r="QRS687" s="198"/>
      <c r="QRT687" s="198"/>
      <c r="QRU687" s="198"/>
      <c r="QRV687" s="198"/>
      <c r="QRW687" s="198"/>
      <c r="QRX687" s="198"/>
      <c r="QRY687" s="198"/>
      <c r="QRZ687" s="198"/>
      <c r="QSA687" s="198"/>
      <c r="QSB687" s="198"/>
      <c r="QSC687" s="198"/>
      <c r="QSD687" s="198"/>
      <c r="QSE687" s="198"/>
      <c r="QSF687" s="198"/>
      <c r="QSG687" s="198"/>
      <c r="QSH687" s="198"/>
      <c r="QSI687" s="198"/>
      <c r="QSJ687" s="198"/>
      <c r="QSK687" s="198"/>
      <c r="QSL687" s="198"/>
      <c r="QSM687" s="198"/>
      <c r="QSN687" s="198"/>
      <c r="QSO687" s="198"/>
      <c r="QSP687" s="198"/>
      <c r="QSQ687" s="198"/>
      <c r="QSR687" s="198"/>
      <c r="QSS687" s="198"/>
      <c r="QST687" s="198"/>
      <c r="QSU687" s="198"/>
      <c r="QSV687" s="198"/>
      <c r="QSW687" s="198"/>
      <c r="QSX687" s="198"/>
      <c r="QSY687" s="198"/>
      <c r="QSZ687" s="198"/>
      <c r="QTA687" s="198"/>
      <c r="QTB687" s="198"/>
      <c r="QTC687" s="198"/>
      <c r="QTD687" s="198"/>
      <c r="QTE687" s="198"/>
      <c r="QTF687" s="198"/>
      <c r="QTG687" s="198"/>
      <c r="QTH687" s="198"/>
      <c r="QTI687" s="198"/>
      <c r="QTJ687" s="198"/>
      <c r="QTK687" s="198"/>
      <c r="QTL687" s="198"/>
      <c r="QTM687" s="198"/>
      <c r="QTN687" s="198"/>
      <c r="QTO687" s="198"/>
      <c r="QTP687" s="198"/>
      <c r="QTQ687" s="198"/>
      <c r="QTR687" s="198"/>
      <c r="QTS687" s="198"/>
      <c r="QTT687" s="198"/>
      <c r="QTU687" s="198"/>
      <c r="QTV687" s="198"/>
      <c r="QTW687" s="198"/>
      <c r="QTX687" s="198"/>
      <c r="QTY687" s="198"/>
      <c r="QTZ687" s="198"/>
      <c r="QUA687" s="198"/>
      <c r="QUB687" s="198"/>
      <c r="QUC687" s="198"/>
      <c r="QUD687" s="198"/>
      <c r="QUE687" s="198"/>
      <c r="QUF687" s="198"/>
      <c r="QUG687" s="198"/>
      <c r="QUH687" s="198"/>
      <c r="QUI687" s="198"/>
      <c r="QUJ687" s="198"/>
      <c r="QUK687" s="198"/>
      <c r="QUL687" s="198"/>
      <c r="QUM687" s="198"/>
      <c r="QUN687" s="198"/>
      <c r="QUO687" s="198"/>
      <c r="QUP687" s="198"/>
      <c r="QUQ687" s="198"/>
      <c r="QUR687" s="198"/>
      <c r="QUS687" s="198"/>
      <c r="QUT687" s="198"/>
      <c r="QUU687" s="198"/>
      <c r="QUV687" s="198"/>
      <c r="QUW687" s="198"/>
      <c r="QUX687" s="198"/>
      <c r="QUY687" s="198"/>
      <c r="QUZ687" s="198"/>
      <c r="QVA687" s="198"/>
      <c r="QVB687" s="198"/>
      <c r="QVC687" s="198"/>
      <c r="QVD687" s="198"/>
      <c r="QVE687" s="198"/>
      <c r="QVF687" s="198"/>
      <c r="QVG687" s="198"/>
      <c r="QVH687" s="198"/>
      <c r="QVI687" s="198"/>
      <c r="QVJ687" s="198"/>
      <c r="QVK687" s="198"/>
      <c r="QVL687" s="198"/>
      <c r="QVM687" s="198"/>
      <c r="QVN687" s="198"/>
      <c r="QVO687" s="198"/>
      <c r="QVP687" s="198"/>
      <c r="QVQ687" s="198"/>
      <c r="QVR687" s="198"/>
      <c r="QVS687" s="198"/>
      <c r="QVT687" s="198"/>
      <c r="QVU687" s="198"/>
      <c r="QVV687" s="198"/>
      <c r="QVW687" s="198"/>
      <c r="QVX687" s="198"/>
      <c r="QVY687" s="198"/>
      <c r="QVZ687" s="198"/>
      <c r="QWA687" s="198"/>
      <c r="QWB687" s="198"/>
      <c r="QWC687" s="198"/>
      <c r="QWD687" s="198"/>
      <c r="QWE687" s="198"/>
      <c r="QWF687" s="198"/>
      <c r="QWG687" s="198"/>
      <c r="QWH687" s="198"/>
      <c r="QWI687" s="198"/>
      <c r="QWJ687" s="198"/>
      <c r="QWK687" s="198"/>
      <c r="QWL687" s="198"/>
      <c r="QWM687" s="198"/>
      <c r="QWN687" s="198"/>
      <c r="QWO687" s="198"/>
      <c r="QWP687" s="198"/>
      <c r="QWQ687" s="198"/>
      <c r="QWR687" s="198"/>
      <c r="QWS687" s="198"/>
      <c r="QWT687" s="198"/>
      <c r="QWU687" s="198"/>
      <c r="QWV687" s="198"/>
      <c r="QWW687" s="198"/>
      <c r="QWX687" s="198"/>
      <c r="QWY687" s="198"/>
      <c r="QWZ687" s="198"/>
      <c r="QXA687" s="198"/>
      <c r="QXB687" s="198"/>
      <c r="QXC687" s="198"/>
      <c r="QXD687" s="198"/>
      <c r="QXE687" s="198"/>
      <c r="QXF687" s="198"/>
      <c r="QXG687" s="198"/>
      <c r="QXH687" s="198"/>
      <c r="QXI687" s="198"/>
      <c r="QXJ687" s="198"/>
      <c r="QXK687" s="198"/>
      <c r="QXL687" s="198"/>
      <c r="QXM687" s="198"/>
      <c r="QXN687" s="198"/>
      <c r="QXO687" s="198"/>
      <c r="QXP687" s="198"/>
      <c r="QXQ687" s="198"/>
      <c r="QXR687" s="198"/>
      <c r="QXS687" s="198"/>
      <c r="QXT687" s="198"/>
      <c r="QXU687" s="198"/>
      <c r="QXV687" s="198"/>
      <c r="QXW687" s="198"/>
      <c r="QXX687" s="198"/>
      <c r="QXY687" s="198"/>
      <c r="QXZ687" s="198"/>
      <c r="QYA687" s="198"/>
      <c r="QYB687" s="198"/>
      <c r="QYC687" s="198"/>
      <c r="QYD687" s="198"/>
      <c r="QYE687" s="198"/>
      <c r="QYF687" s="198"/>
      <c r="QYG687" s="198"/>
      <c r="QYH687" s="198"/>
      <c r="QYI687" s="198"/>
      <c r="QYJ687" s="198"/>
      <c r="QYK687" s="198"/>
      <c r="QYL687" s="198"/>
      <c r="QYM687" s="198"/>
      <c r="QYN687" s="198"/>
      <c r="QYO687" s="198"/>
      <c r="QYP687" s="198"/>
      <c r="QYQ687" s="198"/>
      <c r="QYR687" s="198"/>
      <c r="QYS687" s="198"/>
      <c r="QYT687" s="198"/>
      <c r="QYU687" s="198"/>
      <c r="QYV687" s="198"/>
      <c r="QYW687" s="198"/>
      <c r="QYX687" s="198"/>
      <c r="QYY687" s="198"/>
      <c r="QYZ687" s="198"/>
      <c r="QZA687" s="198"/>
      <c r="QZB687" s="198"/>
      <c r="QZC687" s="198"/>
      <c r="QZD687" s="198"/>
      <c r="QZE687" s="198"/>
      <c r="QZF687" s="198"/>
      <c r="QZG687" s="198"/>
      <c r="QZH687" s="198"/>
      <c r="QZI687" s="198"/>
      <c r="QZJ687" s="198"/>
      <c r="QZK687" s="198"/>
      <c r="QZL687" s="198"/>
      <c r="QZM687" s="198"/>
      <c r="QZN687" s="198"/>
      <c r="QZO687" s="198"/>
      <c r="QZP687" s="198"/>
      <c r="QZQ687" s="198"/>
      <c r="QZR687" s="198"/>
      <c r="QZS687" s="198"/>
      <c r="QZT687" s="198"/>
      <c r="QZU687" s="198"/>
      <c r="QZV687" s="198"/>
      <c r="QZW687" s="198"/>
      <c r="QZX687" s="198"/>
      <c r="QZY687" s="198"/>
      <c r="QZZ687" s="198"/>
      <c r="RAA687" s="198"/>
      <c r="RAB687" s="198"/>
      <c r="RAC687" s="198"/>
      <c r="RAD687" s="198"/>
      <c r="RAE687" s="198"/>
      <c r="RAF687" s="198"/>
      <c r="RAG687" s="198"/>
      <c r="RAH687" s="198"/>
      <c r="RAI687" s="198"/>
      <c r="RAJ687" s="198"/>
      <c r="RAK687" s="198"/>
      <c r="RAL687" s="198"/>
      <c r="RAM687" s="198"/>
      <c r="RAN687" s="198"/>
      <c r="RAO687" s="198"/>
      <c r="RAP687" s="198"/>
      <c r="RAQ687" s="198"/>
      <c r="RAR687" s="198"/>
      <c r="RAS687" s="198"/>
      <c r="RAT687" s="198"/>
      <c r="RAU687" s="198"/>
      <c r="RAV687" s="198"/>
      <c r="RAW687" s="198"/>
      <c r="RAX687" s="198"/>
      <c r="RAY687" s="198"/>
      <c r="RAZ687" s="198"/>
      <c r="RBA687" s="198"/>
      <c r="RBB687" s="198"/>
      <c r="RBC687" s="198"/>
      <c r="RBD687" s="198"/>
      <c r="RBE687" s="198"/>
      <c r="RBF687" s="198"/>
      <c r="RBG687" s="198"/>
      <c r="RBH687" s="198"/>
      <c r="RBI687" s="198"/>
      <c r="RBJ687" s="198"/>
      <c r="RBK687" s="198"/>
      <c r="RBL687" s="198"/>
      <c r="RBM687" s="198"/>
      <c r="RBN687" s="198"/>
      <c r="RBO687" s="198"/>
      <c r="RBP687" s="198"/>
      <c r="RBQ687" s="198"/>
      <c r="RBR687" s="198"/>
      <c r="RBS687" s="198"/>
      <c r="RBT687" s="198"/>
      <c r="RBU687" s="198"/>
      <c r="RBV687" s="198"/>
      <c r="RBW687" s="198"/>
      <c r="RBX687" s="198"/>
      <c r="RBY687" s="198"/>
      <c r="RBZ687" s="198"/>
      <c r="RCA687" s="198"/>
      <c r="RCB687" s="198"/>
      <c r="RCC687" s="198"/>
      <c r="RCD687" s="198"/>
      <c r="RCE687" s="198"/>
      <c r="RCF687" s="198"/>
      <c r="RCG687" s="198"/>
      <c r="RCH687" s="198"/>
      <c r="RCI687" s="198"/>
      <c r="RCJ687" s="198"/>
      <c r="RCK687" s="198"/>
      <c r="RCL687" s="198"/>
      <c r="RCM687" s="198"/>
      <c r="RCN687" s="198"/>
      <c r="RCO687" s="198"/>
      <c r="RCP687" s="198"/>
      <c r="RCQ687" s="198"/>
      <c r="RCR687" s="198"/>
      <c r="RCS687" s="198"/>
      <c r="RCT687" s="198"/>
      <c r="RCU687" s="198"/>
      <c r="RCV687" s="198"/>
      <c r="RCW687" s="198"/>
      <c r="RCX687" s="198"/>
      <c r="RCY687" s="198"/>
      <c r="RCZ687" s="198"/>
      <c r="RDA687" s="198"/>
      <c r="RDB687" s="198"/>
      <c r="RDC687" s="198"/>
      <c r="RDD687" s="198"/>
      <c r="RDE687" s="198"/>
      <c r="RDF687" s="198"/>
      <c r="RDG687" s="198"/>
      <c r="RDH687" s="198"/>
      <c r="RDI687" s="198"/>
      <c r="RDJ687" s="198"/>
      <c r="RDK687" s="198"/>
      <c r="RDL687" s="198"/>
      <c r="RDM687" s="198"/>
      <c r="RDN687" s="198"/>
      <c r="RDO687" s="198"/>
      <c r="RDP687" s="198"/>
      <c r="RDQ687" s="198"/>
      <c r="RDR687" s="198"/>
      <c r="RDS687" s="198"/>
      <c r="RDT687" s="198"/>
      <c r="RDU687" s="198"/>
      <c r="RDV687" s="198"/>
      <c r="RDW687" s="198"/>
      <c r="RDX687" s="198"/>
      <c r="RDY687" s="198"/>
      <c r="RDZ687" s="198"/>
      <c r="REA687" s="198"/>
      <c r="REB687" s="198"/>
      <c r="REC687" s="198"/>
      <c r="RED687" s="198"/>
      <c r="REE687" s="198"/>
      <c r="REF687" s="198"/>
      <c r="REG687" s="198"/>
      <c r="REH687" s="198"/>
      <c r="REI687" s="198"/>
      <c r="REJ687" s="198"/>
      <c r="REK687" s="198"/>
      <c r="REL687" s="198"/>
      <c r="REM687" s="198"/>
      <c r="REN687" s="198"/>
      <c r="REO687" s="198"/>
      <c r="REP687" s="198"/>
      <c r="REQ687" s="198"/>
      <c r="RER687" s="198"/>
      <c r="RES687" s="198"/>
      <c r="RET687" s="198"/>
      <c r="REU687" s="198"/>
      <c r="REV687" s="198"/>
      <c r="REW687" s="198"/>
      <c r="REX687" s="198"/>
      <c r="REY687" s="198"/>
      <c r="REZ687" s="198"/>
      <c r="RFA687" s="198"/>
      <c r="RFB687" s="198"/>
      <c r="RFC687" s="198"/>
      <c r="RFD687" s="198"/>
      <c r="RFE687" s="198"/>
      <c r="RFF687" s="198"/>
      <c r="RFG687" s="198"/>
      <c r="RFH687" s="198"/>
      <c r="RFI687" s="198"/>
      <c r="RFJ687" s="198"/>
      <c r="RFK687" s="198"/>
      <c r="RFL687" s="198"/>
      <c r="RFM687" s="198"/>
      <c r="RFN687" s="198"/>
      <c r="RFO687" s="198"/>
      <c r="RFP687" s="198"/>
      <c r="RFQ687" s="198"/>
      <c r="RFR687" s="198"/>
      <c r="RFS687" s="198"/>
      <c r="RFT687" s="198"/>
      <c r="RFU687" s="198"/>
      <c r="RFV687" s="198"/>
      <c r="RFW687" s="198"/>
      <c r="RFX687" s="198"/>
      <c r="RFY687" s="198"/>
      <c r="RFZ687" s="198"/>
      <c r="RGA687" s="198"/>
      <c r="RGB687" s="198"/>
      <c r="RGC687" s="198"/>
      <c r="RGD687" s="198"/>
      <c r="RGE687" s="198"/>
      <c r="RGF687" s="198"/>
      <c r="RGG687" s="198"/>
      <c r="RGH687" s="198"/>
      <c r="RGI687" s="198"/>
      <c r="RGJ687" s="198"/>
      <c r="RGK687" s="198"/>
      <c r="RGL687" s="198"/>
      <c r="RGM687" s="198"/>
      <c r="RGN687" s="198"/>
      <c r="RGO687" s="198"/>
      <c r="RGP687" s="198"/>
      <c r="RGQ687" s="198"/>
      <c r="RGR687" s="198"/>
      <c r="RGS687" s="198"/>
      <c r="RGT687" s="198"/>
      <c r="RGU687" s="198"/>
      <c r="RGV687" s="198"/>
      <c r="RGW687" s="198"/>
      <c r="RGX687" s="198"/>
      <c r="RGY687" s="198"/>
      <c r="RGZ687" s="198"/>
      <c r="RHA687" s="198"/>
      <c r="RHB687" s="198"/>
      <c r="RHC687" s="198"/>
      <c r="RHD687" s="198"/>
      <c r="RHE687" s="198"/>
      <c r="RHF687" s="198"/>
      <c r="RHG687" s="198"/>
      <c r="RHH687" s="198"/>
      <c r="RHI687" s="198"/>
      <c r="RHJ687" s="198"/>
      <c r="RHK687" s="198"/>
      <c r="RHL687" s="198"/>
      <c r="RHM687" s="198"/>
      <c r="RHN687" s="198"/>
      <c r="RHO687" s="198"/>
      <c r="RHP687" s="198"/>
      <c r="RHQ687" s="198"/>
      <c r="RHR687" s="198"/>
      <c r="RHS687" s="198"/>
      <c r="RHT687" s="198"/>
      <c r="RHU687" s="198"/>
      <c r="RHV687" s="198"/>
      <c r="RHW687" s="198"/>
      <c r="RHX687" s="198"/>
      <c r="RHY687" s="198"/>
      <c r="RHZ687" s="198"/>
      <c r="RIA687" s="198"/>
      <c r="RIB687" s="198"/>
      <c r="RIC687" s="198"/>
      <c r="RID687" s="198"/>
      <c r="RIE687" s="198"/>
      <c r="RIF687" s="198"/>
      <c r="RIG687" s="198"/>
      <c r="RIH687" s="198"/>
      <c r="RII687" s="198"/>
      <c r="RIJ687" s="198"/>
      <c r="RIK687" s="198"/>
      <c r="RIL687" s="198"/>
      <c r="RIM687" s="198"/>
      <c r="RIN687" s="198"/>
      <c r="RIO687" s="198"/>
      <c r="RIP687" s="198"/>
      <c r="RIQ687" s="198"/>
      <c r="RIR687" s="198"/>
      <c r="RIS687" s="198"/>
      <c r="RIT687" s="198"/>
      <c r="RIU687" s="198"/>
      <c r="RIV687" s="198"/>
      <c r="RIW687" s="198"/>
      <c r="RIX687" s="198"/>
      <c r="RIY687" s="198"/>
      <c r="RIZ687" s="198"/>
      <c r="RJA687" s="198"/>
      <c r="RJB687" s="198"/>
      <c r="RJC687" s="198"/>
      <c r="RJD687" s="198"/>
      <c r="RJE687" s="198"/>
      <c r="RJF687" s="198"/>
      <c r="RJG687" s="198"/>
      <c r="RJH687" s="198"/>
      <c r="RJI687" s="198"/>
      <c r="RJJ687" s="198"/>
      <c r="RJK687" s="198"/>
      <c r="RJL687" s="198"/>
      <c r="RJM687" s="198"/>
      <c r="RJN687" s="198"/>
      <c r="RJO687" s="198"/>
      <c r="RJP687" s="198"/>
      <c r="RJQ687" s="198"/>
      <c r="RJR687" s="198"/>
      <c r="RJS687" s="198"/>
      <c r="RJT687" s="198"/>
      <c r="RJU687" s="198"/>
      <c r="RJV687" s="198"/>
      <c r="RJW687" s="198"/>
      <c r="RJX687" s="198"/>
      <c r="RJY687" s="198"/>
      <c r="RJZ687" s="198"/>
      <c r="RKA687" s="198"/>
      <c r="RKB687" s="198"/>
      <c r="RKC687" s="198"/>
      <c r="RKD687" s="198"/>
      <c r="RKE687" s="198"/>
      <c r="RKF687" s="198"/>
      <c r="RKG687" s="198"/>
      <c r="RKH687" s="198"/>
      <c r="RKI687" s="198"/>
      <c r="RKJ687" s="198"/>
      <c r="RKK687" s="198"/>
      <c r="RKL687" s="198"/>
      <c r="RKM687" s="198"/>
      <c r="RKN687" s="198"/>
      <c r="RKO687" s="198"/>
      <c r="RKP687" s="198"/>
      <c r="RKQ687" s="198"/>
      <c r="RKR687" s="198"/>
      <c r="RKS687" s="198"/>
      <c r="RKT687" s="198"/>
      <c r="RKU687" s="198"/>
      <c r="RKV687" s="198"/>
      <c r="RKW687" s="198"/>
      <c r="RKX687" s="198"/>
      <c r="RKY687" s="198"/>
      <c r="RKZ687" s="198"/>
      <c r="RLA687" s="198"/>
      <c r="RLB687" s="198"/>
      <c r="RLC687" s="198"/>
      <c r="RLD687" s="198"/>
      <c r="RLE687" s="198"/>
      <c r="RLF687" s="198"/>
      <c r="RLG687" s="198"/>
      <c r="RLH687" s="198"/>
      <c r="RLI687" s="198"/>
      <c r="RLJ687" s="198"/>
      <c r="RLK687" s="198"/>
      <c r="RLL687" s="198"/>
      <c r="RLM687" s="198"/>
      <c r="RLN687" s="198"/>
      <c r="RLO687" s="198"/>
      <c r="RLP687" s="198"/>
      <c r="RLQ687" s="198"/>
      <c r="RLR687" s="198"/>
      <c r="RLS687" s="198"/>
      <c r="RLT687" s="198"/>
      <c r="RLU687" s="198"/>
      <c r="RLV687" s="198"/>
      <c r="RLW687" s="198"/>
      <c r="RLX687" s="198"/>
      <c r="RLY687" s="198"/>
      <c r="RLZ687" s="198"/>
      <c r="RMA687" s="198"/>
      <c r="RMB687" s="198"/>
      <c r="RMC687" s="198"/>
      <c r="RMD687" s="198"/>
      <c r="RME687" s="198"/>
      <c r="RMF687" s="198"/>
      <c r="RMG687" s="198"/>
      <c r="RMH687" s="198"/>
      <c r="RMI687" s="198"/>
      <c r="RMJ687" s="198"/>
      <c r="RMK687" s="198"/>
      <c r="RML687" s="198"/>
      <c r="RMM687" s="198"/>
      <c r="RMN687" s="198"/>
      <c r="RMO687" s="198"/>
      <c r="RMP687" s="198"/>
      <c r="RMQ687" s="198"/>
      <c r="RMR687" s="198"/>
      <c r="RMS687" s="198"/>
      <c r="RMT687" s="198"/>
      <c r="RMU687" s="198"/>
      <c r="RMV687" s="198"/>
      <c r="RMW687" s="198"/>
      <c r="RMX687" s="198"/>
      <c r="RMY687" s="198"/>
      <c r="RMZ687" s="198"/>
      <c r="RNA687" s="198"/>
      <c r="RNB687" s="198"/>
      <c r="RNC687" s="198"/>
      <c r="RND687" s="198"/>
      <c r="RNE687" s="198"/>
      <c r="RNF687" s="198"/>
      <c r="RNG687" s="198"/>
      <c r="RNH687" s="198"/>
      <c r="RNI687" s="198"/>
      <c r="RNJ687" s="198"/>
      <c r="RNK687" s="198"/>
      <c r="RNL687" s="198"/>
      <c r="RNM687" s="198"/>
      <c r="RNN687" s="198"/>
      <c r="RNO687" s="198"/>
      <c r="RNP687" s="198"/>
      <c r="RNQ687" s="198"/>
      <c r="RNR687" s="198"/>
      <c r="RNS687" s="198"/>
      <c r="RNT687" s="198"/>
      <c r="RNU687" s="198"/>
      <c r="RNV687" s="198"/>
      <c r="RNW687" s="198"/>
      <c r="RNX687" s="198"/>
      <c r="RNY687" s="198"/>
      <c r="RNZ687" s="198"/>
      <c r="ROA687" s="198"/>
      <c r="ROB687" s="198"/>
      <c r="ROC687" s="198"/>
      <c r="ROD687" s="198"/>
      <c r="ROE687" s="198"/>
      <c r="ROF687" s="198"/>
      <c r="ROG687" s="198"/>
      <c r="ROH687" s="198"/>
      <c r="ROI687" s="198"/>
      <c r="ROJ687" s="198"/>
      <c r="ROK687" s="198"/>
      <c r="ROL687" s="198"/>
      <c r="ROM687" s="198"/>
      <c r="RON687" s="198"/>
      <c r="ROO687" s="198"/>
      <c r="ROP687" s="198"/>
      <c r="ROQ687" s="198"/>
      <c r="ROR687" s="198"/>
      <c r="ROS687" s="198"/>
      <c r="ROT687" s="198"/>
      <c r="ROU687" s="198"/>
      <c r="ROV687" s="198"/>
      <c r="ROW687" s="198"/>
      <c r="ROX687" s="198"/>
      <c r="ROY687" s="198"/>
      <c r="ROZ687" s="198"/>
      <c r="RPA687" s="198"/>
      <c r="RPB687" s="198"/>
      <c r="RPC687" s="198"/>
      <c r="RPD687" s="198"/>
      <c r="RPE687" s="198"/>
      <c r="RPF687" s="198"/>
      <c r="RPG687" s="198"/>
      <c r="RPH687" s="198"/>
      <c r="RPI687" s="198"/>
      <c r="RPJ687" s="198"/>
      <c r="RPK687" s="198"/>
      <c r="RPL687" s="198"/>
      <c r="RPM687" s="198"/>
      <c r="RPN687" s="198"/>
      <c r="RPO687" s="198"/>
      <c r="RPP687" s="198"/>
      <c r="RPQ687" s="198"/>
      <c r="RPR687" s="198"/>
      <c r="RPS687" s="198"/>
      <c r="RPT687" s="198"/>
      <c r="RPU687" s="198"/>
      <c r="RPV687" s="198"/>
      <c r="RPW687" s="198"/>
      <c r="RPX687" s="198"/>
      <c r="RPY687" s="198"/>
      <c r="RPZ687" s="198"/>
      <c r="RQA687" s="198"/>
      <c r="RQB687" s="198"/>
      <c r="RQC687" s="198"/>
      <c r="RQD687" s="198"/>
      <c r="RQE687" s="198"/>
      <c r="RQF687" s="198"/>
      <c r="RQG687" s="198"/>
      <c r="RQH687" s="198"/>
      <c r="RQI687" s="198"/>
      <c r="RQJ687" s="198"/>
      <c r="RQK687" s="198"/>
      <c r="RQL687" s="198"/>
      <c r="RQM687" s="198"/>
      <c r="RQN687" s="198"/>
      <c r="RQO687" s="198"/>
      <c r="RQP687" s="198"/>
      <c r="RQQ687" s="198"/>
      <c r="RQR687" s="198"/>
      <c r="RQS687" s="198"/>
      <c r="RQT687" s="198"/>
      <c r="RQU687" s="198"/>
      <c r="RQV687" s="198"/>
      <c r="RQW687" s="198"/>
      <c r="RQX687" s="198"/>
      <c r="RQY687" s="198"/>
      <c r="RQZ687" s="198"/>
      <c r="RRA687" s="198"/>
      <c r="RRB687" s="198"/>
      <c r="RRC687" s="198"/>
      <c r="RRD687" s="198"/>
      <c r="RRE687" s="198"/>
      <c r="RRF687" s="198"/>
      <c r="RRG687" s="198"/>
      <c r="RRH687" s="198"/>
      <c r="RRI687" s="198"/>
      <c r="RRJ687" s="198"/>
      <c r="RRK687" s="198"/>
      <c r="RRL687" s="198"/>
      <c r="RRM687" s="198"/>
      <c r="RRN687" s="198"/>
      <c r="RRO687" s="198"/>
      <c r="RRP687" s="198"/>
      <c r="RRQ687" s="198"/>
      <c r="RRR687" s="198"/>
      <c r="RRS687" s="198"/>
      <c r="RRT687" s="198"/>
      <c r="RRU687" s="198"/>
      <c r="RRV687" s="198"/>
      <c r="RRW687" s="198"/>
      <c r="RRX687" s="198"/>
      <c r="RRY687" s="198"/>
      <c r="RRZ687" s="198"/>
      <c r="RSA687" s="198"/>
      <c r="RSB687" s="198"/>
      <c r="RSC687" s="198"/>
      <c r="RSD687" s="198"/>
      <c r="RSE687" s="198"/>
      <c r="RSF687" s="198"/>
      <c r="RSG687" s="198"/>
      <c r="RSH687" s="198"/>
      <c r="RSI687" s="198"/>
      <c r="RSJ687" s="198"/>
      <c r="RSK687" s="198"/>
      <c r="RSL687" s="198"/>
      <c r="RSM687" s="198"/>
      <c r="RSN687" s="198"/>
      <c r="RSO687" s="198"/>
      <c r="RSP687" s="198"/>
      <c r="RSQ687" s="198"/>
      <c r="RSR687" s="198"/>
      <c r="RSS687" s="198"/>
      <c r="RST687" s="198"/>
      <c r="RSU687" s="198"/>
      <c r="RSV687" s="198"/>
      <c r="RSW687" s="198"/>
      <c r="RSX687" s="198"/>
      <c r="RSY687" s="198"/>
      <c r="RSZ687" s="198"/>
      <c r="RTA687" s="198"/>
      <c r="RTB687" s="198"/>
      <c r="RTC687" s="198"/>
      <c r="RTD687" s="198"/>
      <c r="RTE687" s="198"/>
      <c r="RTF687" s="198"/>
      <c r="RTG687" s="198"/>
      <c r="RTH687" s="198"/>
      <c r="RTI687" s="198"/>
      <c r="RTJ687" s="198"/>
      <c r="RTK687" s="198"/>
      <c r="RTL687" s="198"/>
      <c r="RTM687" s="198"/>
      <c r="RTN687" s="198"/>
      <c r="RTO687" s="198"/>
      <c r="RTP687" s="198"/>
      <c r="RTQ687" s="198"/>
      <c r="RTR687" s="198"/>
      <c r="RTS687" s="198"/>
      <c r="RTT687" s="198"/>
      <c r="RTU687" s="198"/>
      <c r="RTV687" s="198"/>
      <c r="RTW687" s="198"/>
      <c r="RTX687" s="198"/>
      <c r="RTY687" s="198"/>
      <c r="RTZ687" s="198"/>
      <c r="RUA687" s="198"/>
      <c r="RUB687" s="198"/>
      <c r="RUC687" s="198"/>
      <c r="RUD687" s="198"/>
      <c r="RUE687" s="198"/>
      <c r="RUF687" s="198"/>
      <c r="RUG687" s="198"/>
      <c r="RUH687" s="198"/>
      <c r="RUI687" s="198"/>
      <c r="RUJ687" s="198"/>
      <c r="RUK687" s="198"/>
      <c r="RUL687" s="198"/>
      <c r="RUM687" s="198"/>
      <c r="RUN687" s="198"/>
      <c r="RUO687" s="198"/>
      <c r="RUP687" s="198"/>
      <c r="RUQ687" s="198"/>
      <c r="RUR687" s="198"/>
      <c r="RUS687" s="198"/>
      <c r="RUT687" s="198"/>
      <c r="RUU687" s="198"/>
      <c r="RUV687" s="198"/>
      <c r="RUW687" s="198"/>
      <c r="RUX687" s="198"/>
      <c r="RUY687" s="198"/>
      <c r="RUZ687" s="198"/>
      <c r="RVA687" s="198"/>
      <c r="RVB687" s="198"/>
      <c r="RVC687" s="198"/>
      <c r="RVD687" s="198"/>
      <c r="RVE687" s="198"/>
      <c r="RVF687" s="198"/>
      <c r="RVG687" s="198"/>
      <c r="RVH687" s="198"/>
      <c r="RVI687" s="198"/>
      <c r="RVJ687" s="198"/>
      <c r="RVK687" s="198"/>
      <c r="RVL687" s="198"/>
      <c r="RVM687" s="198"/>
      <c r="RVN687" s="198"/>
      <c r="RVO687" s="198"/>
      <c r="RVP687" s="198"/>
      <c r="RVQ687" s="198"/>
      <c r="RVR687" s="198"/>
      <c r="RVS687" s="198"/>
      <c r="RVT687" s="198"/>
      <c r="RVU687" s="198"/>
      <c r="RVV687" s="198"/>
      <c r="RVW687" s="198"/>
      <c r="RVX687" s="198"/>
      <c r="RVY687" s="198"/>
      <c r="RVZ687" s="198"/>
      <c r="RWA687" s="198"/>
      <c r="RWB687" s="198"/>
      <c r="RWC687" s="198"/>
      <c r="RWD687" s="198"/>
      <c r="RWE687" s="198"/>
      <c r="RWF687" s="198"/>
      <c r="RWG687" s="198"/>
      <c r="RWH687" s="198"/>
      <c r="RWI687" s="198"/>
      <c r="RWJ687" s="198"/>
      <c r="RWK687" s="198"/>
      <c r="RWL687" s="198"/>
      <c r="RWM687" s="198"/>
      <c r="RWN687" s="198"/>
      <c r="RWO687" s="198"/>
      <c r="RWP687" s="198"/>
      <c r="RWQ687" s="198"/>
      <c r="RWR687" s="198"/>
      <c r="RWS687" s="198"/>
      <c r="RWT687" s="198"/>
      <c r="RWU687" s="198"/>
      <c r="RWV687" s="198"/>
      <c r="RWW687" s="198"/>
      <c r="RWX687" s="198"/>
      <c r="RWY687" s="198"/>
      <c r="RWZ687" s="198"/>
      <c r="RXA687" s="198"/>
      <c r="RXB687" s="198"/>
      <c r="RXC687" s="198"/>
      <c r="RXD687" s="198"/>
      <c r="RXE687" s="198"/>
      <c r="RXF687" s="198"/>
      <c r="RXG687" s="198"/>
      <c r="RXH687" s="198"/>
      <c r="RXI687" s="198"/>
      <c r="RXJ687" s="198"/>
      <c r="RXK687" s="198"/>
      <c r="RXL687" s="198"/>
      <c r="RXM687" s="198"/>
      <c r="RXN687" s="198"/>
      <c r="RXO687" s="198"/>
      <c r="RXP687" s="198"/>
      <c r="RXQ687" s="198"/>
      <c r="RXR687" s="198"/>
      <c r="RXS687" s="198"/>
      <c r="RXT687" s="198"/>
      <c r="RXU687" s="198"/>
      <c r="RXV687" s="198"/>
      <c r="RXW687" s="198"/>
      <c r="RXX687" s="198"/>
      <c r="RXY687" s="198"/>
      <c r="RXZ687" s="198"/>
      <c r="RYA687" s="198"/>
      <c r="RYB687" s="198"/>
      <c r="RYC687" s="198"/>
      <c r="RYD687" s="198"/>
      <c r="RYE687" s="198"/>
      <c r="RYF687" s="198"/>
      <c r="RYG687" s="198"/>
      <c r="RYH687" s="198"/>
      <c r="RYI687" s="198"/>
      <c r="RYJ687" s="198"/>
      <c r="RYK687" s="198"/>
      <c r="RYL687" s="198"/>
      <c r="RYM687" s="198"/>
      <c r="RYN687" s="198"/>
      <c r="RYO687" s="198"/>
      <c r="RYP687" s="198"/>
      <c r="RYQ687" s="198"/>
      <c r="RYR687" s="198"/>
      <c r="RYS687" s="198"/>
      <c r="RYT687" s="198"/>
      <c r="RYU687" s="198"/>
      <c r="RYV687" s="198"/>
      <c r="RYW687" s="198"/>
      <c r="RYX687" s="198"/>
      <c r="RYY687" s="198"/>
      <c r="RYZ687" s="198"/>
      <c r="RZA687" s="198"/>
      <c r="RZB687" s="198"/>
      <c r="RZC687" s="198"/>
      <c r="RZD687" s="198"/>
      <c r="RZE687" s="198"/>
      <c r="RZF687" s="198"/>
      <c r="RZG687" s="198"/>
      <c r="RZH687" s="198"/>
      <c r="RZI687" s="198"/>
      <c r="RZJ687" s="198"/>
      <c r="RZK687" s="198"/>
      <c r="RZL687" s="198"/>
      <c r="RZM687" s="198"/>
      <c r="RZN687" s="198"/>
      <c r="RZO687" s="198"/>
      <c r="RZP687" s="198"/>
      <c r="RZQ687" s="198"/>
      <c r="RZR687" s="198"/>
      <c r="RZS687" s="198"/>
      <c r="RZT687" s="198"/>
      <c r="RZU687" s="198"/>
      <c r="RZV687" s="198"/>
      <c r="RZW687" s="198"/>
      <c r="RZX687" s="198"/>
      <c r="RZY687" s="198"/>
      <c r="RZZ687" s="198"/>
      <c r="SAA687" s="198"/>
      <c r="SAB687" s="198"/>
      <c r="SAC687" s="198"/>
      <c r="SAD687" s="198"/>
      <c r="SAE687" s="198"/>
      <c r="SAF687" s="198"/>
      <c r="SAG687" s="198"/>
      <c r="SAH687" s="198"/>
      <c r="SAI687" s="198"/>
      <c r="SAJ687" s="198"/>
      <c r="SAK687" s="198"/>
      <c r="SAL687" s="198"/>
      <c r="SAM687" s="198"/>
      <c r="SAN687" s="198"/>
      <c r="SAO687" s="198"/>
      <c r="SAP687" s="198"/>
      <c r="SAQ687" s="198"/>
      <c r="SAR687" s="198"/>
      <c r="SAS687" s="198"/>
      <c r="SAT687" s="198"/>
      <c r="SAU687" s="198"/>
      <c r="SAV687" s="198"/>
      <c r="SAW687" s="198"/>
      <c r="SAX687" s="198"/>
      <c r="SAY687" s="198"/>
      <c r="SAZ687" s="198"/>
      <c r="SBA687" s="198"/>
      <c r="SBB687" s="198"/>
      <c r="SBC687" s="198"/>
      <c r="SBD687" s="198"/>
      <c r="SBE687" s="198"/>
      <c r="SBF687" s="198"/>
      <c r="SBG687" s="198"/>
      <c r="SBH687" s="198"/>
      <c r="SBI687" s="198"/>
      <c r="SBJ687" s="198"/>
      <c r="SBK687" s="198"/>
      <c r="SBL687" s="198"/>
      <c r="SBM687" s="198"/>
      <c r="SBN687" s="198"/>
      <c r="SBO687" s="198"/>
      <c r="SBP687" s="198"/>
      <c r="SBQ687" s="198"/>
      <c r="SBR687" s="198"/>
      <c r="SBS687" s="198"/>
      <c r="SBT687" s="198"/>
      <c r="SBU687" s="198"/>
      <c r="SBV687" s="198"/>
      <c r="SBW687" s="198"/>
      <c r="SBX687" s="198"/>
      <c r="SBY687" s="198"/>
      <c r="SBZ687" s="198"/>
      <c r="SCA687" s="198"/>
      <c r="SCB687" s="198"/>
      <c r="SCC687" s="198"/>
      <c r="SCD687" s="198"/>
      <c r="SCE687" s="198"/>
      <c r="SCF687" s="198"/>
      <c r="SCG687" s="198"/>
      <c r="SCH687" s="198"/>
      <c r="SCI687" s="198"/>
      <c r="SCJ687" s="198"/>
      <c r="SCK687" s="198"/>
      <c r="SCL687" s="198"/>
      <c r="SCM687" s="198"/>
      <c r="SCN687" s="198"/>
      <c r="SCO687" s="198"/>
      <c r="SCP687" s="198"/>
      <c r="SCQ687" s="198"/>
      <c r="SCR687" s="198"/>
      <c r="SCS687" s="198"/>
      <c r="SCT687" s="198"/>
      <c r="SCU687" s="198"/>
      <c r="SCV687" s="198"/>
      <c r="SCW687" s="198"/>
      <c r="SCX687" s="198"/>
      <c r="SCY687" s="198"/>
      <c r="SCZ687" s="198"/>
      <c r="SDA687" s="198"/>
      <c r="SDB687" s="198"/>
      <c r="SDC687" s="198"/>
      <c r="SDD687" s="198"/>
      <c r="SDE687" s="198"/>
      <c r="SDF687" s="198"/>
      <c r="SDG687" s="198"/>
      <c r="SDH687" s="198"/>
      <c r="SDI687" s="198"/>
      <c r="SDJ687" s="198"/>
      <c r="SDK687" s="198"/>
      <c r="SDL687" s="198"/>
      <c r="SDM687" s="198"/>
      <c r="SDN687" s="198"/>
      <c r="SDO687" s="198"/>
      <c r="SDP687" s="198"/>
      <c r="SDQ687" s="198"/>
      <c r="SDR687" s="198"/>
      <c r="SDS687" s="198"/>
      <c r="SDT687" s="198"/>
      <c r="SDU687" s="198"/>
      <c r="SDV687" s="198"/>
      <c r="SDW687" s="198"/>
      <c r="SDX687" s="198"/>
      <c r="SDY687" s="198"/>
      <c r="SDZ687" s="198"/>
      <c r="SEA687" s="198"/>
      <c r="SEB687" s="198"/>
      <c r="SEC687" s="198"/>
      <c r="SED687" s="198"/>
      <c r="SEE687" s="198"/>
      <c r="SEF687" s="198"/>
      <c r="SEG687" s="198"/>
      <c r="SEH687" s="198"/>
      <c r="SEI687" s="198"/>
      <c r="SEJ687" s="198"/>
      <c r="SEK687" s="198"/>
      <c r="SEL687" s="198"/>
      <c r="SEM687" s="198"/>
      <c r="SEN687" s="198"/>
      <c r="SEO687" s="198"/>
      <c r="SEP687" s="198"/>
      <c r="SEQ687" s="198"/>
      <c r="SER687" s="198"/>
      <c r="SES687" s="198"/>
      <c r="SET687" s="198"/>
      <c r="SEU687" s="198"/>
      <c r="SEV687" s="198"/>
      <c r="SEW687" s="198"/>
      <c r="SEX687" s="198"/>
      <c r="SEY687" s="198"/>
      <c r="SEZ687" s="198"/>
      <c r="SFA687" s="198"/>
      <c r="SFB687" s="198"/>
      <c r="SFC687" s="198"/>
      <c r="SFD687" s="198"/>
      <c r="SFE687" s="198"/>
      <c r="SFF687" s="198"/>
      <c r="SFG687" s="198"/>
      <c r="SFH687" s="198"/>
      <c r="SFI687" s="198"/>
      <c r="SFJ687" s="198"/>
      <c r="SFK687" s="198"/>
      <c r="SFL687" s="198"/>
      <c r="SFM687" s="198"/>
      <c r="SFN687" s="198"/>
      <c r="SFO687" s="198"/>
      <c r="SFP687" s="198"/>
      <c r="SFQ687" s="198"/>
      <c r="SFR687" s="198"/>
      <c r="SFS687" s="198"/>
      <c r="SFT687" s="198"/>
      <c r="SFU687" s="198"/>
      <c r="SFV687" s="198"/>
      <c r="SFW687" s="198"/>
      <c r="SFX687" s="198"/>
      <c r="SFY687" s="198"/>
      <c r="SFZ687" s="198"/>
      <c r="SGA687" s="198"/>
      <c r="SGB687" s="198"/>
      <c r="SGC687" s="198"/>
      <c r="SGD687" s="198"/>
      <c r="SGE687" s="198"/>
      <c r="SGF687" s="198"/>
      <c r="SGG687" s="198"/>
      <c r="SGH687" s="198"/>
      <c r="SGI687" s="198"/>
      <c r="SGJ687" s="198"/>
      <c r="SGK687" s="198"/>
      <c r="SGL687" s="198"/>
      <c r="SGM687" s="198"/>
      <c r="SGN687" s="198"/>
      <c r="SGO687" s="198"/>
      <c r="SGP687" s="198"/>
      <c r="SGQ687" s="198"/>
      <c r="SGR687" s="198"/>
      <c r="SGS687" s="198"/>
      <c r="SGT687" s="198"/>
      <c r="SGU687" s="198"/>
      <c r="SGV687" s="198"/>
      <c r="SGW687" s="198"/>
      <c r="SGX687" s="198"/>
      <c r="SGY687" s="198"/>
      <c r="SGZ687" s="198"/>
      <c r="SHA687" s="198"/>
      <c r="SHB687" s="198"/>
      <c r="SHC687" s="198"/>
      <c r="SHD687" s="198"/>
      <c r="SHE687" s="198"/>
      <c r="SHF687" s="198"/>
      <c r="SHG687" s="198"/>
      <c r="SHH687" s="198"/>
      <c r="SHI687" s="198"/>
      <c r="SHJ687" s="198"/>
      <c r="SHK687" s="198"/>
      <c r="SHL687" s="198"/>
      <c r="SHM687" s="198"/>
      <c r="SHN687" s="198"/>
      <c r="SHO687" s="198"/>
      <c r="SHP687" s="198"/>
      <c r="SHQ687" s="198"/>
      <c r="SHR687" s="198"/>
      <c r="SHS687" s="198"/>
      <c r="SHT687" s="198"/>
      <c r="SHU687" s="198"/>
      <c r="SHV687" s="198"/>
      <c r="SHW687" s="198"/>
      <c r="SHX687" s="198"/>
      <c r="SHY687" s="198"/>
      <c r="SHZ687" s="198"/>
      <c r="SIA687" s="198"/>
      <c r="SIB687" s="198"/>
      <c r="SIC687" s="198"/>
      <c r="SID687" s="198"/>
      <c r="SIE687" s="198"/>
      <c r="SIF687" s="198"/>
      <c r="SIG687" s="198"/>
      <c r="SIH687" s="198"/>
      <c r="SII687" s="198"/>
      <c r="SIJ687" s="198"/>
      <c r="SIK687" s="198"/>
      <c r="SIL687" s="198"/>
      <c r="SIM687" s="198"/>
      <c r="SIN687" s="198"/>
      <c r="SIO687" s="198"/>
      <c r="SIP687" s="198"/>
      <c r="SIQ687" s="198"/>
      <c r="SIR687" s="198"/>
      <c r="SIS687" s="198"/>
      <c r="SIT687" s="198"/>
      <c r="SIU687" s="198"/>
      <c r="SIV687" s="198"/>
      <c r="SIW687" s="198"/>
      <c r="SIX687" s="198"/>
      <c r="SIY687" s="198"/>
      <c r="SIZ687" s="198"/>
      <c r="SJA687" s="198"/>
      <c r="SJB687" s="198"/>
      <c r="SJC687" s="198"/>
      <c r="SJD687" s="198"/>
      <c r="SJE687" s="198"/>
      <c r="SJF687" s="198"/>
      <c r="SJG687" s="198"/>
      <c r="SJH687" s="198"/>
      <c r="SJI687" s="198"/>
      <c r="SJJ687" s="198"/>
      <c r="SJK687" s="198"/>
      <c r="SJL687" s="198"/>
      <c r="SJM687" s="198"/>
      <c r="SJN687" s="198"/>
      <c r="SJO687" s="198"/>
      <c r="SJP687" s="198"/>
      <c r="SJQ687" s="198"/>
      <c r="SJR687" s="198"/>
      <c r="SJS687" s="198"/>
      <c r="SJT687" s="198"/>
      <c r="SJU687" s="198"/>
      <c r="SJV687" s="198"/>
      <c r="SJW687" s="198"/>
      <c r="SJX687" s="198"/>
      <c r="SJY687" s="198"/>
      <c r="SJZ687" s="198"/>
      <c r="SKA687" s="198"/>
      <c r="SKB687" s="198"/>
      <c r="SKC687" s="198"/>
      <c r="SKD687" s="198"/>
      <c r="SKE687" s="198"/>
      <c r="SKF687" s="198"/>
      <c r="SKG687" s="198"/>
      <c r="SKH687" s="198"/>
      <c r="SKI687" s="198"/>
      <c r="SKJ687" s="198"/>
      <c r="SKK687" s="198"/>
      <c r="SKL687" s="198"/>
      <c r="SKM687" s="198"/>
      <c r="SKN687" s="198"/>
      <c r="SKO687" s="198"/>
      <c r="SKP687" s="198"/>
      <c r="SKQ687" s="198"/>
      <c r="SKR687" s="198"/>
      <c r="SKS687" s="198"/>
      <c r="SKT687" s="198"/>
      <c r="SKU687" s="198"/>
      <c r="SKV687" s="198"/>
      <c r="SKW687" s="198"/>
      <c r="SKX687" s="198"/>
      <c r="SKY687" s="198"/>
      <c r="SKZ687" s="198"/>
      <c r="SLA687" s="198"/>
      <c r="SLB687" s="198"/>
      <c r="SLC687" s="198"/>
      <c r="SLD687" s="198"/>
      <c r="SLE687" s="198"/>
      <c r="SLF687" s="198"/>
      <c r="SLG687" s="198"/>
      <c r="SLH687" s="198"/>
      <c r="SLI687" s="198"/>
      <c r="SLJ687" s="198"/>
      <c r="SLK687" s="198"/>
      <c r="SLL687" s="198"/>
      <c r="SLM687" s="198"/>
      <c r="SLN687" s="198"/>
      <c r="SLO687" s="198"/>
      <c r="SLP687" s="198"/>
      <c r="SLQ687" s="198"/>
      <c r="SLR687" s="198"/>
      <c r="SLS687" s="198"/>
      <c r="SLT687" s="198"/>
      <c r="SLU687" s="198"/>
      <c r="SLV687" s="198"/>
      <c r="SLW687" s="198"/>
      <c r="SLX687" s="198"/>
      <c r="SLY687" s="198"/>
      <c r="SLZ687" s="198"/>
      <c r="SMA687" s="198"/>
      <c r="SMB687" s="198"/>
      <c r="SMC687" s="198"/>
      <c r="SMD687" s="198"/>
      <c r="SME687" s="198"/>
      <c r="SMF687" s="198"/>
      <c r="SMG687" s="198"/>
      <c r="SMH687" s="198"/>
      <c r="SMI687" s="198"/>
      <c r="SMJ687" s="198"/>
      <c r="SMK687" s="198"/>
      <c r="SML687" s="198"/>
      <c r="SMM687" s="198"/>
      <c r="SMN687" s="198"/>
      <c r="SMO687" s="198"/>
      <c r="SMP687" s="198"/>
      <c r="SMQ687" s="198"/>
      <c r="SMR687" s="198"/>
      <c r="SMS687" s="198"/>
      <c r="SMT687" s="198"/>
      <c r="SMU687" s="198"/>
      <c r="SMV687" s="198"/>
      <c r="SMW687" s="198"/>
      <c r="SMX687" s="198"/>
      <c r="SMY687" s="198"/>
      <c r="SMZ687" s="198"/>
      <c r="SNA687" s="198"/>
      <c r="SNB687" s="198"/>
      <c r="SNC687" s="198"/>
      <c r="SND687" s="198"/>
      <c r="SNE687" s="198"/>
      <c r="SNF687" s="198"/>
      <c r="SNG687" s="198"/>
      <c r="SNH687" s="198"/>
      <c r="SNI687" s="198"/>
      <c r="SNJ687" s="198"/>
      <c r="SNK687" s="198"/>
      <c r="SNL687" s="198"/>
      <c r="SNM687" s="198"/>
      <c r="SNN687" s="198"/>
      <c r="SNO687" s="198"/>
      <c r="SNP687" s="198"/>
      <c r="SNQ687" s="198"/>
      <c r="SNR687" s="198"/>
      <c r="SNS687" s="198"/>
      <c r="SNT687" s="198"/>
      <c r="SNU687" s="198"/>
      <c r="SNV687" s="198"/>
      <c r="SNW687" s="198"/>
      <c r="SNX687" s="198"/>
      <c r="SNY687" s="198"/>
      <c r="SNZ687" s="198"/>
      <c r="SOA687" s="198"/>
      <c r="SOB687" s="198"/>
      <c r="SOC687" s="198"/>
      <c r="SOD687" s="198"/>
      <c r="SOE687" s="198"/>
      <c r="SOF687" s="198"/>
      <c r="SOG687" s="198"/>
      <c r="SOH687" s="198"/>
      <c r="SOI687" s="198"/>
      <c r="SOJ687" s="198"/>
      <c r="SOK687" s="198"/>
      <c r="SOL687" s="198"/>
      <c r="SOM687" s="198"/>
      <c r="SON687" s="198"/>
      <c r="SOO687" s="198"/>
      <c r="SOP687" s="198"/>
      <c r="SOQ687" s="198"/>
      <c r="SOR687" s="198"/>
      <c r="SOS687" s="198"/>
      <c r="SOT687" s="198"/>
      <c r="SOU687" s="198"/>
      <c r="SOV687" s="198"/>
      <c r="SOW687" s="198"/>
      <c r="SOX687" s="198"/>
      <c r="SOY687" s="198"/>
      <c r="SOZ687" s="198"/>
      <c r="SPA687" s="198"/>
      <c r="SPB687" s="198"/>
      <c r="SPC687" s="198"/>
      <c r="SPD687" s="198"/>
      <c r="SPE687" s="198"/>
      <c r="SPF687" s="198"/>
      <c r="SPG687" s="198"/>
      <c r="SPH687" s="198"/>
      <c r="SPI687" s="198"/>
      <c r="SPJ687" s="198"/>
      <c r="SPK687" s="198"/>
      <c r="SPL687" s="198"/>
      <c r="SPM687" s="198"/>
      <c r="SPN687" s="198"/>
      <c r="SPO687" s="198"/>
      <c r="SPP687" s="198"/>
      <c r="SPQ687" s="198"/>
      <c r="SPR687" s="198"/>
      <c r="SPS687" s="198"/>
      <c r="SPT687" s="198"/>
      <c r="SPU687" s="198"/>
      <c r="SPV687" s="198"/>
      <c r="SPW687" s="198"/>
      <c r="SPX687" s="198"/>
      <c r="SPY687" s="198"/>
      <c r="SPZ687" s="198"/>
      <c r="SQA687" s="198"/>
      <c r="SQB687" s="198"/>
      <c r="SQC687" s="198"/>
      <c r="SQD687" s="198"/>
      <c r="SQE687" s="198"/>
      <c r="SQF687" s="198"/>
      <c r="SQG687" s="198"/>
      <c r="SQH687" s="198"/>
      <c r="SQI687" s="198"/>
      <c r="SQJ687" s="198"/>
      <c r="SQK687" s="198"/>
      <c r="SQL687" s="198"/>
      <c r="SQM687" s="198"/>
      <c r="SQN687" s="198"/>
      <c r="SQO687" s="198"/>
      <c r="SQP687" s="198"/>
      <c r="SQQ687" s="198"/>
      <c r="SQR687" s="198"/>
      <c r="SQS687" s="198"/>
      <c r="SQT687" s="198"/>
      <c r="SQU687" s="198"/>
      <c r="SQV687" s="198"/>
      <c r="SQW687" s="198"/>
      <c r="SQX687" s="198"/>
      <c r="SQY687" s="198"/>
      <c r="SQZ687" s="198"/>
      <c r="SRA687" s="198"/>
      <c r="SRB687" s="198"/>
      <c r="SRC687" s="198"/>
      <c r="SRD687" s="198"/>
      <c r="SRE687" s="198"/>
      <c r="SRF687" s="198"/>
      <c r="SRG687" s="198"/>
      <c r="SRH687" s="198"/>
      <c r="SRI687" s="198"/>
      <c r="SRJ687" s="198"/>
      <c r="SRK687" s="198"/>
      <c r="SRL687" s="198"/>
      <c r="SRM687" s="198"/>
      <c r="SRN687" s="198"/>
      <c r="SRO687" s="198"/>
      <c r="SRP687" s="198"/>
      <c r="SRQ687" s="198"/>
      <c r="SRR687" s="198"/>
      <c r="SRS687" s="198"/>
      <c r="SRT687" s="198"/>
      <c r="SRU687" s="198"/>
      <c r="SRV687" s="198"/>
      <c r="SRW687" s="198"/>
      <c r="SRX687" s="198"/>
      <c r="SRY687" s="198"/>
      <c r="SRZ687" s="198"/>
      <c r="SSA687" s="198"/>
      <c r="SSB687" s="198"/>
      <c r="SSC687" s="198"/>
      <c r="SSD687" s="198"/>
      <c r="SSE687" s="198"/>
      <c r="SSF687" s="198"/>
      <c r="SSG687" s="198"/>
      <c r="SSH687" s="198"/>
      <c r="SSI687" s="198"/>
      <c r="SSJ687" s="198"/>
      <c r="SSK687" s="198"/>
      <c r="SSL687" s="198"/>
      <c r="SSM687" s="198"/>
      <c r="SSN687" s="198"/>
      <c r="SSO687" s="198"/>
      <c r="SSP687" s="198"/>
      <c r="SSQ687" s="198"/>
      <c r="SSR687" s="198"/>
      <c r="SSS687" s="198"/>
      <c r="SST687" s="198"/>
      <c r="SSU687" s="198"/>
      <c r="SSV687" s="198"/>
      <c r="SSW687" s="198"/>
      <c r="SSX687" s="198"/>
      <c r="SSY687" s="198"/>
      <c r="SSZ687" s="198"/>
      <c r="STA687" s="198"/>
      <c r="STB687" s="198"/>
      <c r="STC687" s="198"/>
      <c r="STD687" s="198"/>
      <c r="STE687" s="198"/>
      <c r="STF687" s="198"/>
      <c r="STG687" s="198"/>
      <c r="STH687" s="198"/>
      <c r="STI687" s="198"/>
      <c r="STJ687" s="198"/>
      <c r="STK687" s="198"/>
      <c r="STL687" s="198"/>
      <c r="STM687" s="198"/>
      <c r="STN687" s="198"/>
      <c r="STO687" s="198"/>
      <c r="STP687" s="198"/>
      <c r="STQ687" s="198"/>
      <c r="STR687" s="198"/>
      <c r="STS687" s="198"/>
      <c r="STT687" s="198"/>
      <c r="STU687" s="198"/>
      <c r="STV687" s="198"/>
      <c r="STW687" s="198"/>
      <c r="STX687" s="198"/>
      <c r="STY687" s="198"/>
      <c r="STZ687" s="198"/>
      <c r="SUA687" s="198"/>
      <c r="SUB687" s="198"/>
      <c r="SUC687" s="198"/>
      <c r="SUD687" s="198"/>
      <c r="SUE687" s="198"/>
      <c r="SUF687" s="198"/>
      <c r="SUG687" s="198"/>
      <c r="SUH687" s="198"/>
      <c r="SUI687" s="198"/>
      <c r="SUJ687" s="198"/>
      <c r="SUK687" s="198"/>
      <c r="SUL687" s="198"/>
      <c r="SUM687" s="198"/>
      <c r="SUN687" s="198"/>
      <c r="SUO687" s="198"/>
      <c r="SUP687" s="198"/>
      <c r="SUQ687" s="198"/>
      <c r="SUR687" s="198"/>
      <c r="SUS687" s="198"/>
      <c r="SUT687" s="198"/>
      <c r="SUU687" s="198"/>
      <c r="SUV687" s="198"/>
      <c r="SUW687" s="198"/>
      <c r="SUX687" s="198"/>
      <c r="SUY687" s="198"/>
      <c r="SUZ687" s="198"/>
      <c r="SVA687" s="198"/>
      <c r="SVB687" s="198"/>
      <c r="SVC687" s="198"/>
      <c r="SVD687" s="198"/>
      <c r="SVE687" s="198"/>
      <c r="SVF687" s="198"/>
      <c r="SVG687" s="198"/>
      <c r="SVH687" s="198"/>
      <c r="SVI687" s="198"/>
      <c r="SVJ687" s="198"/>
      <c r="SVK687" s="198"/>
      <c r="SVL687" s="198"/>
      <c r="SVM687" s="198"/>
      <c r="SVN687" s="198"/>
      <c r="SVO687" s="198"/>
      <c r="SVP687" s="198"/>
      <c r="SVQ687" s="198"/>
      <c r="SVR687" s="198"/>
      <c r="SVS687" s="198"/>
      <c r="SVT687" s="198"/>
      <c r="SVU687" s="198"/>
      <c r="SVV687" s="198"/>
      <c r="SVW687" s="198"/>
      <c r="SVX687" s="198"/>
      <c r="SVY687" s="198"/>
      <c r="SVZ687" s="198"/>
      <c r="SWA687" s="198"/>
      <c r="SWB687" s="198"/>
      <c r="SWC687" s="198"/>
      <c r="SWD687" s="198"/>
      <c r="SWE687" s="198"/>
      <c r="SWF687" s="198"/>
      <c r="SWG687" s="198"/>
      <c r="SWH687" s="198"/>
      <c r="SWI687" s="198"/>
      <c r="SWJ687" s="198"/>
      <c r="SWK687" s="198"/>
      <c r="SWL687" s="198"/>
      <c r="SWM687" s="198"/>
      <c r="SWN687" s="198"/>
      <c r="SWO687" s="198"/>
      <c r="SWP687" s="198"/>
      <c r="SWQ687" s="198"/>
      <c r="SWR687" s="198"/>
      <c r="SWS687" s="198"/>
      <c r="SWT687" s="198"/>
      <c r="SWU687" s="198"/>
      <c r="SWV687" s="198"/>
      <c r="SWW687" s="198"/>
      <c r="SWX687" s="198"/>
      <c r="SWY687" s="198"/>
      <c r="SWZ687" s="198"/>
      <c r="SXA687" s="198"/>
      <c r="SXB687" s="198"/>
      <c r="SXC687" s="198"/>
      <c r="SXD687" s="198"/>
      <c r="SXE687" s="198"/>
      <c r="SXF687" s="198"/>
      <c r="SXG687" s="198"/>
      <c r="SXH687" s="198"/>
      <c r="SXI687" s="198"/>
      <c r="SXJ687" s="198"/>
      <c r="SXK687" s="198"/>
      <c r="SXL687" s="198"/>
      <c r="SXM687" s="198"/>
      <c r="SXN687" s="198"/>
      <c r="SXO687" s="198"/>
      <c r="SXP687" s="198"/>
      <c r="SXQ687" s="198"/>
      <c r="SXR687" s="198"/>
      <c r="SXS687" s="198"/>
      <c r="SXT687" s="198"/>
      <c r="SXU687" s="198"/>
      <c r="SXV687" s="198"/>
      <c r="SXW687" s="198"/>
      <c r="SXX687" s="198"/>
      <c r="SXY687" s="198"/>
      <c r="SXZ687" s="198"/>
      <c r="SYA687" s="198"/>
      <c r="SYB687" s="198"/>
      <c r="SYC687" s="198"/>
      <c r="SYD687" s="198"/>
      <c r="SYE687" s="198"/>
      <c r="SYF687" s="198"/>
      <c r="SYG687" s="198"/>
      <c r="SYH687" s="198"/>
      <c r="SYI687" s="198"/>
      <c r="SYJ687" s="198"/>
      <c r="SYK687" s="198"/>
      <c r="SYL687" s="198"/>
      <c r="SYM687" s="198"/>
      <c r="SYN687" s="198"/>
      <c r="SYO687" s="198"/>
      <c r="SYP687" s="198"/>
      <c r="SYQ687" s="198"/>
      <c r="SYR687" s="198"/>
      <c r="SYS687" s="198"/>
      <c r="SYT687" s="198"/>
      <c r="SYU687" s="198"/>
      <c r="SYV687" s="198"/>
      <c r="SYW687" s="198"/>
      <c r="SYX687" s="198"/>
      <c r="SYY687" s="198"/>
      <c r="SYZ687" s="198"/>
      <c r="SZA687" s="198"/>
      <c r="SZB687" s="198"/>
      <c r="SZC687" s="198"/>
      <c r="SZD687" s="198"/>
      <c r="SZE687" s="198"/>
      <c r="SZF687" s="198"/>
      <c r="SZG687" s="198"/>
      <c r="SZH687" s="198"/>
      <c r="SZI687" s="198"/>
      <c r="SZJ687" s="198"/>
      <c r="SZK687" s="198"/>
      <c r="SZL687" s="198"/>
      <c r="SZM687" s="198"/>
      <c r="SZN687" s="198"/>
      <c r="SZO687" s="198"/>
      <c r="SZP687" s="198"/>
      <c r="SZQ687" s="198"/>
      <c r="SZR687" s="198"/>
      <c r="SZS687" s="198"/>
      <c r="SZT687" s="198"/>
      <c r="SZU687" s="198"/>
      <c r="SZV687" s="198"/>
      <c r="SZW687" s="198"/>
      <c r="SZX687" s="198"/>
      <c r="SZY687" s="198"/>
      <c r="SZZ687" s="198"/>
      <c r="TAA687" s="198"/>
      <c r="TAB687" s="198"/>
      <c r="TAC687" s="198"/>
      <c r="TAD687" s="198"/>
      <c r="TAE687" s="198"/>
      <c r="TAF687" s="198"/>
      <c r="TAG687" s="198"/>
      <c r="TAH687" s="198"/>
      <c r="TAI687" s="198"/>
      <c r="TAJ687" s="198"/>
      <c r="TAK687" s="198"/>
      <c r="TAL687" s="198"/>
      <c r="TAM687" s="198"/>
      <c r="TAN687" s="198"/>
      <c r="TAO687" s="198"/>
      <c r="TAP687" s="198"/>
      <c r="TAQ687" s="198"/>
      <c r="TAR687" s="198"/>
      <c r="TAS687" s="198"/>
      <c r="TAT687" s="198"/>
      <c r="TAU687" s="198"/>
      <c r="TAV687" s="198"/>
      <c r="TAW687" s="198"/>
      <c r="TAX687" s="198"/>
      <c r="TAY687" s="198"/>
      <c r="TAZ687" s="198"/>
      <c r="TBA687" s="198"/>
      <c r="TBB687" s="198"/>
      <c r="TBC687" s="198"/>
      <c r="TBD687" s="198"/>
      <c r="TBE687" s="198"/>
      <c r="TBF687" s="198"/>
      <c r="TBG687" s="198"/>
      <c r="TBH687" s="198"/>
      <c r="TBI687" s="198"/>
      <c r="TBJ687" s="198"/>
      <c r="TBK687" s="198"/>
      <c r="TBL687" s="198"/>
      <c r="TBM687" s="198"/>
      <c r="TBN687" s="198"/>
      <c r="TBO687" s="198"/>
      <c r="TBP687" s="198"/>
      <c r="TBQ687" s="198"/>
      <c r="TBR687" s="198"/>
      <c r="TBS687" s="198"/>
      <c r="TBT687" s="198"/>
      <c r="TBU687" s="198"/>
      <c r="TBV687" s="198"/>
      <c r="TBW687" s="198"/>
      <c r="TBX687" s="198"/>
      <c r="TBY687" s="198"/>
      <c r="TBZ687" s="198"/>
      <c r="TCA687" s="198"/>
      <c r="TCB687" s="198"/>
      <c r="TCC687" s="198"/>
      <c r="TCD687" s="198"/>
      <c r="TCE687" s="198"/>
      <c r="TCF687" s="198"/>
      <c r="TCG687" s="198"/>
      <c r="TCH687" s="198"/>
      <c r="TCI687" s="198"/>
      <c r="TCJ687" s="198"/>
      <c r="TCK687" s="198"/>
      <c r="TCL687" s="198"/>
      <c r="TCM687" s="198"/>
      <c r="TCN687" s="198"/>
      <c r="TCO687" s="198"/>
      <c r="TCP687" s="198"/>
      <c r="TCQ687" s="198"/>
      <c r="TCR687" s="198"/>
      <c r="TCS687" s="198"/>
      <c r="TCT687" s="198"/>
      <c r="TCU687" s="198"/>
      <c r="TCV687" s="198"/>
      <c r="TCW687" s="198"/>
      <c r="TCX687" s="198"/>
      <c r="TCY687" s="198"/>
      <c r="TCZ687" s="198"/>
      <c r="TDA687" s="198"/>
      <c r="TDB687" s="198"/>
      <c r="TDC687" s="198"/>
      <c r="TDD687" s="198"/>
      <c r="TDE687" s="198"/>
      <c r="TDF687" s="198"/>
      <c r="TDG687" s="198"/>
      <c r="TDH687" s="198"/>
      <c r="TDI687" s="198"/>
      <c r="TDJ687" s="198"/>
      <c r="TDK687" s="198"/>
      <c r="TDL687" s="198"/>
      <c r="TDM687" s="198"/>
      <c r="TDN687" s="198"/>
      <c r="TDO687" s="198"/>
      <c r="TDP687" s="198"/>
      <c r="TDQ687" s="198"/>
      <c r="TDR687" s="198"/>
      <c r="TDS687" s="198"/>
      <c r="TDT687" s="198"/>
      <c r="TDU687" s="198"/>
      <c r="TDV687" s="198"/>
      <c r="TDW687" s="198"/>
      <c r="TDX687" s="198"/>
      <c r="TDY687" s="198"/>
      <c r="TDZ687" s="198"/>
      <c r="TEA687" s="198"/>
      <c r="TEB687" s="198"/>
      <c r="TEC687" s="198"/>
      <c r="TED687" s="198"/>
      <c r="TEE687" s="198"/>
      <c r="TEF687" s="198"/>
      <c r="TEG687" s="198"/>
      <c r="TEH687" s="198"/>
      <c r="TEI687" s="198"/>
      <c r="TEJ687" s="198"/>
      <c r="TEK687" s="198"/>
      <c r="TEL687" s="198"/>
      <c r="TEM687" s="198"/>
      <c r="TEN687" s="198"/>
      <c r="TEO687" s="198"/>
      <c r="TEP687" s="198"/>
      <c r="TEQ687" s="198"/>
      <c r="TER687" s="198"/>
      <c r="TES687" s="198"/>
      <c r="TET687" s="198"/>
      <c r="TEU687" s="198"/>
      <c r="TEV687" s="198"/>
      <c r="TEW687" s="198"/>
      <c r="TEX687" s="198"/>
      <c r="TEY687" s="198"/>
      <c r="TEZ687" s="198"/>
      <c r="TFA687" s="198"/>
      <c r="TFB687" s="198"/>
      <c r="TFC687" s="198"/>
      <c r="TFD687" s="198"/>
      <c r="TFE687" s="198"/>
      <c r="TFF687" s="198"/>
      <c r="TFG687" s="198"/>
      <c r="TFH687" s="198"/>
      <c r="TFI687" s="198"/>
      <c r="TFJ687" s="198"/>
      <c r="TFK687" s="198"/>
      <c r="TFL687" s="198"/>
      <c r="TFM687" s="198"/>
      <c r="TFN687" s="198"/>
      <c r="TFO687" s="198"/>
      <c r="TFP687" s="198"/>
      <c r="TFQ687" s="198"/>
      <c r="TFR687" s="198"/>
      <c r="TFS687" s="198"/>
      <c r="TFT687" s="198"/>
      <c r="TFU687" s="198"/>
      <c r="TFV687" s="198"/>
      <c r="TFW687" s="198"/>
      <c r="TFX687" s="198"/>
      <c r="TFY687" s="198"/>
      <c r="TFZ687" s="198"/>
      <c r="TGA687" s="198"/>
      <c r="TGB687" s="198"/>
      <c r="TGC687" s="198"/>
      <c r="TGD687" s="198"/>
      <c r="TGE687" s="198"/>
      <c r="TGF687" s="198"/>
      <c r="TGG687" s="198"/>
      <c r="TGH687" s="198"/>
      <c r="TGI687" s="198"/>
      <c r="TGJ687" s="198"/>
      <c r="TGK687" s="198"/>
      <c r="TGL687" s="198"/>
      <c r="TGM687" s="198"/>
      <c r="TGN687" s="198"/>
      <c r="TGO687" s="198"/>
      <c r="TGP687" s="198"/>
      <c r="TGQ687" s="198"/>
      <c r="TGR687" s="198"/>
      <c r="TGS687" s="198"/>
      <c r="TGT687" s="198"/>
      <c r="TGU687" s="198"/>
      <c r="TGV687" s="198"/>
      <c r="TGW687" s="198"/>
      <c r="TGX687" s="198"/>
      <c r="TGY687" s="198"/>
      <c r="TGZ687" s="198"/>
      <c r="THA687" s="198"/>
      <c r="THB687" s="198"/>
      <c r="THC687" s="198"/>
      <c r="THD687" s="198"/>
      <c r="THE687" s="198"/>
      <c r="THF687" s="198"/>
      <c r="THG687" s="198"/>
      <c r="THH687" s="198"/>
      <c r="THI687" s="198"/>
      <c r="THJ687" s="198"/>
      <c r="THK687" s="198"/>
      <c r="THL687" s="198"/>
      <c r="THM687" s="198"/>
      <c r="THN687" s="198"/>
      <c r="THO687" s="198"/>
      <c r="THP687" s="198"/>
      <c r="THQ687" s="198"/>
      <c r="THR687" s="198"/>
      <c r="THS687" s="198"/>
      <c r="THT687" s="198"/>
      <c r="THU687" s="198"/>
      <c r="THV687" s="198"/>
      <c r="THW687" s="198"/>
      <c r="THX687" s="198"/>
      <c r="THY687" s="198"/>
      <c r="THZ687" s="198"/>
      <c r="TIA687" s="198"/>
      <c r="TIB687" s="198"/>
      <c r="TIC687" s="198"/>
      <c r="TID687" s="198"/>
      <c r="TIE687" s="198"/>
      <c r="TIF687" s="198"/>
      <c r="TIG687" s="198"/>
      <c r="TIH687" s="198"/>
      <c r="TII687" s="198"/>
      <c r="TIJ687" s="198"/>
      <c r="TIK687" s="198"/>
      <c r="TIL687" s="198"/>
      <c r="TIM687" s="198"/>
      <c r="TIN687" s="198"/>
      <c r="TIO687" s="198"/>
      <c r="TIP687" s="198"/>
      <c r="TIQ687" s="198"/>
      <c r="TIR687" s="198"/>
      <c r="TIS687" s="198"/>
      <c r="TIT687" s="198"/>
      <c r="TIU687" s="198"/>
      <c r="TIV687" s="198"/>
      <c r="TIW687" s="198"/>
      <c r="TIX687" s="198"/>
      <c r="TIY687" s="198"/>
      <c r="TIZ687" s="198"/>
      <c r="TJA687" s="198"/>
      <c r="TJB687" s="198"/>
      <c r="TJC687" s="198"/>
      <c r="TJD687" s="198"/>
      <c r="TJE687" s="198"/>
      <c r="TJF687" s="198"/>
      <c r="TJG687" s="198"/>
      <c r="TJH687" s="198"/>
      <c r="TJI687" s="198"/>
      <c r="TJJ687" s="198"/>
      <c r="TJK687" s="198"/>
      <c r="TJL687" s="198"/>
      <c r="TJM687" s="198"/>
      <c r="TJN687" s="198"/>
      <c r="TJO687" s="198"/>
      <c r="TJP687" s="198"/>
      <c r="TJQ687" s="198"/>
      <c r="TJR687" s="198"/>
      <c r="TJS687" s="198"/>
      <c r="TJT687" s="198"/>
      <c r="TJU687" s="198"/>
      <c r="TJV687" s="198"/>
      <c r="TJW687" s="198"/>
      <c r="TJX687" s="198"/>
      <c r="TJY687" s="198"/>
      <c r="TJZ687" s="198"/>
      <c r="TKA687" s="198"/>
      <c r="TKB687" s="198"/>
      <c r="TKC687" s="198"/>
      <c r="TKD687" s="198"/>
      <c r="TKE687" s="198"/>
      <c r="TKF687" s="198"/>
      <c r="TKG687" s="198"/>
      <c r="TKH687" s="198"/>
      <c r="TKI687" s="198"/>
      <c r="TKJ687" s="198"/>
      <c r="TKK687" s="198"/>
      <c r="TKL687" s="198"/>
      <c r="TKM687" s="198"/>
      <c r="TKN687" s="198"/>
      <c r="TKO687" s="198"/>
      <c r="TKP687" s="198"/>
      <c r="TKQ687" s="198"/>
      <c r="TKR687" s="198"/>
      <c r="TKS687" s="198"/>
      <c r="TKT687" s="198"/>
      <c r="TKU687" s="198"/>
      <c r="TKV687" s="198"/>
      <c r="TKW687" s="198"/>
      <c r="TKX687" s="198"/>
      <c r="TKY687" s="198"/>
      <c r="TKZ687" s="198"/>
      <c r="TLA687" s="198"/>
      <c r="TLB687" s="198"/>
      <c r="TLC687" s="198"/>
      <c r="TLD687" s="198"/>
      <c r="TLE687" s="198"/>
      <c r="TLF687" s="198"/>
      <c r="TLG687" s="198"/>
      <c r="TLH687" s="198"/>
      <c r="TLI687" s="198"/>
      <c r="TLJ687" s="198"/>
      <c r="TLK687" s="198"/>
      <c r="TLL687" s="198"/>
      <c r="TLM687" s="198"/>
      <c r="TLN687" s="198"/>
      <c r="TLO687" s="198"/>
      <c r="TLP687" s="198"/>
      <c r="TLQ687" s="198"/>
      <c r="TLR687" s="198"/>
      <c r="TLS687" s="198"/>
      <c r="TLT687" s="198"/>
      <c r="TLU687" s="198"/>
      <c r="TLV687" s="198"/>
      <c r="TLW687" s="198"/>
      <c r="TLX687" s="198"/>
      <c r="TLY687" s="198"/>
      <c r="TLZ687" s="198"/>
      <c r="TMA687" s="198"/>
      <c r="TMB687" s="198"/>
      <c r="TMC687" s="198"/>
      <c r="TMD687" s="198"/>
      <c r="TME687" s="198"/>
      <c r="TMF687" s="198"/>
      <c r="TMG687" s="198"/>
      <c r="TMH687" s="198"/>
      <c r="TMI687" s="198"/>
      <c r="TMJ687" s="198"/>
      <c r="TMK687" s="198"/>
      <c r="TML687" s="198"/>
      <c r="TMM687" s="198"/>
      <c r="TMN687" s="198"/>
      <c r="TMO687" s="198"/>
      <c r="TMP687" s="198"/>
      <c r="TMQ687" s="198"/>
      <c r="TMR687" s="198"/>
      <c r="TMS687" s="198"/>
      <c r="TMT687" s="198"/>
      <c r="TMU687" s="198"/>
      <c r="TMV687" s="198"/>
      <c r="TMW687" s="198"/>
      <c r="TMX687" s="198"/>
      <c r="TMY687" s="198"/>
      <c r="TMZ687" s="198"/>
      <c r="TNA687" s="198"/>
      <c r="TNB687" s="198"/>
      <c r="TNC687" s="198"/>
      <c r="TND687" s="198"/>
      <c r="TNE687" s="198"/>
      <c r="TNF687" s="198"/>
      <c r="TNG687" s="198"/>
      <c r="TNH687" s="198"/>
      <c r="TNI687" s="198"/>
      <c r="TNJ687" s="198"/>
      <c r="TNK687" s="198"/>
      <c r="TNL687" s="198"/>
      <c r="TNM687" s="198"/>
      <c r="TNN687" s="198"/>
      <c r="TNO687" s="198"/>
      <c r="TNP687" s="198"/>
      <c r="TNQ687" s="198"/>
      <c r="TNR687" s="198"/>
      <c r="TNS687" s="198"/>
      <c r="TNT687" s="198"/>
      <c r="TNU687" s="198"/>
      <c r="TNV687" s="198"/>
      <c r="TNW687" s="198"/>
      <c r="TNX687" s="198"/>
      <c r="TNY687" s="198"/>
      <c r="TNZ687" s="198"/>
      <c r="TOA687" s="198"/>
      <c r="TOB687" s="198"/>
      <c r="TOC687" s="198"/>
      <c r="TOD687" s="198"/>
      <c r="TOE687" s="198"/>
      <c r="TOF687" s="198"/>
      <c r="TOG687" s="198"/>
      <c r="TOH687" s="198"/>
      <c r="TOI687" s="198"/>
      <c r="TOJ687" s="198"/>
      <c r="TOK687" s="198"/>
      <c r="TOL687" s="198"/>
      <c r="TOM687" s="198"/>
      <c r="TON687" s="198"/>
      <c r="TOO687" s="198"/>
      <c r="TOP687" s="198"/>
      <c r="TOQ687" s="198"/>
      <c r="TOR687" s="198"/>
      <c r="TOS687" s="198"/>
      <c r="TOT687" s="198"/>
      <c r="TOU687" s="198"/>
      <c r="TOV687" s="198"/>
      <c r="TOW687" s="198"/>
      <c r="TOX687" s="198"/>
      <c r="TOY687" s="198"/>
      <c r="TOZ687" s="198"/>
      <c r="TPA687" s="198"/>
      <c r="TPB687" s="198"/>
      <c r="TPC687" s="198"/>
      <c r="TPD687" s="198"/>
      <c r="TPE687" s="198"/>
      <c r="TPF687" s="198"/>
      <c r="TPG687" s="198"/>
      <c r="TPH687" s="198"/>
      <c r="TPI687" s="198"/>
      <c r="TPJ687" s="198"/>
      <c r="TPK687" s="198"/>
      <c r="TPL687" s="198"/>
      <c r="TPM687" s="198"/>
      <c r="TPN687" s="198"/>
      <c r="TPO687" s="198"/>
      <c r="TPP687" s="198"/>
      <c r="TPQ687" s="198"/>
      <c r="TPR687" s="198"/>
      <c r="TPS687" s="198"/>
      <c r="TPT687" s="198"/>
      <c r="TPU687" s="198"/>
      <c r="TPV687" s="198"/>
      <c r="TPW687" s="198"/>
      <c r="TPX687" s="198"/>
      <c r="TPY687" s="198"/>
      <c r="TPZ687" s="198"/>
      <c r="TQA687" s="198"/>
      <c r="TQB687" s="198"/>
      <c r="TQC687" s="198"/>
      <c r="TQD687" s="198"/>
      <c r="TQE687" s="198"/>
      <c r="TQF687" s="198"/>
      <c r="TQG687" s="198"/>
      <c r="TQH687" s="198"/>
      <c r="TQI687" s="198"/>
      <c r="TQJ687" s="198"/>
      <c r="TQK687" s="198"/>
      <c r="TQL687" s="198"/>
      <c r="TQM687" s="198"/>
      <c r="TQN687" s="198"/>
      <c r="TQO687" s="198"/>
      <c r="TQP687" s="198"/>
      <c r="TQQ687" s="198"/>
      <c r="TQR687" s="198"/>
      <c r="TQS687" s="198"/>
      <c r="TQT687" s="198"/>
      <c r="TQU687" s="198"/>
      <c r="TQV687" s="198"/>
      <c r="TQW687" s="198"/>
      <c r="TQX687" s="198"/>
      <c r="TQY687" s="198"/>
      <c r="TQZ687" s="198"/>
      <c r="TRA687" s="198"/>
      <c r="TRB687" s="198"/>
      <c r="TRC687" s="198"/>
      <c r="TRD687" s="198"/>
      <c r="TRE687" s="198"/>
      <c r="TRF687" s="198"/>
      <c r="TRG687" s="198"/>
      <c r="TRH687" s="198"/>
      <c r="TRI687" s="198"/>
      <c r="TRJ687" s="198"/>
      <c r="TRK687" s="198"/>
      <c r="TRL687" s="198"/>
      <c r="TRM687" s="198"/>
      <c r="TRN687" s="198"/>
      <c r="TRO687" s="198"/>
      <c r="TRP687" s="198"/>
      <c r="TRQ687" s="198"/>
      <c r="TRR687" s="198"/>
      <c r="TRS687" s="198"/>
      <c r="TRT687" s="198"/>
      <c r="TRU687" s="198"/>
      <c r="TRV687" s="198"/>
      <c r="TRW687" s="198"/>
      <c r="TRX687" s="198"/>
      <c r="TRY687" s="198"/>
      <c r="TRZ687" s="198"/>
      <c r="TSA687" s="198"/>
      <c r="TSB687" s="198"/>
      <c r="TSC687" s="198"/>
      <c r="TSD687" s="198"/>
      <c r="TSE687" s="198"/>
      <c r="TSF687" s="198"/>
      <c r="TSG687" s="198"/>
      <c r="TSH687" s="198"/>
      <c r="TSI687" s="198"/>
      <c r="TSJ687" s="198"/>
      <c r="TSK687" s="198"/>
      <c r="TSL687" s="198"/>
      <c r="TSM687" s="198"/>
      <c r="TSN687" s="198"/>
      <c r="TSO687" s="198"/>
      <c r="TSP687" s="198"/>
      <c r="TSQ687" s="198"/>
      <c r="TSR687" s="198"/>
      <c r="TSS687" s="198"/>
      <c r="TST687" s="198"/>
      <c r="TSU687" s="198"/>
      <c r="TSV687" s="198"/>
      <c r="TSW687" s="198"/>
      <c r="TSX687" s="198"/>
      <c r="TSY687" s="198"/>
      <c r="TSZ687" s="198"/>
      <c r="TTA687" s="198"/>
      <c r="TTB687" s="198"/>
      <c r="TTC687" s="198"/>
      <c r="TTD687" s="198"/>
      <c r="TTE687" s="198"/>
      <c r="TTF687" s="198"/>
      <c r="TTG687" s="198"/>
      <c r="TTH687" s="198"/>
      <c r="TTI687" s="198"/>
      <c r="TTJ687" s="198"/>
      <c r="TTK687" s="198"/>
      <c r="TTL687" s="198"/>
      <c r="TTM687" s="198"/>
      <c r="TTN687" s="198"/>
      <c r="TTO687" s="198"/>
      <c r="TTP687" s="198"/>
      <c r="TTQ687" s="198"/>
      <c r="TTR687" s="198"/>
      <c r="TTS687" s="198"/>
      <c r="TTT687" s="198"/>
      <c r="TTU687" s="198"/>
      <c r="TTV687" s="198"/>
      <c r="TTW687" s="198"/>
      <c r="TTX687" s="198"/>
      <c r="TTY687" s="198"/>
      <c r="TTZ687" s="198"/>
      <c r="TUA687" s="198"/>
      <c r="TUB687" s="198"/>
      <c r="TUC687" s="198"/>
      <c r="TUD687" s="198"/>
      <c r="TUE687" s="198"/>
      <c r="TUF687" s="198"/>
      <c r="TUG687" s="198"/>
      <c r="TUH687" s="198"/>
      <c r="TUI687" s="198"/>
      <c r="TUJ687" s="198"/>
      <c r="TUK687" s="198"/>
      <c r="TUL687" s="198"/>
      <c r="TUM687" s="198"/>
      <c r="TUN687" s="198"/>
      <c r="TUO687" s="198"/>
      <c r="TUP687" s="198"/>
      <c r="TUQ687" s="198"/>
      <c r="TUR687" s="198"/>
      <c r="TUS687" s="198"/>
      <c r="TUT687" s="198"/>
      <c r="TUU687" s="198"/>
      <c r="TUV687" s="198"/>
      <c r="TUW687" s="198"/>
      <c r="TUX687" s="198"/>
      <c r="TUY687" s="198"/>
      <c r="TUZ687" s="198"/>
      <c r="TVA687" s="198"/>
      <c r="TVB687" s="198"/>
      <c r="TVC687" s="198"/>
      <c r="TVD687" s="198"/>
      <c r="TVE687" s="198"/>
      <c r="TVF687" s="198"/>
      <c r="TVG687" s="198"/>
      <c r="TVH687" s="198"/>
      <c r="TVI687" s="198"/>
      <c r="TVJ687" s="198"/>
      <c r="TVK687" s="198"/>
      <c r="TVL687" s="198"/>
      <c r="TVM687" s="198"/>
      <c r="TVN687" s="198"/>
      <c r="TVO687" s="198"/>
      <c r="TVP687" s="198"/>
      <c r="TVQ687" s="198"/>
      <c r="TVR687" s="198"/>
      <c r="TVS687" s="198"/>
      <c r="TVT687" s="198"/>
      <c r="TVU687" s="198"/>
      <c r="TVV687" s="198"/>
      <c r="TVW687" s="198"/>
      <c r="TVX687" s="198"/>
      <c r="TVY687" s="198"/>
      <c r="TVZ687" s="198"/>
      <c r="TWA687" s="198"/>
      <c r="TWB687" s="198"/>
      <c r="TWC687" s="198"/>
      <c r="TWD687" s="198"/>
      <c r="TWE687" s="198"/>
      <c r="TWF687" s="198"/>
      <c r="TWG687" s="198"/>
      <c r="TWH687" s="198"/>
      <c r="TWI687" s="198"/>
      <c r="TWJ687" s="198"/>
      <c r="TWK687" s="198"/>
      <c r="TWL687" s="198"/>
      <c r="TWM687" s="198"/>
      <c r="TWN687" s="198"/>
      <c r="TWO687" s="198"/>
      <c r="TWP687" s="198"/>
      <c r="TWQ687" s="198"/>
      <c r="TWR687" s="198"/>
      <c r="TWS687" s="198"/>
      <c r="TWT687" s="198"/>
      <c r="TWU687" s="198"/>
      <c r="TWV687" s="198"/>
      <c r="TWW687" s="198"/>
      <c r="TWX687" s="198"/>
      <c r="TWY687" s="198"/>
      <c r="TWZ687" s="198"/>
      <c r="TXA687" s="198"/>
      <c r="TXB687" s="198"/>
      <c r="TXC687" s="198"/>
      <c r="TXD687" s="198"/>
      <c r="TXE687" s="198"/>
      <c r="TXF687" s="198"/>
      <c r="TXG687" s="198"/>
      <c r="TXH687" s="198"/>
      <c r="TXI687" s="198"/>
      <c r="TXJ687" s="198"/>
      <c r="TXK687" s="198"/>
      <c r="TXL687" s="198"/>
      <c r="TXM687" s="198"/>
      <c r="TXN687" s="198"/>
      <c r="TXO687" s="198"/>
      <c r="TXP687" s="198"/>
      <c r="TXQ687" s="198"/>
      <c r="TXR687" s="198"/>
      <c r="TXS687" s="198"/>
      <c r="TXT687" s="198"/>
      <c r="TXU687" s="198"/>
      <c r="TXV687" s="198"/>
      <c r="TXW687" s="198"/>
      <c r="TXX687" s="198"/>
      <c r="TXY687" s="198"/>
      <c r="TXZ687" s="198"/>
      <c r="TYA687" s="198"/>
      <c r="TYB687" s="198"/>
      <c r="TYC687" s="198"/>
      <c r="TYD687" s="198"/>
      <c r="TYE687" s="198"/>
      <c r="TYF687" s="198"/>
      <c r="TYG687" s="198"/>
      <c r="TYH687" s="198"/>
      <c r="TYI687" s="198"/>
      <c r="TYJ687" s="198"/>
      <c r="TYK687" s="198"/>
      <c r="TYL687" s="198"/>
      <c r="TYM687" s="198"/>
      <c r="TYN687" s="198"/>
      <c r="TYO687" s="198"/>
      <c r="TYP687" s="198"/>
      <c r="TYQ687" s="198"/>
      <c r="TYR687" s="198"/>
      <c r="TYS687" s="198"/>
      <c r="TYT687" s="198"/>
      <c r="TYU687" s="198"/>
      <c r="TYV687" s="198"/>
      <c r="TYW687" s="198"/>
      <c r="TYX687" s="198"/>
      <c r="TYY687" s="198"/>
      <c r="TYZ687" s="198"/>
      <c r="TZA687" s="198"/>
      <c r="TZB687" s="198"/>
      <c r="TZC687" s="198"/>
      <c r="TZD687" s="198"/>
      <c r="TZE687" s="198"/>
      <c r="TZF687" s="198"/>
      <c r="TZG687" s="198"/>
      <c r="TZH687" s="198"/>
      <c r="TZI687" s="198"/>
      <c r="TZJ687" s="198"/>
      <c r="TZK687" s="198"/>
      <c r="TZL687" s="198"/>
      <c r="TZM687" s="198"/>
      <c r="TZN687" s="198"/>
      <c r="TZO687" s="198"/>
      <c r="TZP687" s="198"/>
      <c r="TZQ687" s="198"/>
      <c r="TZR687" s="198"/>
      <c r="TZS687" s="198"/>
      <c r="TZT687" s="198"/>
      <c r="TZU687" s="198"/>
      <c r="TZV687" s="198"/>
      <c r="TZW687" s="198"/>
      <c r="TZX687" s="198"/>
      <c r="TZY687" s="198"/>
      <c r="TZZ687" s="198"/>
      <c r="UAA687" s="198"/>
      <c r="UAB687" s="198"/>
      <c r="UAC687" s="198"/>
      <c r="UAD687" s="198"/>
      <c r="UAE687" s="198"/>
      <c r="UAF687" s="198"/>
      <c r="UAG687" s="198"/>
      <c r="UAH687" s="198"/>
      <c r="UAI687" s="198"/>
      <c r="UAJ687" s="198"/>
      <c r="UAK687" s="198"/>
      <c r="UAL687" s="198"/>
      <c r="UAM687" s="198"/>
      <c r="UAN687" s="198"/>
      <c r="UAO687" s="198"/>
      <c r="UAP687" s="198"/>
      <c r="UAQ687" s="198"/>
      <c r="UAR687" s="198"/>
      <c r="UAS687" s="198"/>
      <c r="UAT687" s="198"/>
      <c r="UAU687" s="198"/>
      <c r="UAV687" s="198"/>
      <c r="UAW687" s="198"/>
      <c r="UAX687" s="198"/>
      <c r="UAY687" s="198"/>
      <c r="UAZ687" s="198"/>
      <c r="UBA687" s="198"/>
      <c r="UBB687" s="198"/>
      <c r="UBC687" s="198"/>
      <c r="UBD687" s="198"/>
      <c r="UBE687" s="198"/>
      <c r="UBF687" s="198"/>
      <c r="UBG687" s="198"/>
      <c r="UBH687" s="198"/>
      <c r="UBI687" s="198"/>
      <c r="UBJ687" s="198"/>
      <c r="UBK687" s="198"/>
      <c r="UBL687" s="198"/>
      <c r="UBM687" s="198"/>
      <c r="UBN687" s="198"/>
      <c r="UBO687" s="198"/>
      <c r="UBP687" s="198"/>
      <c r="UBQ687" s="198"/>
      <c r="UBR687" s="198"/>
      <c r="UBS687" s="198"/>
      <c r="UBT687" s="198"/>
      <c r="UBU687" s="198"/>
      <c r="UBV687" s="198"/>
      <c r="UBW687" s="198"/>
      <c r="UBX687" s="198"/>
      <c r="UBY687" s="198"/>
      <c r="UBZ687" s="198"/>
      <c r="UCA687" s="198"/>
      <c r="UCB687" s="198"/>
      <c r="UCC687" s="198"/>
      <c r="UCD687" s="198"/>
      <c r="UCE687" s="198"/>
      <c r="UCF687" s="198"/>
      <c r="UCG687" s="198"/>
      <c r="UCH687" s="198"/>
      <c r="UCI687" s="198"/>
      <c r="UCJ687" s="198"/>
      <c r="UCK687" s="198"/>
      <c r="UCL687" s="198"/>
      <c r="UCM687" s="198"/>
      <c r="UCN687" s="198"/>
      <c r="UCO687" s="198"/>
      <c r="UCP687" s="198"/>
      <c r="UCQ687" s="198"/>
      <c r="UCR687" s="198"/>
      <c r="UCS687" s="198"/>
      <c r="UCT687" s="198"/>
      <c r="UCU687" s="198"/>
      <c r="UCV687" s="198"/>
      <c r="UCW687" s="198"/>
      <c r="UCX687" s="198"/>
      <c r="UCY687" s="198"/>
      <c r="UCZ687" s="198"/>
      <c r="UDA687" s="198"/>
      <c r="UDB687" s="198"/>
      <c r="UDC687" s="198"/>
      <c r="UDD687" s="198"/>
      <c r="UDE687" s="198"/>
      <c r="UDF687" s="198"/>
      <c r="UDG687" s="198"/>
      <c r="UDH687" s="198"/>
      <c r="UDI687" s="198"/>
      <c r="UDJ687" s="198"/>
      <c r="UDK687" s="198"/>
      <c r="UDL687" s="198"/>
      <c r="UDM687" s="198"/>
      <c r="UDN687" s="198"/>
      <c r="UDO687" s="198"/>
      <c r="UDP687" s="198"/>
      <c r="UDQ687" s="198"/>
      <c r="UDR687" s="198"/>
      <c r="UDS687" s="198"/>
      <c r="UDT687" s="198"/>
      <c r="UDU687" s="198"/>
      <c r="UDV687" s="198"/>
      <c r="UDW687" s="198"/>
      <c r="UDX687" s="198"/>
      <c r="UDY687" s="198"/>
      <c r="UDZ687" s="198"/>
      <c r="UEA687" s="198"/>
      <c r="UEB687" s="198"/>
      <c r="UEC687" s="198"/>
      <c r="UED687" s="198"/>
      <c r="UEE687" s="198"/>
      <c r="UEF687" s="198"/>
      <c r="UEG687" s="198"/>
      <c r="UEH687" s="198"/>
      <c r="UEI687" s="198"/>
      <c r="UEJ687" s="198"/>
      <c r="UEK687" s="198"/>
      <c r="UEL687" s="198"/>
      <c r="UEM687" s="198"/>
      <c r="UEN687" s="198"/>
      <c r="UEO687" s="198"/>
      <c r="UEP687" s="198"/>
      <c r="UEQ687" s="198"/>
      <c r="UER687" s="198"/>
      <c r="UES687" s="198"/>
      <c r="UET687" s="198"/>
      <c r="UEU687" s="198"/>
      <c r="UEV687" s="198"/>
      <c r="UEW687" s="198"/>
      <c r="UEX687" s="198"/>
      <c r="UEY687" s="198"/>
      <c r="UEZ687" s="198"/>
      <c r="UFA687" s="198"/>
      <c r="UFB687" s="198"/>
      <c r="UFC687" s="198"/>
      <c r="UFD687" s="198"/>
      <c r="UFE687" s="198"/>
      <c r="UFF687" s="198"/>
      <c r="UFG687" s="198"/>
      <c r="UFH687" s="198"/>
      <c r="UFI687" s="198"/>
      <c r="UFJ687" s="198"/>
      <c r="UFK687" s="198"/>
      <c r="UFL687" s="198"/>
      <c r="UFM687" s="198"/>
      <c r="UFN687" s="198"/>
      <c r="UFO687" s="198"/>
      <c r="UFP687" s="198"/>
      <c r="UFQ687" s="198"/>
      <c r="UFR687" s="198"/>
      <c r="UFS687" s="198"/>
      <c r="UFT687" s="198"/>
      <c r="UFU687" s="198"/>
      <c r="UFV687" s="198"/>
      <c r="UFW687" s="198"/>
      <c r="UFX687" s="198"/>
      <c r="UFY687" s="198"/>
      <c r="UFZ687" s="198"/>
      <c r="UGA687" s="198"/>
      <c r="UGB687" s="198"/>
      <c r="UGC687" s="198"/>
      <c r="UGD687" s="198"/>
      <c r="UGE687" s="198"/>
      <c r="UGF687" s="198"/>
      <c r="UGG687" s="198"/>
      <c r="UGH687" s="198"/>
      <c r="UGI687" s="198"/>
      <c r="UGJ687" s="198"/>
      <c r="UGK687" s="198"/>
      <c r="UGL687" s="198"/>
      <c r="UGM687" s="198"/>
      <c r="UGN687" s="198"/>
      <c r="UGO687" s="198"/>
      <c r="UGP687" s="198"/>
      <c r="UGQ687" s="198"/>
      <c r="UGR687" s="198"/>
      <c r="UGS687" s="198"/>
      <c r="UGT687" s="198"/>
      <c r="UGU687" s="198"/>
      <c r="UGV687" s="198"/>
      <c r="UGW687" s="198"/>
      <c r="UGX687" s="198"/>
      <c r="UGY687" s="198"/>
      <c r="UGZ687" s="198"/>
      <c r="UHA687" s="198"/>
      <c r="UHB687" s="198"/>
      <c r="UHC687" s="198"/>
      <c r="UHD687" s="198"/>
      <c r="UHE687" s="198"/>
      <c r="UHF687" s="198"/>
      <c r="UHG687" s="198"/>
      <c r="UHH687" s="198"/>
      <c r="UHI687" s="198"/>
      <c r="UHJ687" s="198"/>
      <c r="UHK687" s="198"/>
      <c r="UHL687" s="198"/>
      <c r="UHM687" s="198"/>
      <c r="UHN687" s="198"/>
      <c r="UHO687" s="198"/>
      <c r="UHP687" s="198"/>
      <c r="UHQ687" s="198"/>
      <c r="UHR687" s="198"/>
      <c r="UHS687" s="198"/>
      <c r="UHT687" s="198"/>
      <c r="UHU687" s="198"/>
      <c r="UHV687" s="198"/>
      <c r="UHW687" s="198"/>
      <c r="UHX687" s="198"/>
      <c r="UHY687" s="198"/>
      <c r="UHZ687" s="198"/>
      <c r="UIA687" s="198"/>
      <c r="UIB687" s="198"/>
      <c r="UIC687" s="198"/>
      <c r="UID687" s="198"/>
      <c r="UIE687" s="198"/>
      <c r="UIF687" s="198"/>
      <c r="UIG687" s="198"/>
      <c r="UIH687" s="198"/>
      <c r="UII687" s="198"/>
      <c r="UIJ687" s="198"/>
      <c r="UIK687" s="198"/>
      <c r="UIL687" s="198"/>
      <c r="UIM687" s="198"/>
      <c r="UIN687" s="198"/>
      <c r="UIO687" s="198"/>
      <c r="UIP687" s="198"/>
      <c r="UIQ687" s="198"/>
      <c r="UIR687" s="198"/>
      <c r="UIS687" s="198"/>
      <c r="UIT687" s="198"/>
      <c r="UIU687" s="198"/>
      <c r="UIV687" s="198"/>
      <c r="UIW687" s="198"/>
      <c r="UIX687" s="198"/>
      <c r="UIY687" s="198"/>
      <c r="UIZ687" s="198"/>
      <c r="UJA687" s="198"/>
      <c r="UJB687" s="198"/>
      <c r="UJC687" s="198"/>
      <c r="UJD687" s="198"/>
      <c r="UJE687" s="198"/>
      <c r="UJF687" s="198"/>
      <c r="UJG687" s="198"/>
      <c r="UJH687" s="198"/>
      <c r="UJI687" s="198"/>
      <c r="UJJ687" s="198"/>
      <c r="UJK687" s="198"/>
      <c r="UJL687" s="198"/>
      <c r="UJM687" s="198"/>
      <c r="UJN687" s="198"/>
      <c r="UJO687" s="198"/>
      <c r="UJP687" s="198"/>
      <c r="UJQ687" s="198"/>
      <c r="UJR687" s="198"/>
      <c r="UJS687" s="198"/>
      <c r="UJT687" s="198"/>
      <c r="UJU687" s="198"/>
      <c r="UJV687" s="198"/>
      <c r="UJW687" s="198"/>
      <c r="UJX687" s="198"/>
      <c r="UJY687" s="198"/>
      <c r="UJZ687" s="198"/>
      <c r="UKA687" s="198"/>
      <c r="UKB687" s="198"/>
      <c r="UKC687" s="198"/>
      <c r="UKD687" s="198"/>
      <c r="UKE687" s="198"/>
      <c r="UKF687" s="198"/>
      <c r="UKG687" s="198"/>
      <c r="UKH687" s="198"/>
      <c r="UKI687" s="198"/>
      <c r="UKJ687" s="198"/>
      <c r="UKK687" s="198"/>
      <c r="UKL687" s="198"/>
      <c r="UKM687" s="198"/>
      <c r="UKN687" s="198"/>
      <c r="UKO687" s="198"/>
      <c r="UKP687" s="198"/>
      <c r="UKQ687" s="198"/>
      <c r="UKR687" s="198"/>
      <c r="UKS687" s="198"/>
      <c r="UKT687" s="198"/>
      <c r="UKU687" s="198"/>
      <c r="UKV687" s="198"/>
      <c r="UKW687" s="198"/>
      <c r="UKX687" s="198"/>
      <c r="UKY687" s="198"/>
      <c r="UKZ687" s="198"/>
      <c r="ULA687" s="198"/>
      <c r="ULB687" s="198"/>
      <c r="ULC687" s="198"/>
      <c r="ULD687" s="198"/>
      <c r="ULE687" s="198"/>
      <c r="ULF687" s="198"/>
      <c r="ULG687" s="198"/>
      <c r="ULH687" s="198"/>
      <c r="ULI687" s="198"/>
      <c r="ULJ687" s="198"/>
      <c r="ULK687" s="198"/>
      <c r="ULL687" s="198"/>
      <c r="ULM687" s="198"/>
      <c r="ULN687" s="198"/>
      <c r="ULO687" s="198"/>
      <c r="ULP687" s="198"/>
      <c r="ULQ687" s="198"/>
      <c r="ULR687" s="198"/>
      <c r="ULS687" s="198"/>
      <c r="ULT687" s="198"/>
      <c r="ULU687" s="198"/>
      <c r="ULV687" s="198"/>
      <c r="ULW687" s="198"/>
      <c r="ULX687" s="198"/>
      <c r="ULY687" s="198"/>
      <c r="ULZ687" s="198"/>
      <c r="UMA687" s="198"/>
      <c r="UMB687" s="198"/>
      <c r="UMC687" s="198"/>
      <c r="UMD687" s="198"/>
      <c r="UME687" s="198"/>
      <c r="UMF687" s="198"/>
      <c r="UMG687" s="198"/>
      <c r="UMH687" s="198"/>
      <c r="UMI687" s="198"/>
      <c r="UMJ687" s="198"/>
      <c r="UMK687" s="198"/>
      <c r="UML687" s="198"/>
      <c r="UMM687" s="198"/>
      <c r="UMN687" s="198"/>
      <c r="UMO687" s="198"/>
      <c r="UMP687" s="198"/>
      <c r="UMQ687" s="198"/>
      <c r="UMR687" s="198"/>
      <c r="UMS687" s="198"/>
      <c r="UMT687" s="198"/>
      <c r="UMU687" s="198"/>
      <c r="UMV687" s="198"/>
      <c r="UMW687" s="198"/>
      <c r="UMX687" s="198"/>
      <c r="UMY687" s="198"/>
      <c r="UMZ687" s="198"/>
      <c r="UNA687" s="198"/>
      <c r="UNB687" s="198"/>
      <c r="UNC687" s="198"/>
      <c r="UND687" s="198"/>
      <c r="UNE687" s="198"/>
      <c r="UNF687" s="198"/>
      <c r="UNG687" s="198"/>
      <c r="UNH687" s="198"/>
      <c r="UNI687" s="198"/>
      <c r="UNJ687" s="198"/>
      <c r="UNK687" s="198"/>
      <c r="UNL687" s="198"/>
      <c r="UNM687" s="198"/>
      <c r="UNN687" s="198"/>
      <c r="UNO687" s="198"/>
      <c r="UNP687" s="198"/>
      <c r="UNQ687" s="198"/>
      <c r="UNR687" s="198"/>
      <c r="UNS687" s="198"/>
      <c r="UNT687" s="198"/>
      <c r="UNU687" s="198"/>
      <c r="UNV687" s="198"/>
      <c r="UNW687" s="198"/>
      <c r="UNX687" s="198"/>
      <c r="UNY687" s="198"/>
      <c r="UNZ687" s="198"/>
      <c r="UOA687" s="198"/>
      <c r="UOB687" s="198"/>
      <c r="UOC687" s="198"/>
      <c r="UOD687" s="198"/>
      <c r="UOE687" s="198"/>
      <c r="UOF687" s="198"/>
      <c r="UOG687" s="198"/>
      <c r="UOH687" s="198"/>
      <c r="UOI687" s="198"/>
      <c r="UOJ687" s="198"/>
      <c r="UOK687" s="198"/>
      <c r="UOL687" s="198"/>
      <c r="UOM687" s="198"/>
      <c r="UON687" s="198"/>
      <c r="UOO687" s="198"/>
      <c r="UOP687" s="198"/>
      <c r="UOQ687" s="198"/>
      <c r="UOR687" s="198"/>
      <c r="UOS687" s="198"/>
      <c r="UOT687" s="198"/>
      <c r="UOU687" s="198"/>
      <c r="UOV687" s="198"/>
      <c r="UOW687" s="198"/>
      <c r="UOX687" s="198"/>
      <c r="UOY687" s="198"/>
      <c r="UOZ687" s="198"/>
      <c r="UPA687" s="198"/>
      <c r="UPB687" s="198"/>
      <c r="UPC687" s="198"/>
      <c r="UPD687" s="198"/>
      <c r="UPE687" s="198"/>
      <c r="UPF687" s="198"/>
      <c r="UPG687" s="198"/>
      <c r="UPH687" s="198"/>
      <c r="UPI687" s="198"/>
      <c r="UPJ687" s="198"/>
      <c r="UPK687" s="198"/>
      <c r="UPL687" s="198"/>
      <c r="UPM687" s="198"/>
      <c r="UPN687" s="198"/>
      <c r="UPO687" s="198"/>
      <c r="UPP687" s="198"/>
      <c r="UPQ687" s="198"/>
      <c r="UPR687" s="198"/>
      <c r="UPS687" s="198"/>
      <c r="UPT687" s="198"/>
      <c r="UPU687" s="198"/>
      <c r="UPV687" s="198"/>
      <c r="UPW687" s="198"/>
      <c r="UPX687" s="198"/>
      <c r="UPY687" s="198"/>
      <c r="UPZ687" s="198"/>
      <c r="UQA687" s="198"/>
      <c r="UQB687" s="198"/>
      <c r="UQC687" s="198"/>
      <c r="UQD687" s="198"/>
      <c r="UQE687" s="198"/>
      <c r="UQF687" s="198"/>
      <c r="UQG687" s="198"/>
      <c r="UQH687" s="198"/>
      <c r="UQI687" s="198"/>
      <c r="UQJ687" s="198"/>
      <c r="UQK687" s="198"/>
      <c r="UQL687" s="198"/>
      <c r="UQM687" s="198"/>
      <c r="UQN687" s="198"/>
      <c r="UQO687" s="198"/>
      <c r="UQP687" s="198"/>
      <c r="UQQ687" s="198"/>
      <c r="UQR687" s="198"/>
      <c r="UQS687" s="198"/>
      <c r="UQT687" s="198"/>
      <c r="UQU687" s="198"/>
      <c r="UQV687" s="198"/>
      <c r="UQW687" s="198"/>
      <c r="UQX687" s="198"/>
      <c r="UQY687" s="198"/>
      <c r="UQZ687" s="198"/>
      <c r="URA687" s="198"/>
      <c r="URB687" s="198"/>
      <c r="URC687" s="198"/>
      <c r="URD687" s="198"/>
      <c r="URE687" s="198"/>
      <c r="URF687" s="198"/>
      <c r="URG687" s="198"/>
      <c r="URH687" s="198"/>
      <c r="URI687" s="198"/>
      <c r="URJ687" s="198"/>
      <c r="URK687" s="198"/>
      <c r="URL687" s="198"/>
      <c r="URM687" s="198"/>
      <c r="URN687" s="198"/>
      <c r="URO687" s="198"/>
      <c r="URP687" s="198"/>
      <c r="URQ687" s="198"/>
      <c r="URR687" s="198"/>
      <c r="URS687" s="198"/>
      <c r="URT687" s="198"/>
      <c r="URU687" s="198"/>
      <c r="URV687" s="198"/>
      <c r="URW687" s="198"/>
      <c r="URX687" s="198"/>
      <c r="URY687" s="198"/>
      <c r="URZ687" s="198"/>
      <c r="USA687" s="198"/>
      <c r="USB687" s="198"/>
      <c r="USC687" s="198"/>
      <c r="USD687" s="198"/>
      <c r="USE687" s="198"/>
      <c r="USF687" s="198"/>
      <c r="USG687" s="198"/>
      <c r="USH687" s="198"/>
      <c r="USI687" s="198"/>
      <c r="USJ687" s="198"/>
      <c r="USK687" s="198"/>
      <c r="USL687" s="198"/>
      <c r="USM687" s="198"/>
      <c r="USN687" s="198"/>
      <c r="USO687" s="198"/>
      <c r="USP687" s="198"/>
      <c r="USQ687" s="198"/>
      <c r="USR687" s="198"/>
      <c r="USS687" s="198"/>
      <c r="UST687" s="198"/>
      <c r="USU687" s="198"/>
      <c r="USV687" s="198"/>
      <c r="USW687" s="198"/>
      <c r="USX687" s="198"/>
      <c r="USY687" s="198"/>
      <c r="USZ687" s="198"/>
      <c r="UTA687" s="198"/>
      <c r="UTB687" s="198"/>
      <c r="UTC687" s="198"/>
      <c r="UTD687" s="198"/>
      <c r="UTE687" s="198"/>
      <c r="UTF687" s="198"/>
      <c r="UTG687" s="198"/>
      <c r="UTH687" s="198"/>
      <c r="UTI687" s="198"/>
      <c r="UTJ687" s="198"/>
      <c r="UTK687" s="198"/>
      <c r="UTL687" s="198"/>
      <c r="UTM687" s="198"/>
      <c r="UTN687" s="198"/>
      <c r="UTO687" s="198"/>
      <c r="UTP687" s="198"/>
      <c r="UTQ687" s="198"/>
      <c r="UTR687" s="198"/>
      <c r="UTS687" s="198"/>
      <c r="UTT687" s="198"/>
      <c r="UTU687" s="198"/>
      <c r="UTV687" s="198"/>
      <c r="UTW687" s="198"/>
      <c r="UTX687" s="198"/>
      <c r="UTY687" s="198"/>
      <c r="UTZ687" s="198"/>
      <c r="UUA687" s="198"/>
      <c r="UUB687" s="198"/>
      <c r="UUC687" s="198"/>
      <c r="UUD687" s="198"/>
      <c r="UUE687" s="198"/>
      <c r="UUF687" s="198"/>
      <c r="UUG687" s="198"/>
      <c r="UUH687" s="198"/>
      <c r="UUI687" s="198"/>
      <c r="UUJ687" s="198"/>
      <c r="UUK687" s="198"/>
      <c r="UUL687" s="198"/>
      <c r="UUM687" s="198"/>
      <c r="UUN687" s="198"/>
      <c r="UUO687" s="198"/>
      <c r="UUP687" s="198"/>
      <c r="UUQ687" s="198"/>
      <c r="UUR687" s="198"/>
      <c r="UUS687" s="198"/>
      <c r="UUT687" s="198"/>
      <c r="UUU687" s="198"/>
      <c r="UUV687" s="198"/>
      <c r="UUW687" s="198"/>
      <c r="UUX687" s="198"/>
      <c r="UUY687" s="198"/>
      <c r="UUZ687" s="198"/>
      <c r="UVA687" s="198"/>
      <c r="UVB687" s="198"/>
      <c r="UVC687" s="198"/>
      <c r="UVD687" s="198"/>
      <c r="UVE687" s="198"/>
      <c r="UVF687" s="198"/>
      <c r="UVG687" s="198"/>
      <c r="UVH687" s="198"/>
      <c r="UVI687" s="198"/>
      <c r="UVJ687" s="198"/>
      <c r="UVK687" s="198"/>
      <c r="UVL687" s="198"/>
      <c r="UVM687" s="198"/>
      <c r="UVN687" s="198"/>
      <c r="UVO687" s="198"/>
      <c r="UVP687" s="198"/>
      <c r="UVQ687" s="198"/>
      <c r="UVR687" s="198"/>
      <c r="UVS687" s="198"/>
      <c r="UVT687" s="198"/>
      <c r="UVU687" s="198"/>
      <c r="UVV687" s="198"/>
      <c r="UVW687" s="198"/>
      <c r="UVX687" s="198"/>
      <c r="UVY687" s="198"/>
      <c r="UVZ687" s="198"/>
      <c r="UWA687" s="198"/>
      <c r="UWB687" s="198"/>
      <c r="UWC687" s="198"/>
      <c r="UWD687" s="198"/>
      <c r="UWE687" s="198"/>
      <c r="UWF687" s="198"/>
      <c r="UWG687" s="198"/>
      <c r="UWH687" s="198"/>
      <c r="UWI687" s="198"/>
      <c r="UWJ687" s="198"/>
      <c r="UWK687" s="198"/>
      <c r="UWL687" s="198"/>
      <c r="UWM687" s="198"/>
      <c r="UWN687" s="198"/>
      <c r="UWO687" s="198"/>
      <c r="UWP687" s="198"/>
      <c r="UWQ687" s="198"/>
      <c r="UWR687" s="198"/>
      <c r="UWS687" s="198"/>
      <c r="UWT687" s="198"/>
      <c r="UWU687" s="198"/>
      <c r="UWV687" s="198"/>
      <c r="UWW687" s="198"/>
      <c r="UWX687" s="198"/>
      <c r="UWY687" s="198"/>
      <c r="UWZ687" s="198"/>
      <c r="UXA687" s="198"/>
      <c r="UXB687" s="198"/>
      <c r="UXC687" s="198"/>
      <c r="UXD687" s="198"/>
      <c r="UXE687" s="198"/>
      <c r="UXF687" s="198"/>
      <c r="UXG687" s="198"/>
      <c r="UXH687" s="198"/>
      <c r="UXI687" s="198"/>
      <c r="UXJ687" s="198"/>
      <c r="UXK687" s="198"/>
      <c r="UXL687" s="198"/>
      <c r="UXM687" s="198"/>
      <c r="UXN687" s="198"/>
      <c r="UXO687" s="198"/>
      <c r="UXP687" s="198"/>
      <c r="UXQ687" s="198"/>
      <c r="UXR687" s="198"/>
      <c r="UXS687" s="198"/>
      <c r="UXT687" s="198"/>
      <c r="UXU687" s="198"/>
      <c r="UXV687" s="198"/>
      <c r="UXW687" s="198"/>
      <c r="UXX687" s="198"/>
      <c r="UXY687" s="198"/>
      <c r="UXZ687" s="198"/>
      <c r="UYA687" s="198"/>
      <c r="UYB687" s="198"/>
      <c r="UYC687" s="198"/>
      <c r="UYD687" s="198"/>
      <c r="UYE687" s="198"/>
      <c r="UYF687" s="198"/>
      <c r="UYG687" s="198"/>
      <c r="UYH687" s="198"/>
      <c r="UYI687" s="198"/>
      <c r="UYJ687" s="198"/>
      <c r="UYK687" s="198"/>
      <c r="UYL687" s="198"/>
      <c r="UYM687" s="198"/>
      <c r="UYN687" s="198"/>
      <c r="UYO687" s="198"/>
      <c r="UYP687" s="198"/>
      <c r="UYQ687" s="198"/>
      <c r="UYR687" s="198"/>
      <c r="UYS687" s="198"/>
      <c r="UYT687" s="198"/>
      <c r="UYU687" s="198"/>
      <c r="UYV687" s="198"/>
      <c r="UYW687" s="198"/>
      <c r="UYX687" s="198"/>
      <c r="UYY687" s="198"/>
      <c r="UYZ687" s="198"/>
      <c r="UZA687" s="198"/>
      <c r="UZB687" s="198"/>
      <c r="UZC687" s="198"/>
      <c r="UZD687" s="198"/>
      <c r="UZE687" s="198"/>
      <c r="UZF687" s="198"/>
      <c r="UZG687" s="198"/>
      <c r="UZH687" s="198"/>
      <c r="UZI687" s="198"/>
      <c r="UZJ687" s="198"/>
      <c r="UZK687" s="198"/>
      <c r="UZL687" s="198"/>
      <c r="UZM687" s="198"/>
      <c r="UZN687" s="198"/>
      <c r="UZO687" s="198"/>
      <c r="UZP687" s="198"/>
      <c r="UZQ687" s="198"/>
      <c r="UZR687" s="198"/>
      <c r="UZS687" s="198"/>
      <c r="UZT687" s="198"/>
      <c r="UZU687" s="198"/>
      <c r="UZV687" s="198"/>
      <c r="UZW687" s="198"/>
      <c r="UZX687" s="198"/>
      <c r="UZY687" s="198"/>
      <c r="UZZ687" s="198"/>
      <c r="VAA687" s="198"/>
      <c r="VAB687" s="198"/>
      <c r="VAC687" s="198"/>
      <c r="VAD687" s="198"/>
      <c r="VAE687" s="198"/>
      <c r="VAF687" s="198"/>
      <c r="VAG687" s="198"/>
      <c r="VAH687" s="198"/>
      <c r="VAI687" s="198"/>
      <c r="VAJ687" s="198"/>
      <c r="VAK687" s="198"/>
      <c r="VAL687" s="198"/>
      <c r="VAM687" s="198"/>
      <c r="VAN687" s="198"/>
      <c r="VAO687" s="198"/>
      <c r="VAP687" s="198"/>
      <c r="VAQ687" s="198"/>
      <c r="VAR687" s="198"/>
      <c r="VAS687" s="198"/>
      <c r="VAT687" s="198"/>
      <c r="VAU687" s="198"/>
      <c r="VAV687" s="198"/>
      <c r="VAW687" s="198"/>
      <c r="VAX687" s="198"/>
      <c r="VAY687" s="198"/>
      <c r="VAZ687" s="198"/>
      <c r="VBA687" s="198"/>
      <c r="VBB687" s="198"/>
      <c r="VBC687" s="198"/>
      <c r="VBD687" s="198"/>
      <c r="VBE687" s="198"/>
      <c r="VBF687" s="198"/>
      <c r="VBG687" s="198"/>
      <c r="VBH687" s="198"/>
      <c r="VBI687" s="198"/>
      <c r="VBJ687" s="198"/>
      <c r="VBK687" s="198"/>
      <c r="VBL687" s="198"/>
      <c r="VBM687" s="198"/>
      <c r="VBN687" s="198"/>
      <c r="VBO687" s="198"/>
      <c r="VBP687" s="198"/>
      <c r="VBQ687" s="198"/>
      <c r="VBR687" s="198"/>
      <c r="VBS687" s="198"/>
      <c r="VBT687" s="198"/>
      <c r="VBU687" s="198"/>
      <c r="VBV687" s="198"/>
      <c r="VBW687" s="198"/>
      <c r="VBX687" s="198"/>
      <c r="VBY687" s="198"/>
      <c r="VBZ687" s="198"/>
      <c r="VCA687" s="198"/>
      <c r="VCB687" s="198"/>
      <c r="VCC687" s="198"/>
      <c r="VCD687" s="198"/>
      <c r="VCE687" s="198"/>
      <c r="VCF687" s="198"/>
      <c r="VCG687" s="198"/>
      <c r="VCH687" s="198"/>
      <c r="VCI687" s="198"/>
      <c r="VCJ687" s="198"/>
      <c r="VCK687" s="198"/>
      <c r="VCL687" s="198"/>
      <c r="VCM687" s="198"/>
      <c r="VCN687" s="198"/>
      <c r="VCO687" s="198"/>
      <c r="VCP687" s="198"/>
      <c r="VCQ687" s="198"/>
      <c r="VCR687" s="198"/>
      <c r="VCS687" s="198"/>
      <c r="VCT687" s="198"/>
      <c r="VCU687" s="198"/>
      <c r="VCV687" s="198"/>
      <c r="VCW687" s="198"/>
      <c r="VCX687" s="198"/>
      <c r="VCY687" s="198"/>
      <c r="VCZ687" s="198"/>
      <c r="VDA687" s="198"/>
      <c r="VDB687" s="198"/>
      <c r="VDC687" s="198"/>
      <c r="VDD687" s="198"/>
      <c r="VDE687" s="198"/>
      <c r="VDF687" s="198"/>
      <c r="VDG687" s="198"/>
      <c r="VDH687" s="198"/>
      <c r="VDI687" s="198"/>
      <c r="VDJ687" s="198"/>
      <c r="VDK687" s="198"/>
      <c r="VDL687" s="198"/>
      <c r="VDM687" s="198"/>
      <c r="VDN687" s="198"/>
      <c r="VDO687" s="198"/>
      <c r="VDP687" s="198"/>
      <c r="VDQ687" s="198"/>
      <c r="VDR687" s="198"/>
      <c r="VDS687" s="198"/>
      <c r="VDT687" s="198"/>
      <c r="VDU687" s="198"/>
      <c r="VDV687" s="198"/>
      <c r="VDW687" s="198"/>
      <c r="VDX687" s="198"/>
      <c r="VDY687" s="198"/>
      <c r="VDZ687" s="198"/>
      <c r="VEA687" s="198"/>
      <c r="VEB687" s="198"/>
      <c r="VEC687" s="198"/>
      <c r="VED687" s="198"/>
      <c r="VEE687" s="198"/>
      <c r="VEF687" s="198"/>
      <c r="VEG687" s="198"/>
      <c r="VEH687" s="198"/>
      <c r="VEI687" s="198"/>
      <c r="VEJ687" s="198"/>
      <c r="VEK687" s="198"/>
      <c r="VEL687" s="198"/>
      <c r="VEM687" s="198"/>
      <c r="VEN687" s="198"/>
      <c r="VEO687" s="198"/>
      <c r="VEP687" s="198"/>
      <c r="VEQ687" s="198"/>
      <c r="VER687" s="198"/>
      <c r="VES687" s="198"/>
      <c r="VET687" s="198"/>
      <c r="VEU687" s="198"/>
      <c r="VEV687" s="198"/>
      <c r="VEW687" s="198"/>
      <c r="VEX687" s="198"/>
      <c r="VEY687" s="198"/>
      <c r="VEZ687" s="198"/>
      <c r="VFA687" s="198"/>
      <c r="VFB687" s="198"/>
      <c r="VFC687" s="198"/>
      <c r="VFD687" s="198"/>
      <c r="VFE687" s="198"/>
      <c r="VFF687" s="198"/>
      <c r="VFG687" s="198"/>
      <c r="VFH687" s="198"/>
      <c r="VFI687" s="198"/>
      <c r="VFJ687" s="198"/>
      <c r="VFK687" s="198"/>
      <c r="VFL687" s="198"/>
      <c r="VFM687" s="198"/>
      <c r="VFN687" s="198"/>
      <c r="VFO687" s="198"/>
      <c r="VFP687" s="198"/>
      <c r="VFQ687" s="198"/>
      <c r="VFR687" s="198"/>
      <c r="VFS687" s="198"/>
      <c r="VFT687" s="198"/>
      <c r="VFU687" s="198"/>
      <c r="VFV687" s="198"/>
      <c r="VFW687" s="198"/>
      <c r="VFX687" s="198"/>
      <c r="VFY687" s="198"/>
      <c r="VFZ687" s="198"/>
      <c r="VGA687" s="198"/>
      <c r="VGB687" s="198"/>
      <c r="VGC687" s="198"/>
      <c r="VGD687" s="198"/>
      <c r="VGE687" s="198"/>
      <c r="VGF687" s="198"/>
      <c r="VGG687" s="198"/>
      <c r="VGH687" s="198"/>
      <c r="VGI687" s="198"/>
      <c r="VGJ687" s="198"/>
      <c r="VGK687" s="198"/>
      <c r="VGL687" s="198"/>
      <c r="VGM687" s="198"/>
      <c r="VGN687" s="198"/>
      <c r="VGO687" s="198"/>
      <c r="VGP687" s="198"/>
      <c r="VGQ687" s="198"/>
      <c r="VGR687" s="198"/>
      <c r="VGS687" s="198"/>
      <c r="VGT687" s="198"/>
      <c r="VGU687" s="198"/>
      <c r="VGV687" s="198"/>
      <c r="VGW687" s="198"/>
      <c r="VGX687" s="198"/>
      <c r="VGY687" s="198"/>
      <c r="VGZ687" s="198"/>
      <c r="VHA687" s="198"/>
      <c r="VHB687" s="198"/>
      <c r="VHC687" s="198"/>
      <c r="VHD687" s="198"/>
      <c r="VHE687" s="198"/>
      <c r="VHF687" s="198"/>
      <c r="VHG687" s="198"/>
      <c r="VHH687" s="198"/>
      <c r="VHI687" s="198"/>
      <c r="VHJ687" s="198"/>
      <c r="VHK687" s="198"/>
      <c r="VHL687" s="198"/>
      <c r="VHM687" s="198"/>
      <c r="VHN687" s="198"/>
      <c r="VHO687" s="198"/>
      <c r="VHP687" s="198"/>
      <c r="VHQ687" s="198"/>
      <c r="VHR687" s="198"/>
      <c r="VHS687" s="198"/>
      <c r="VHT687" s="198"/>
      <c r="VHU687" s="198"/>
      <c r="VHV687" s="198"/>
      <c r="VHW687" s="198"/>
      <c r="VHX687" s="198"/>
      <c r="VHY687" s="198"/>
      <c r="VHZ687" s="198"/>
      <c r="VIA687" s="198"/>
      <c r="VIB687" s="198"/>
      <c r="VIC687" s="198"/>
      <c r="VID687" s="198"/>
      <c r="VIE687" s="198"/>
      <c r="VIF687" s="198"/>
      <c r="VIG687" s="198"/>
      <c r="VIH687" s="198"/>
      <c r="VII687" s="198"/>
      <c r="VIJ687" s="198"/>
      <c r="VIK687" s="198"/>
      <c r="VIL687" s="198"/>
      <c r="VIM687" s="198"/>
      <c r="VIN687" s="198"/>
      <c r="VIO687" s="198"/>
      <c r="VIP687" s="198"/>
      <c r="VIQ687" s="198"/>
      <c r="VIR687" s="198"/>
      <c r="VIS687" s="198"/>
      <c r="VIT687" s="198"/>
      <c r="VIU687" s="198"/>
      <c r="VIV687" s="198"/>
      <c r="VIW687" s="198"/>
      <c r="VIX687" s="198"/>
      <c r="VIY687" s="198"/>
      <c r="VIZ687" s="198"/>
      <c r="VJA687" s="198"/>
      <c r="VJB687" s="198"/>
      <c r="VJC687" s="198"/>
      <c r="VJD687" s="198"/>
      <c r="VJE687" s="198"/>
      <c r="VJF687" s="198"/>
      <c r="VJG687" s="198"/>
      <c r="VJH687" s="198"/>
      <c r="VJI687" s="198"/>
      <c r="VJJ687" s="198"/>
      <c r="VJK687" s="198"/>
      <c r="VJL687" s="198"/>
      <c r="VJM687" s="198"/>
      <c r="VJN687" s="198"/>
      <c r="VJO687" s="198"/>
      <c r="VJP687" s="198"/>
      <c r="VJQ687" s="198"/>
      <c r="VJR687" s="198"/>
      <c r="VJS687" s="198"/>
      <c r="VJT687" s="198"/>
      <c r="VJU687" s="198"/>
      <c r="VJV687" s="198"/>
      <c r="VJW687" s="198"/>
      <c r="VJX687" s="198"/>
      <c r="VJY687" s="198"/>
      <c r="VJZ687" s="198"/>
      <c r="VKA687" s="198"/>
      <c r="VKB687" s="198"/>
      <c r="VKC687" s="198"/>
      <c r="VKD687" s="198"/>
      <c r="VKE687" s="198"/>
      <c r="VKF687" s="198"/>
      <c r="VKG687" s="198"/>
      <c r="VKH687" s="198"/>
      <c r="VKI687" s="198"/>
      <c r="VKJ687" s="198"/>
      <c r="VKK687" s="198"/>
      <c r="VKL687" s="198"/>
      <c r="VKM687" s="198"/>
      <c r="VKN687" s="198"/>
      <c r="VKO687" s="198"/>
      <c r="VKP687" s="198"/>
      <c r="VKQ687" s="198"/>
      <c r="VKR687" s="198"/>
      <c r="VKS687" s="198"/>
      <c r="VKT687" s="198"/>
      <c r="VKU687" s="198"/>
      <c r="VKV687" s="198"/>
      <c r="VKW687" s="198"/>
      <c r="VKX687" s="198"/>
      <c r="VKY687" s="198"/>
      <c r="VKZ687" s="198"/>
      <c r="VLA687" s="198"/>
      <c r="VLB687" s="198"/>
      <c r="VLC687" s="198"/>
      <c r="VLD687" s="198"/>
      <c r="VLE687" s="198"/>
      <c r="VLF687" s="198"/>
      <c r="VLG687" s="198"/>
      <c r="VLH687" s="198"/>
      <c r="VLI687" s="198"/>
      <c r="VLJ687" s="198"/>
      <c r="VLK687" s="198"/>
      <c r="VLL687" s="198"/>
      <c r="VLM687" s="198"/>
      <c r="VLN687" s="198"/>
      <c r="VLO687" s="198"/>
      <c r="VLP687" s="198"/>
      <c r="VLQ687" s="198"/>
      <c r="VLR687" s="198"/>
      <c r="VLS687" s="198"/>
      <c r="VLT687" s="198"/>
      <c r="VLU687" s="198"/>
      <c r="VLV687" s="198"/>
      <c r="VLW687" s="198"/>
      <c r="VLX687" s="198"/>
      <c r="VLY687" s="198"/>
      <c r="VLZ687" s="198"/>
      <c r="VMA687" s="198"/>
      <c r="VMB687" s="198"/>
      <c r="VMC687" s="198"/>
      <c r="VMD687" s="198"/>
      <c r="VME687" s="198"/>
      <c r="VMF687" s="198"/>
      <c r="VMG687" s="198"/>
      <c r="VMH687" s="198"/>
      <c r="VMI687" s="198"/>
      <c r="VMJ687" s="198"/>
      <c r="VMK687" s="198"/>
      <c r="VML687" s="198"/>
      <c r="VMM687" s="198"/>
      <c r="VMN687" s="198"/>
      <c r="VMO687" s="198"/>
      <c r="VMP687" s="198"/>
      <c r="VMQ687" s="198"/>
      <c r="VMR687" s="198"/>
      <c r="VMS687" s="198"/>
      <c r="VMT687" s="198"/>
      <c r="VMU687" s="198"/>
      <c r="VMV687" s="198"/>
      <c r="VMW687" s="198"/>
      <c r="VMX687" s="198"/>
      <c r="VMY687" s="198"/>
      <c r="VMZ687" s="198"/>
      <c r="VNA687" s="198"/>
      <c r="VNB687" s="198"/>
      <c r="VNC687" s="198"/>
      <c r="VND687" s="198"/>
      <c r="VNE687" s="198"/>
      <c r="VNF687" s="198"/>
      <c r="VNG687" s="198"/>
      <c r="VNH687" s="198"/>
      <c r="VNI687" s="198"/>
      <c r="VNJ687" s="198"/>
      <c r="VNK687" s="198"/>
      <c r="VNL687" s="198"/>
      <c r="VNM687" s="198"/>
      <c r="VNN687" s="198"/>
      <c r="VNO687" s="198"/>
      <c r="VNP687" s="198"/>
      <c r="VNQ687" s="198"/>
      <c r="VNR687" s="198"/>
      <c r="VNS687" s="198"/>
      <c r="VNT687" s="198"/>
      <c r="VNU687" s="198"/>
      <c r="VNV687" s="198"/>
      <c r="VNW687" s="198"/>
      <c r="VNX687" s="198"/>
      <c r="VNY687" s="198"/>
      <c r="VNZ687" s="198"/>
      <c r="VOA687" s="198"/>
      <c r="VOB687" s="198"/>
      <c r="VOC687" s="198"/>
      <c r="VOD687" s="198"/>
      <c r="VOE687" s="198"/>
      <c r="VOF687" s="198"/>
      <c r="VOG687" s="198"/>
      <c r="VOH687" s="198"/>
      <c r="VOI687" s="198"/>
      <c r="VOJ687" s="198"/>
      <c r="VOK687" s="198"/>
      <c r="VOL687" s="198"/>
      <c r="VOM687" s="198"/>
      <c r="VON687" s="198"/>
      <c r="VOO687" s="198"/>
      <c r="VOP687" s="198"/>
      <c r="VOQ687" s="198"/>
      <c r="VOR687" s="198"/>
      <c r="VOS687" s="198"/>
      <c r="VOT687" s="198"/>
      <c r="VOU687" s="198"/>
      <c r="VOV687" s="198"/>
      <c r="VOW687" s="198"/>
      <c r="VOX687" s="198"/>
      <c r="VOY687" s="198"/>
      <c r="VOZ687" s="198"/>
      <c r="VPA687" s="198"/>
      <c r="VPB687" s="198"/>
      <c r="VPC687" s="198"/>
      <c r="VPD687" s="198"/>
      <c r="VPE687" s="198"/>
      <c r="VPF687" s="198"/>
      <c r="VPG687" s="198"/>
      <c r="VPH687" s="198"/>
      <c r="VPI687" s="198"/>
      <c r="VPJ687" s="198"/>
      <c r="VPK687" s="198"/>
      <c r="VPL687" s="198"/>
      <c r="VPM687" s="198"/>
      <c r="VPN687" s="198"/>
      <c r="VPO687" s="198"/>
      <c r="VPP687" s="198"/>
      <c r="VPQ687" s="198"/>
      <c r="VPR687" s="198"/>
      <c r="VPS687" s="198"/>
      <c r="VPT687" s="198"/>
      <c r="VPU687" s="198"/>
      <c r="VPV687" s="198"/>
      <c r="VPW687" s="198"/>
      <c r="VPX687" s="198"/>
      <c r="VPY687" s="198"/>
      <c r="VPZ687" s="198"/>
      <c r="VQA687" s="198"/>
      <c r="VQB687" s="198"/>
      <c r="VQC687" s="198"/>
      <c r="VQD687" s="198"/>
      <c r="VQE687" s="198"/>
      <c r="VQF687" s="198"/>
      <c r="VQG687" s="198"/>
      <c r="VQH687" s="198"/>
      <c r="VQI687" s="198"/>
      <c r="VQJ687" s="198"/>
      <c r="VQK687" s="198"/>
      <c r="VQL687" s="198"/>
      <c r="VQM687" s="198"/>
      <c r="VQN687" s="198"/>
      <c r="VQO687" s="198"/>
      <c r="VQP687" s="198"/>
      <c r="VQQ687" s="198"/>
      <c r="VQR687" s="198"/>
      <c r="VQS687" s="198"/>
      <c r="VQT687" s="198"/>
      <c r="VQU687" s="198"/>
      <c r="VQV687" s="198"/>
      <c r="VQW687" s="198"/>
      <c r="VQX687" s="198"/>
      <c r="VQY687" s="198"/>
      <c r="VQZ687" s="198"/>
      <c r="VRA687" s="198"/>
      <c r="VRB687" s="198"/>
      <c r="VRC687" s="198"/>
      <c r="VRD687" s="198"/>
      <c r="VRE687" s="198"/>
      <c r="VRF687" s="198"/>
      <c r="VRG687" s="198"/>
      <c r="VRH687" s="198"/>
      <c r="VRI687" s="198"/>
      <c r="VRJ687" s="198"/>
      <c r="VRK687" s="198"/>
      <c r="VRL687" s="198"/>
      <c r="VRM687" s="198"/>
      <c r="VRN687" s="198"/>
      <c r="VRO687" s="198"/>
      <c r="VRP687" s="198"/>
      <c r="VRQ687" s="198"/>
      <c r="VRR687" s="198"/>
      <c r="VRS687" s="198"/>
      <c r="VRT687" s="198"/>
      <c r="VRU687" s="198"/>
      <c r="VRV687" s="198"/>
      <c r="VRW687" s="198"/>
      <c r="VRX687" s="198"/>
      <c r="VRY687" s="198"/>
      <c r="VRZ687" s="198"/>
      <c r="VSA687" s="198"/>
      <c r="VSB687" s="198"/>
      <c r="VSC687" s="198"/>
      <c r="VSD687" s="198"/>
      <c r="VSE687" s="198"/>
      <c r="VSF687" s="198"/>
      <c r="VSG687" s="198"/>
      <c r="VSH687" s="198"/>
      <c r="VSI687" s="198"/>
      <c r="VSJ687" s="198"/>
      <c r="VSK687" s="198"/>
      <c r="VSL687" s="198"/>
      <c r="VSM687" s="198"/>
      <c r="VSN687" s="198"/>
      <c r="VSO687" s="198"/>
      <c r="VSP687" s="198"/>
      <c r="VSQ687" s="198"/>
      <c r="VSR687" s="198"/>
      <c r="VSS687" s="198"/>
      <c r="VST687" s="198"/>
      <c r="VSU687" s="198"/>
      <c r="VSV687" s="198"/>
      <c r="VSW687" s="198"/>
      <c r="VSX687" s="198"/>
      <c r="VSY687" s="198"/>
      <c r="VSZ687" s="198"/>
      <c r="VTA687" s="198"/>
      <c r="VTB687" s="198"/>
      <c r="VTC687" s="198"/>
      <c r="VTD687" s="198"/>
      <c r="VTE687" s="198"/>
      <c r="VTF687" s="198"/>
      <c r="VTG687" s="198"/>
      <c r="VTH687" s="198"/>
      <c r="VTI687" s="198"/>
      <c r="VTJ687" s="198"/>
      <c r="VTK687" s="198"/>
      <c r="VTL687" s="198"/>
      <c r="VTM687" s="198"/>
      <c r="VTN687" s="198"/>
      <c r="VTO687" s="198"/>
      <c r="VTP687" s="198"/>
      <c r="VTQ687" s="198"/>
      <c r="VTR687" s="198"/>
      <c r="VTS687" s="198"/>
      <c r="VTT687" s="198"/>
      <c r="VTU687" s="198"/>
      <c r="VTV687" s="198"/>
      <c r="VTW687" s="198"/>
      <c r="VTX687" s="198"/>
      <c r="VTY687" s="198"/>
      <c r="VTZ687" s="198"/>
      <c r="VUA687" s="198"/>
      <c r="VUB687" s="198"/>
      <c r="VUC687" s="198"/>
      <c r="VUD687" s="198"/>
      <c r="VUE687" s="198"/>
      <c r="VUF687" s="198"/>
      <c r="VUG687" s="198"/>
      <c r="VUH687" s="198"/>
      <c r="VUI687" s="198"/>
      <c r="VUJ687" s="198"/>
      <c r="VUK687" s="198"/>
      <c r="VUL687" s="198"/>
      <c r="VUM687" s="198"/>
      <c r="VUN687" s="198"/>
      <c r="VUO687" s="198"/>
      <c r="VUP687" s="198"/>
      <c r="VUQ687" s="198"/>
      <c r="VUR687" s="198"/>
      <c r="VUS687" s="198"/>
      <c r="VUT687" s="198"/>
      <c r="VUU687" s="198"/>
      <c r="VUV687" s="198"/>
      <c r="VUW687" s="198"/>
      <c r="VUX687" s="198"/>
      <c r="VUY687" s="198"/>
      <c r="VUZ687" s="198"/>
      <c r="VVA687" s="198"/>
      <c r="VVB687" s="198"/>
      <c r="VVC687" s="198"/>
      <c r="VVD687" s="198"/>
      <c r="VVE687" s="198"/>
      <c r="VVF687" s="198"/>
      <c r="VVG687" s="198"/>
      <c r="VVH687" s="198"/>
      <c r="VVI687" s="198"/>
      <c r="VVJ687" s="198"/>
      <c r="VVK687" s="198"/>
      <c r="VVL687" s="198"/>
      <c r="VVM687" s="198"/>
      <c r="VVN687" s="198"/>
      <c r="VVO687" s="198"/>
      <c r="VVP687" s="198"/>
      <c r="VVQ687" s="198"/>
      <c r="VVR687" s="198"/>
      <c r="VVS687" s="198"/>
      <c r="VVT687" s="198"/>
      <c r="VVU687" s="198"/>
      <c r="VVV687" s="198"/>
      <c r="VVW687" s="198"/>
      <c r="VVX687" s="198"/>
      <c r="VVY687" s="198"/>
      <c r="VVZ687" s="198"/>
      <c r="VWA687" s="198"/>
      <c r="VWB687" s="198"/>
      <c r="VWC687" s="198"/>
      <c r="VWD687" s="198"/>
      <c r="VWE687" s="198"/>
      <c r="VWF687" s="198"/>
      <c r="VWG687" s="198"/>
      <c r="VWH687" s="198"/>
      <c r="VWI687" s="198"/>
      <c r="VWJ687" s="198"/>
      <c r="VWK687" s="198"/>
      <c r="VWL687" s="198"/>
      <c r="VWM687" s="198"/>
      <c r="VWN687" s="198"/>
      <c r="VWO687" s="198"/>
      <c r="VWP687" s="198"/>
      <c r="VWQ687" s="198"/>
      <c r="VWR687" s="198"/>
      <c r="VWS687" s="198"/>
      <c r="VWT687" s="198"/>
      <c r="VWU687" s="198"/>
      <c r="VWV687" s="198"/>
      <c r="VWW687" s="198"/>
      <c r="VWX687" s="198"/>
      <c r="VWY687" s="198"/>
      <c r="VWZ687" s="198"/>
      <c r="VXA687" s="198"/>
      <c r="VXB687" s="198"/>
      <c r="VXC687" s="198"/>
      <c r="VXD687" s="198"/>
      <c r="VXE687" s="198"/>
      <c r="VXF687" s="198"/>
      <c r="VXG687" s="198"/>
      <c r="VXH687" s="198"/>
      <c r="VXI687" s="198"/>
      <c r="VXJ687" s="198"/>
      <c r="VXK687" s="198"/>
      <c r="VXL687" s="198"/>
      <c r="VXM687" s="198"/>
      <c r="VXN687" s="198"/>
      <c r="VXO687" s="198"/>
      <c r="VXP687" s="198"/>
      <c r="VXQ687" s="198"/>
      <c r="VXR687" s="198"/>
      <c r="VXS687" s="198"/>
      <c r="VXT687" s="198"/>
      <c r="VXU687" s="198"/>
      <c r="VXV687" s="198"/>
      <c r="VXW687" s="198"/>
      <c r="VXX687" s="198"/>
      <c r="VXY687" s="198"/>
      <c r="VXZ687" s="198"/>
      <c r="VYA687" s="198"/>
      <c r="VYB687" s="198"/>
      <c r="VYC687" s="198"/>
      <c r="VYD687" s="198"/>
      <c r="VYE687" s="198"/>
      <c r="VYF687" s="198"/>
      <c r="VYG687" s="198"/>
      <c r="VYH687" s="198"/>
      <c r="VYI687" s="198"/>
      <c r="VYJ687" s="198"/>
      <c r="VYK687" s="198"/>
      <c r="VYL687" s="198"/>
      <c r="VYM687" s="198"/>
      <c r="VYN687" s="198"/>
      <c r="VYO687" s="198"/>
      <c r="VYP687" s="198"/>
      <c r="VYQ687" s="198"/>
      <c r="VYR687" s="198"/>
      <c r="VYS687" s="198"/>
      <c r="VYT687" s="198"/>
      <c r="VYU687" s="198"/>
      <c r="VYV687" s="198"/>
      <c r="VYW687" s="198"/>
      <c r="VYX687" s="198"/>
      <c r="VYY687" s="198"/>
      <c r="VYZ687" s="198"/>
      <c r="VZA687" s="198"/>
      <c r="VZB687" s="198"/>
      <c r="VZC687" s="198"/>
      <c r="VZD687" s="198"/>
      <c r="VZE687" s="198"/>
      <c r="VZF687" s="198"/>
      <c r="VZG687" s="198"/>
      <c r="VZH687" s="198"/>
      <c r="VZI687" s="198"/>
      <c r="VZJ687" s="198"/>
      <c r="VZK687" s="198"/>
      <c r="VZL687" s="198"/>
      <c r="VZM687" s="198"/>
      <c r="VZN687" s="198"/>
      <c r="VZO687" s="198"/>
      <c r="VZP687" s="198"/>
      <c r="VZQ687" s="198"/>
      <c r="VZR687" s="198"/>
      <c r="VZS687" s="198"/>
      <c r="VZT687" s="198"/>
      <c r="VZU687" s="198"/>
      <c r="VZV687" s="198"/>
      <c r="VZW687" s="198"/>
      <c r="VZX687" s="198"/>
      <c r="VZY687" s="198"/>
      <c r="VZZ687" s="198"/>
      <c r="WAA687" s="198"/>
      <c r="WAB687" s="198"/>
      <c r="WAC687" s="198"/>
      <c r="WAD687" s="198"/>
      <c r="WAE687" s="198"/>
      <c r="WAF687" s="198"/>
      <c r="WAG687" s="198"/>
      <c r="WAH687" s="198"/>
      <c r="WAI687" s="198"/>
      <c r="WAJ687" s="198"/>
      <c r="WAK687" s="198"/>
      <c r="WAL687" s="198"/>
      <c r="WAM687" s="198"/>
      <c r="WAN687" s="198"/>
      <c r="WAO687" s="198"/>
      <c r="WAP687" s="198"/>
      <c r="WAQ687" s="198"/>
      <c r="WAR687" s="198"/>
      <c r="WAS687" s="198"/>
      <c r="WAT687" s="198"/>
      <c r="WAU687" s="198"/>
      <c r="WAV687" s="198"/>
      <c r="WAW687" s="198"/>
      <c r="WAX687" s="198"/>
      <c r="WAY687" s="198"/>
      <c r="WAZ687" s="198"/>
      <c r="WBA687" s="198"/>
      <c r="WBB687" s="198"/>
      <c r="WBC687" s="198"/>
      <c r="WBD687" s="198"/>
      <c r="WBE687" s="198"/>
      <c r="WBF687" s="198"/>
      <c r="WBG687" s="198"/>
      <c r="WBH687" s="198"/>
      <c r="WBI687" s="198"/>
      <c r="WBJ687" s="198"/>
      <c r="WBK687" s="198"/>
      <c r="WBL687" s="198"/>
      <c r="WBM687" s="198"/>
      <c r="WBN687" s="198"/>
      <c r="WBO687" s="198"/>
      <c r="WBP687" s="198"/>
      <c r="WBQ687" s="198"/>
      <c r="WBR687" s="198"/>
      <c r="WBS687" s="198"/>
      <c r="WBT687" s="198"/>
      <c r="WBU687" s="198"/>
      <c r="WBV687" s="198"/>
      <c r="WBW687" s="198"/>
      <c r="WBX687" s="198"/>
      <c r="WBY687" s="198"/>
      <c r="WBZ687" s="198"/>
      <c r="WCA687" s="198"/>
      <c r="WCB687" s="198"/>
      <c r="WCC687" s="198"/>
      <c r="WCD687" s="198"/>
      <c r="WCE687" s="198"/>
      <c r="WCF687" s="198"/>
      <c r="WCG687" s="198"/>
      <c r="WCH687" s="198"/>
      <c r="WCI687" s="198"/>
      <c r="WCJ687" s="198"/>
      <c r="WCK687" s="198"/>
      <c r="WCL687" s="198"/>
      <c r="WCM687" s="198"/>
      <c r="WCN687" s="198"/>
      <c r="WCO687" s="198"/>
      <c r="WCP687" s="198"/>
      <c r="WCQ687" s="198"/>
      <c r="WCR687" s="198"/>
      <c r="WCS687" s="198"/>
      <c r="WCT687" s="198"/>
      <c r="WCU687" s="198"/>
      <c r="WCV687" s="198"/>
      <c r="WCW687" s="198"/>
      <c r="WCX687" s="198"/>
      <c r="WCY687" s="198"/>
      <c r="WCZ687" s="198"/>
      <c r="WDA687" s="198"/>
      <c r="WDB687" s="198"/>
      <c r="WDC687" s="198"/>
      <c r="WDD687" s="198"/>
      <c r="WDE687" s="198"/>
      <c r="WDF687" s="198"/>
      <c r="WDG687" s="198"/>
      <c r="WDH687" s="198"/>
      <c r="WDI687" s="198"/>
      <c r="WDJ687" s="198"/>
      <c r="WDK687" s="198"/>
      <c r="WDL687" s="198"/>
      <c r="WDM687" s="198"/>
      <c r="WDN687" s="198"/>
      <c r="WDO687" s="198"/>
      <c r="WDP687" s="198"/>
      <c r="WDQ687" s="198"/>
      <c r="WDR687" s="198"/>
      <c r="WDS687" s="198"/>
      <c r="WDT687" s="198"/>
      <c r="WDU687" s="198"/>
      <c r="WDV687" s="198"/>
      <c r="WDW687" s="198"/>
      <c r="WDX687" s="198"/>
      <c r="WDY687" s="198"/>
      <c r="WDZ687" s="198"/>
      <c r="WEA687" s="198"/>
      <c r="WEB687" s="198"/>
      <c r="WEC687" s="198"/>
      <c r="WED687" s="198"/>
      <c r="WEE687" s="198"/>
      <c r="WEF687" s="198"/>
      <c r="WEG687" s="198"/>
      <c r="WEH687" s="198"/>
      <c r="WEI687" s="198"/>
      <c r="WEJ687" s="198"/>
      <c r="WEK687" s="198"/>
      <c r="WEL687" s="198"/>
      <c r="WEM687" s="198"/>
      <c r="WEN687" s="198"/>
      <c r="WEO687" s="198"/>
      <c r="WEP687" s="198"/>
      <c r="WEQ687" s="198"/>
      <c r="WER687" s="198"/>
      <c r="WES687" s="198"/>
      <c r="WET687" s="198"/>
      <c r="WEU687" s="198"/>
      <c r="WEV687" s="198"/>
      <c r="WEW687" s="198"/>
      <c r="WEX687" s="198"/>
      <c r="WEY687" s="198"/>
      <c r="WEZ687" s="198"/>
      <c r="WFA687" s="198"/>
      <c r="WFB687" s="198"/>
      <c r="WFC687" s="198"/>
      <c r="WFD687" s="198"/>
      <c r="WFE687" s="198"/>
      <c r="WFF687" s="198"/>
      <c r="WFG687" s="198"/>
      <c r="WFH687" s="198"/>
      <c r="WFI687" s="198"/>
      <c r="WFJ687" s="198"/>
      <c r="WFK687" s="198"/>
      <c r="WFL687" s="198"/>
      <c r="WFM687" s="198"/>
      <c r="WFN687" s="198"/>
      <c r="WFO687" s="198"/>
      <c r="WFP687" s="198"/>
      <c r="WFQ687" s="198"/>
      <c r="WFR687" s="198"/>
      <c r="WFS687" s="198"/>
      <c r="WFT687" s="198"/>
      <c r="WFU687" s="198"/>
      <c r="WFV687" s="198"/>
      <c r="WFW687" s="198"/>
      <c r="WFX687" s="198"/>
      <c r="WFY687" s="198"/>
      <c r="WFZ687" s="198"/>
      <c r="WGA687" s="198"/>
      <c r="WGB687" s="198"/>
      <c r="WGC687" s="198"/>
      <c r="WGD687" s="198"/>
      <c r="WGE687" s="198"/>
      <c r="WGF687" s="198"/>
      <c r="WGG687" s="198"/>
      <c r="WGH687" s="198"/>
      <c r="WGI687" s="198"/>
      <c r="WGJ687" s="198"/>
      <c r="WGK687" s="198"/>
      <c r="WGL687" s="198"/>
      <c r="WGM687" s="198"/>
      <c r="WGN687" s="198"/>
      <c r="WGO687" s="198"/>
      <c r="WGP687" s="198"/>
      <c r="WGQ687" s="198"/>
      <c r="WGR687" s="198"/>
      <c r="WGS687" s="198"/>
      <c r="WGT687" s="198"/>
      <c r="WGU687" s="198"/>
      <c r="WGV687" s="198"/>
      <c r="WGW687" s="198"/>
      <c r="WGX687" s="198"/>
      <c r="WGY687" s="198"/>
      <c r="WGZ687" s="198"/>
      <c r="WHA687" s="198"/>
      <c r="WHB687" s="198"/>
      <c r="WHC687" s="198"/>
      <c r="WHD687" s="198"/>
      <c r="WHE687" s="198"/>
      <c r="WHF687" s="198"/>
      <c r="WHG687" s="198"/>
      <c r="WHH687" s="198"/>
      <c r="WHI687" s="198"/>
      <c r="WHJ687" s="198"/>
      <c r="WHK687" s="198"/>
      <c r="WHL687" s="198"/>
      <c r="WHM687" s="198"/>
      <c r="WHN687" s="198"/>
      <c r="WHO687" s="198"/>
      <c r="WHP687" s="198"/>
      <c r="WHQ687" s="198"/>
      <c r="WHR687" s="198"/>
      <c r="WHS687" s="198"/>
      <c r="WHT687" s="198"/>
      <c r="WHU687" s="198"/>
      <c r="WHV687" s="198"/>
      <c r="WHW687" s="198"/>
      <c r="WHX687" s="198"/>
      <c r="WHY687" s="198"/>
      <c r="WHZ687" s="198"/>
      <c r="WIA687" s="198"/>
      <c r="WIB687" s="198"/>
      <c r="WIC687" s="198"/>
      <c r="WID687" s="198"/>
      <c r="WIE687" s="198"/>
      <c r="WIF687" s="198"/>
      <c r="WIG687" s="198"/>
      <c r="WIH687" s="198"/>
      <c r="WII687" s="198"/>
      <c r="WIJ687" s="198"/>
      <c r="WIK687" s="198"/>
      <c r="WIL687" s="198"/>
      <c r="WIM687" s="198"/>
      <c r="WIN687" s="198"/>
      <c r="WIO687" s="198"/>
      <c r="WIP687" s="198"/>
      <c r="WIQ687" s="198"/>
      <c r="WIR687" s="198"/>
      <c r="WIS687" s="198"/>
      <c r="WIT687" s="198"/>
      <c r="WIU687" s="198"/>
      <c r="WIV687" s="198"/>
      <c r="WIW687" s="198"/>
      <c r="WIX687" s="198"/>
      <c r="WIY687" s="198"/>
      <c r="WIZ687" s="198"/>
      <c r="WJA687" s="198"/>
      <c r="WJB687" s="198"/>
      <c r="WJC687" s="198"/>
      <c r="WJD687" s="198"/>
      <c r="WJE687" s="198"/>
      <c r="WJF687" s="198"/>
      <c r="WJG687" s="198"/>
      <c r="WJH687" s="198"/>
      <c r="WJI687" s="198"/>
      <c r="WJJ687" s="198"/>
      <c r="WJK687" s="198"/>
      <c r="WJL687" s="198"/>
      <c r="WJM687" s="198"/>
      <c r="WJN687" s="198"/>
      <c r="WJO687" s="198"/>
      <c r="WJP687" s="198"/>
      <c r="WJQ687" s="198"/>
      <c r="WJR687" s="198"/>
      <c r="WJS687" s="198"/>
      <c r="WJT687" s="198"/>
      <c r="WJU687" s="198"/>
      <c r="WJV687" s="198"/>
      <c r="WJW687" s="198"/>
      <c r="WJX687" s="198"/>
      <c r="WJY687" s="198"/>
      <c r="WJZ687" s="198"/>
      <c r="WKA687" s="198"/>
      <c r="WKB687" s="198"/>
      <c r="WKC687" s="198"/>
      <c r="WKD687" s="198"/>
      <c r="WKE687" s="198"/>
      <c r="WKF687" s="198"/>
      <c r="WKG687" s="198"/>
      <c r="WKH687" s="198"/>
      <c r="WKI687" s="198"/>
      <c r="WKJ687" s="198"/>
      <c r="WKK687" s="198"/>
      <c r="WKL687" s="198"/>
      <c r="WKM687" s="198"/>
      <c r="WKN687" s="198"/>
      <c r="WKO687" s="198"/>
      <c r="WKP687" s="198"/>
      <c r="WKQ687" s="198"/>
      <c r="WKR687" s="198"/>
      <c r="WKS687" s="198"/>
      <c r="WKT687" s="198"/>
      <c r="WKU687" s="198"/>
      <c r="WKV687" s="198"/>
      <c r="WKW687" s="198"/>
      <c r="WKX687" s="198"/>
      <c r="WKY687" s="198"/>
      <c r="WKZ687" s="198"/>
      <c r="WLA687" s="198"/>
      <c r="WLB687" s="198"/>
      <c r="WLC687" s="198"/>
      <c r="WLD687" s="198"/>
      <c r="WLE687" s="198"/>
      <c r="WLF687" s="198"/>
      <c r="WLG687" s="198"/>
      <c r="WLH687" s="198"/>
      <c r="WLI687" s="198"/>
      <c r="WLJ687" s="198"/>
      <c r="WLK687" s="198"/>
      <c r="WLL687" s="198"/>
      <c r="WLM687" s="198"/>
      <c r="WLN687" s="198"/>
      <c r="WLO687" s="198"/>
      <c r="WLP687" s="198"/>
      <c r="WLQ687" s="198"/>
      <c r="WLR687" s="198"/>
      <c r="WLS687" s="198"/>
      <c r="WLT687" s="198"/>
      <c r="WLU687" s="198"/>
      <c r="WLV687" s="198"/>
      <c r="WLW687" s="198"/>
      <c r="WLX687" s="198"/>
      <c r="WLY687" s="198"/>
      <c r="WLZ687" s="198"/>
      <c r="WMA687" s="198"/>
      <c r="WMB687" s="198"/>
      <c r="WMC687" s="198"/>
      <c r="WMD687" s="198"/>
      <c r="WME687" s="198"/>
      <c r="WMF687" s="198"/>
      <c r="WMG687" s="198"/>
      <c r="WMH687" s="198"/>
      <c r="WMI687" s="198"/>
      <c r="WMJ687" s="198"/>
      <c r="WMK687" s="198"/>
      <c r="WML687" s="198"/>
      <c r="WMM687" s="198"/>
      <c r="WMN687" s="198"/>
      <c r="WMO687" s="198"/>
      <c r="WMP687" s="198"/>
      <c r="WMQ687" s="198"/>
      <c r="WMR687" s="198"/>
      <c r="WMS687" s="198"/>
      <c r="WMT687" s="198"/>
      <c r="WMU687" s="198"/>
      <c r="WMV687" s="198"/>
      <c r="WMW687" s="198"/>
      <c r="WMX687" s="198"/>
      <c r="WMY687" s="198"/>
      <c r="WMZ687" s="198"/>
      <c r="WNA687" s="198"/>
      <c r="WNB687" s="198"/>
      <c r="WNC687" s="198"/>
      <c r="WND687" s="198"/>
      <c r="WNE687" s="198"/>
      <c r="WNF687" s="198"/>
      <c r="WNG687" s="198"/>
      <c r="WNH687" s="198"/>
      <c r="WNI687" s="198"/>
      <c r="WNJ687" s="198"/>
      <c r="WNK687" s="198"/>
      <c r="WNL687" s="198"/>
      <c r="WNM687" s="198"/>
      <c r="WNN687" s="198"/>
      <c r="WNO687" s="198"/>
      <c r="WNP687" s="198"/>
      <c r="WNQ687" s="198"/>
      <c r="WNR687" s="198"/>
      <c r="WNS687" s="198"/>
      <c r="WNT687" s="198"/>
      <c r="WNU687" s="198"/>
      <c r="WNV687" s="198"/>
      <c r="WNW687" s="198"/>
      <c r="WNX687" s="198"/>
      <c r="WNY687" s="198"/>
      <c r="WNZ687" s="198"/>
      <c r="WOA687" s="198"/>
      <c r="WOB687" s="198"/>
      <c r="WOC687" s="198"/>
      <c r="WOD687" s="198"/>
      <c r="WOE687" s="198"/>
      <c r="WOF687" s="198"/>
      <c r="WOG687" s="198"/>
      <c r="WOH687" s="198"/>
      <c r="WOI687" s="198"/>
      <c r="WOJ687" s="198"/>
      <c r="WOK687" s="198"/>
      <c r="WOL687" s="198"/>
      <c r="WOM687" s="198"/>
      <c r="WON687" s="198"/>
      <c r="WOO687" s="198"/>
      <c r="WOP687" s="198"/>
      <c r="WOQ687" s="198"/>
      <c r="WOR687" s="198"/>
      <c r="WOS687" s="198"/>
      <c r="WOT687" s="198"/>
      <c r="WOU687" s="198"/>
      <c r="WOV687" s="198"/>
      <c r="WOW687" s="198"/>
      <c r="WOX687" s="198"/>
      <c r="WOY687" s="198"/>
      <c r="WOZ687" s="198"/>
      <c r="WPA687" s="198"/>
      <c r="WPB687" s="198"/>
      <c r="WPC687" s="198"/>
      <c r="WPD687" s="198"/>
      <c r="WPE687" s="198"/>
      <c r="WPF687" s="198"/>
      <c r="WPG687" s="198"/>
      <c r="WPH687" s="198"/>
      <c r="WPI687" s="198"/>
      <c r="WPJ687" s="198"/>
      <c r="WPK687" s="198"/>
      <c r="WPL687" s="198"/>
      <c r="WPM687" s="198"/>
      <c r="WPN687" s="198"/>
      <c r="WPO687" s="198"/>
      <c r="WPP687" s="198"/>
      <c r="WPQ687" s="198"/>
      <c r="WPR687" s="198"/>
      <c r="WPS687" s="198"/>
      <c r="WPT687" s="198"/>
      <c r="WPU687" s="198"/>
      <c r="WPV687" s="198"/>
      <c r="WPW687" s="198"/>
      <c r="WPX687" s="198"/>
      <c r="WPY687" s="198"/>
      <c r="WPZ687" s="198"/>
      <c r="WQA687" s="198"/>
      <c r="WQB687" s="198"/>
      <c r="WQC687" s="198"/>
      <c r="WQD687" s="198"/>
      <c r="WQE687" s="198"/>
      <c r="WQF687" s="198"/>
      <c r="WQG687" s="198"/>
      <c r="WQH687" s="198"/>
      <c r="WQI687" s="198"/>
      <c r="WQJ687" s="198"/>
      <c r="WQK687" s="198"/>
      <c r="WQL687" s="198"/>
      <c r="WQM687" s="198"/>
      <c r="WQN687" s="198"/>
      <c r="WQO687" s="198"/>
      <c r="WQP687" s="198"/>
      <c r="WQQ687" s="198"/>
      <c r="WQR687" s="198"/>
      <c r="WQS687" s="198"/>
      <c r="WQT687" s="198"/>
      <c r="WQU687" s="198"/>
      <c r="WQV687" s="198"/>
      <c r="WQW687" s="198"/>
      <c r="WQX687" s="198"/>
      <c r="WQY687" s="198"/>
      <c r="WQZ687" s="198"/>
      <c r="WRA687" s="198"/>
      <c r="WRB687" s="198"/>
      <c r="WRC687" s="198"/>
      <c r="WRD687" s="198"/>
      <c r="WRE687" s="198"/>
      <c r="WRF687" s="198"/>
      <c r="WRG687" s="198"/>
      <c r="WRH687" s="198"/>
      <c r="WRI687" s="198"/>
      <c r="WRJ687" s="198"/>
      <c r="WRK687" s="198"/>
      <c r="WRL687" s="198"/>
      <c r="WRM687" s="198"/>
      <c r="WRN687" s="198"/>
      <c r="WRO687" s="198"/>
      <c r="WRP687" s="198"/>
      <c r="WRQ687" s="198"/>
      <c r="WRR687" s="198"/>
      <c r="WRS687" s="198"/>
      <c r="WRT687" s="198"/>
      <c r="WRU687" s="198"/>
      <c r="WRV687" s="198"/>
      <c r="WRW687" s="198"/>
      <c r="WRX687" s="198"/>
      <c r="WRY687" s="198"/>
      <c r="WRZ687" s="198"/>
      <c r="WSA687" s="198"/>
      <c r="WSB687" s="198"/>
      <c r="WSC687" s="198"/>
      <c r="WSD687" s="198"/>
      <c r="WSE687" s="198"/>
      <c r="WSF687" s="198"/>
      <c r="WSG687" s="198"/>
      <c r="WSH687" s="198"/>
      <c r="WSI687" s="198"/>
      <c r="WSJ687" s="198"/>
      <c r="WSK687" s="198"/>
      <c r="WSL687" s="198"/>
      <c r="WSM687" s="198"/>
      <c r="WSN687" s="198"/>
      <c r="WSO687" s="198"/>
      <c r="WSP687" s="198"/>
      <c r="WSQ687" s="198"/>
      <c r="WSR687" s="198"/>
      <c r="WSS687" s="198"/>
      <c r="WST687" s="198"/>
      <c r="WSU687" s="198"/>
      <c r="WSV687" s="198"/>
      <c r="WSW687" s="198"/>
      <c r="WSX687" s="198"/>
      <c r="WSY687" s="198"/>
      <c r="WSZ687" s="198"/>
      <c r="WTA687" s="198"/>
      <c r="WTB687" s="198"/>
      <c r="WTC687" s="198"/>
      <c r="WTD687" s="198"/>
      <c r="WTE687" s="198"/>
      <c r="WTF687" s="198"/>
      <c r="WTG687" s="198"/>
      <c r="WTH687" s="198"/>
      <c r="WTI687" s="198"/>
      <c r="WTJ687" s="198"/>
      <c r="WTK687" s="198"/>
      <c r="WTL687" s="198"/>
      <c r="WTM687" s="198"/>
      <c r="WTN687" s="198"/>
      <c r="WTO687" s="198"/>
      <c r="WTP687" s="198"/>
      <c r="WTQ687" s="198"/>
      <c r="WTR687" s="198"/>
      <c r="WTS687" s="198"/>
      <c r="WTT687" s="198"/>
      <c r="WTU687" s="198"/>
      <c r="WTV687" s="198"/>
      <c r="WTW687" s="198"/>
      <c r="WTX687" s="198"/>
      <c r="WTY687" s="198"/>
      <c r="WTZ687" s="198"/>
      <c r="WUA687" s="198"/>
      <c r="WUB687" s="198"/>
      <c r="WUC687" s="198"/>
      <c r="WUD687" s="198"/>
      <c r="WUE687" s="198"/>
      <c r="WUF687" s="198"/>
      <c r="WUG687" s="198"/>
      <c r="WUH687" s="198"/>
      <c r="WUI687" s="198"/>
      <c r="WUJ687" s="198"/>
      <c r="WUK687" s="198"/>
      <c r="WUL687" s="198"/>
      <c r="WUM687" s="198"/>
      <c r="WUN687" s="198"/>
      <c r="WUO687" s="198"/>
      <c r="WUP687" s="198"/>
      <c r="WUQ687" s="198"/>
      <c r="WUR687" s="198"/>
      <c r="WUS687" s="198"/>
      <c r="WUT687" s="198"/>
      <c r="WUU687" s="198"/>
      <c r="WUV687" s="198"/>
      <c r="WUW687" s="198"/>
      <c r="WUX687" s="198"/>
      <c r="WUY687" s="198"/>
      <c r="WUZ687" s="198"/>
      <c r="WVA687" s="198"/>
      <c r="WVB687" s="198"/>
      <c r="WVC687" s="198"/>
      <c r="WVD687" s="198"/>
      <c r="WVE687" s="198"/>
      <c r="WVF687" s="198"/>
      <c r="WVG687" s="198"/>
      <c r="WVH687" s="198"/>
      <c r="WVI687" s="198"/>
      <c r="WVJ687" s="198"/>
      <c r="WVK687" s="198"/>
      <c r="WVL687" s="198"/>
      <c r="WVM687" s="198"/>
      <c r="WVN687" s="198"/>
      <c r="WVO687" s="198"/>
      <c r="WVP687" s="198"/>
      <c r="WVQ687" s="198"/>
      <c r="WVR687" s="198"/>
      <c r="WVS687" s="198"/>
      <c r="WVT687" s="198"/>
      <c r="WVU687" s="198"/>
      <c r="WVV687" s="198"/>
      <c r="WVW687" s="198"/>
      <c r="WVX687" s="198"/>
      <c r="WVY687" s="198"/>
      <c r="WVZ687" s="198"/>
      <c r="WWA687" s="198"/>
      <c r="WWB687" s="198"/>
      <c r="WWC687" s="198"/>
      <c r="WWD687" s="198"/>
      <c r="WWE687" s="198"/>
      <c r="WWF687" s="198"/>
      <c r="WWG687" s="198"/>
      <c r="WWH687" s="198"/>
      <c r="WWI687" s="198"/>
      <c r="WWJ687" s="198"/>
      <c r="WWK687" s="198"/>
      <c r="WWL687" s="198"/>
      <c r="WWM687" s="198"/>
      <c r="WWN687" s="198"/>
      <c r="WWO687" s="198"/>
      <c r="WWP687" s="198"/>
      <c r="WWQ687" s="198"/>
      <c r="WWR687" s="198"/>
      <c r="WWS687" s="198"/>
      <c r="WWT687" s="198"/>
      <c r="WWU687" s="198"/>
      <c r="WWV687" s="198"/>
      <c r="WWW687" s="198"/>
      <c r="WWX687" s="198"/>
      <c r="WWY687" s="198"/>
      <c r="WWZ687" s="198"/>
      <c r="WXA687" s="198"/>
      <c r="WXB687" s="198"/>
      <c r="WXC687" s="198"/>
      <c r="WXD687" s="198"/>
      <c r="WXE687" s="198"/>
      <c r="WXF687" s="198"/>
      <c r="WXG687" s="198"/>
      <c r="WXH687" s="198"/>
      <c r="WXI687" s="198"/>
      <c r="WXJ687" s="198"/>
      <c r="WXK687" s="198"/>
      <c r="WXL687" s="198"/>
      <c r="WXM687" s="198"/>
      <c r="WXN687" s="198"/>
      <c r="WXO687" s="198"/>
      <c r="WXP687" s="198"/>
      <c r="WXQ687" s="198"/>
      <c r="WXR687" s="198"/>
      <c r="WXS687" s="198"/>
      <c r="WXT687" s="198"/>
      <c r="WXU687" s="198"/>
      <c r="WXV687" s="198"/>
      <c r="WXW687" s="198"/>
      <c r="WXX687" s="198"/>
      <c r="WXY687" s="198"/>
      <c r="WXZ687" s="198"/>
      <c r="WYA687" s="198"/>
      <c r="WYB687" s="198"/>
      <c r="WYC687" s="198"/>
      <c r="WYD687" s="198"/>
      <c r="WYE687" s="198"/>
      <c r="WYF687" s="198"/>
      <c r="WYG687" s="198"/>
      <c r="WYH687" s="198"/>
      <c r="WYI687" s="198"/>
      <c r="WYJ687" s="198"/>
      <c r="WYK687" s="198"/>
      <c r="WYL687" s="198"/>
      <c r="WYM687" s="198"/>
      <c r="WYN687" s="198"/>
      <c r="WYO687" s="198"/>
      <c r="WYP687" s="198"/>
      <c r="WYQ687" s="198"/>
      <c r="WYR687" s="198"/>
      <c r="WYS687" s="198"/>
      <c r="WYT687" s="198"/>
      <c r="WYU687" s="198"/>
      <c r="WYV687" s="198"/>
      <c r="WYW687" s="198"/>
      <c r="WYX687" s="198"/>
      <c r="WYY687" s="198"/>
      <c r="WYZ687" s="198"/>
      <c r="WZA687" s="198"/>
      <c r="WZB687" s="198"/>
      <c r="WZC687" s="198"/>
      <c r="WZD687" s="198"/>
      <c r="WZE687" s="198"/>
      <c r="WZF687" s="198"/>
      <c r="WZG687" s="198"/>
      <c r="WZH687" s="198"/>
      <c r="WZI687" s="198"/>
      <c r="WZJ687" s="198"/>
      <c r="WZK687" s="198"/>
      <c r="WZL687" s="198"/>
      <c r="WZM687" s="198"/>
      <c r="WZN687" s="198"/>
      <c r="WZO687" s="198"/>
      <c r="WZP687" s="198"/>
      <c r="WZQ687" s="198"/>
      <c r="WZR687" s="198"/>
      <c r="WZS687" s="198"/>
      <c r="WZT687" s="198"/>
      <c r="WZU687" s="198"/>
      <c r="WZV687" s="198"/>
      <c r="WZW687" s="198"/>
      <c r="WZX687" s="198"/>
      <c r="WZY687" s="198"/>
      <c r="WZZ687" s="198"/>
      <c r="XAA687" s="198"/>
      <c r="XAB687" s="198"/>
      <c r="XAC687" s="198"/>
      <c r="XAD687" s="198"/>
      <c r="XAE687" s="198"/>
      <c r="XAF687" s="198"/>
      <c r="XAG687" s="198"/>
      <c r="XAH687" s="198"/>
      <c r="XAI687" s="198"/>
      <c r="XAJ687" s="198"/>
      <c r="XAK687" s="198"/>
      <c r="XAL687" s="198"/>
      <c r="XAM687" s="198"/>
      <c r="XAN687" s="198"/>
      <c r="XAO687" s="198"/>
      <c r="XAP687" s="198"/>
      <c r="XAQ687" s="198"/>
      <c r="XAR687" s="198"/>
      <c r="XAS687" s="198"/>
      <c r="XAT687" s="198"/>
      <c r="XAU687" s="198"/>
      <c r="XAV687" s="198"/>
      <c r="XAW687" s="198"/>
      <c r="XAX687" s="198"/>
      <c r="XAY687" s="198"/>
      <c r="XAZ687" s="198"/>
      <c r="XBA687" s="198"/>
      <c r="XBB687" s="198"/>
      <c r="XBC687" s="198"/>
      <c r="XBD687" s="198"/>
      <c r="XBE687" s="198"/>
      <c r="XBF687" s="198"/>
      <c r="XBG687" s="198"/>
      <c r="XBH687" s="198"/>
      <c r="XBI687" s="198"/>
      <c r="XBJ687" s="198"/>
      <c r="XBK687" s="198"/>
      <c r="XBL687" s="198"/>
      <c r="XBM687" s="198"/>
      <c r="XBN687" s="198"/>
      <c r="XBO687" s="198"/>
      <c r="XBP687" s="198"/>
      <c r="XBQ687" s="198"/>
      <c r="XBR687" s="198"/>
      <c r="XBS687" s="198"/>
      <c r="XBT687" s="198"/>
      <c r="XBU687" s="198"/>
      <c r="XBV687" s="198"/>
      <c r="XBW687" s="198"/>
      <c r="XBX687" s="198"/>
      <c r="XBY687" s="198"/>
      <c r="XBZ687" s="198"/>
      <c r="XCA687" s="198"/>
      <c r="XCB687" s="198"/>
      <c r="XCC687" s="198"/>
      <c r="XCD687" s="198"/>
      <c r="XCE687" s="198"/>
      <c r="XCF687" s="198"/>
      <c r="XCG687" s="198"/>
      <c r="XCH687" s="198"/>
      <c r="XCI687" s="198"/>
      <c r="XCJ687" s="198"/>
      <c r="XCK687" s="198"/>
      <c r="XCL687" s="198"/>
      <c r="XCM687" s="198"/>
      <c r="XCN687" s="198"/>
      <c r="XCO687" s="198"/>
      <c r="XCP687" s="198"/>
      <c r="XCQ687" s="198"/>
      <c r="XCR687" s="198"/>
      <c r="XCS687" s="198"/>
      <c r="XCT687" s="198"/>
      <c r="XCU687" s="198"/>
      <c r="XCV687" s="198"/>
      <c r="XCW687" s="198"/>
      <c r="XCX687" s="198"/>
      <c r="XCY687" s="198"/>
      <c r="XCZ687" s="198"/>
      <c r="XDA687" s="198"/>
      <c r="XDB687" s="198"/>
      <c r="XDC687" s="198"/>
      <c r="XDD687" s="198"/>
      <c r="XDE687" s="198"/>
      <c r="XDF687" s="198"/>
      <c r="XDG687" s="198"/>
      <c r="XDH687" s="198"/>
      <c r="XDI687" s="198"/>
      <c r="XDJ687" s="198"/>
      <c r="XDK687" s="198"/>
      <c r="XDL687" s="198"/>
      <c r="XDM687" s="204"/>
      <c r="XDN687" s="204"/>
      <c r="XDO687" s="204"/>
      <c r="XDP687" s="204"/>
      <c r="XDQ687" s="204"/>
      <c r="XDR687" s="204"/>
      <c r="XDS687" s="204"/>
      <c r="XDT687" s="204"/>
      <c r="XDU687" s="204"/>
      <c r="XDV687" s="204"/>
      <c r="XDW687" s="204"/>
      <c r="XDX687" s="204"/>
      <c r="XDY687" s="204"/>
      <c r="XDZ687" s="204"/>
      <c r="XEA687" s="204"/>
      <c r="XEB687" s="204"/>
      <c r="XEC687" s="204"/>
      <c r="XED687" s="204"/>
      <c r="XEE687" s="204"/>
    </row>
    <row r="688" s="191" customFormat="1" hidden="1" customHeight="1" spans="1:16359">
      <c r="A688" s="195" t="s">
        <v>856</v>
      </c>
      <c r="B688" s="196">
        <v>2269.58</v>
      </c>
      <c r="C688" s="199">
        <f>16.16+87</f>
        <v>103.16</v>
      </c>
      <c r="D688" s="199">
        <f>-192.81+-0.09</f>
        <v>-192.9</v>
      </c>
      <c r="E688" s="199">
        <f t="shared" si="268"/>
        <v>-89.74</v>
      </c>
      <c r="F688" s="199">
        <f t="shared" si="269"/>
        <v>2179.84</v>
      </c>
      <c r="G688" s="197" t="s">
        <v>174</v>
      </c>
      <c r="H688" s="198"/>
      <c r="I688" s="198"/>
      <c r="J688" s="198"/>
      <c r="K688" s="198"/>
      <c r="L688" s="198"/>
      <c r="M688" s="198"/>
      <c r="N688" s="198"/>
      <c r="O688" s="198"/>
      <c r="P688" s="198"/>
      <c r="Q688" s="198"/>
      <c r="R688" s="198"/>
      <c r="S688" s="198"/>
      <c r="T688" s="198"/>
      <c r="U688" s="198"/>
      <c r="V688" s="198"/>
      <c r="W688" s="198"/>
      <c r="X688" s="198"/>
      <c r="Y688" s="198"/>
      <c r="Z688" s="198"/>
      <c r="AA688" s="198"/>
      <c r="AB688" s="198"/>
      <c r="AC688" s="198"/>
      <c r="AD688" s="198"/>
      <c r="AE688" s="198"/>
      <c r="AF688" s="198"/>
      <c r="AG688" s="198"/>
      <c r="AH688" s="198"/>
      <c r="AI688" s="198"/>
      <c r="AJ688" s="198"/>
      <c r="AK688" s="198"/>
      <c r="AL688" s="198"/>
      <c r="AM688" s="198"/>
      <c r="AN688" s="198"/>
      <c r="AO688" s="198"/>
      <c r="AP688" s="198"/>
      <c r="AQ688" s="198"/>
      <c r="AR688" s="198"/>
      <c r="AS688" s="198"/>
      <c r="AT688" s="198"/>
      <c r="AU688" s="198"/>
      <c r="AV688" s="198"/>
      <c r="AW688" s="198"/>
      <c r="AX688" s="198"/>
      <c r="AY688" s="198"/>
      <c r="AZ688" s="198"/>
      <c r="BA688" s="198"/>
      <c r="BB688" s="198"/>
      <c r="BC688" s="198"/>
      <c r="BD688" s="198"/>
      <c r="BE688" s="198"/>
      <c r="BF688" s="198"/>
      <c r="BG688" s="198"/>
      <c r="BH688" s="198"/>
      <c r="BI688" s="198"/>
      <c r="BJ688" s="198"/>
      <c r="BK688" s="198"/>
      <c r="BL688" s="198"/>
      <c r="BM688" s="198"/>
      <c r="BN688" s="198"/>
      <c r="BO688" s="198"/>
      <c r="BP688" s="198"/>
      <c r="BQ688" s="198"/>
      <c r="BR688" s="198"/>
      <c r="BS688" s="198"/>
      <c r="BT688" s="198"/>
      <c r="BU688" s="198"/>
      <c r="BV688" s="198"/>
      <c r="BW688" s="198"/>
      <c r="BX688" s="198"/>
      <c r="BY688" s="198"/>
      <c r="BZ688" s="198"/>
      <c r="CA688" s="198"/>
      <c r="CB688" s="198"/>
      <c r="CC688" s="198"/>
      <c r="CD688" s="198"/>
      <c r="CE688" s="198"/>
      <c r="CF688" s="198"/>
      <c r="CG688" s="198"/>
      <c r="CH688" s="198"/>
      <c r="CI688" s="198"/>
      <c r="CJ688" s="198"/>
      <c r="CK688" s="198"/>
      <c r="CL688" s="198"/>
      <c r="CM688" s="198"/>
      <c r="CN688" s="198"/>
      <c r="CO688" s="198"/>
      <c r="CP688" s="198"/>
      <c r="CQ688" s="198"/>
      <c r="CR688" s="198"/>
      <c r="CS688" s="198"/>
      <c r="CT688" s="198"/>
      <c r="CU688" s="198"/>
      <c r="CV688" s="198"/>
      <c r="CW688" s="198"/>
      <c r="CX688" s="198"/>
      <c r="CY688" s="198"/>
      <c r="CZ688" s="198"/>
      <c r="DA688" s="198"/>
      <c r="DB688" s="198"/>
      <c r="DC688" s="198"/>
      <c r="DD688" s="198"/>
      <c r="DE688" s="198"/>
      <c r="DF688" s="198"/>
      <c r="DG688" s="198"/>
      <c r="DH688" s="198"/>
      <c r="DI688" s="198"/>
      <c r="DJ688" s="198"/>
      <c r="DK688" s="198"/>
      <c r="DL688" s="198"/>
      <c r="DM688" s="198"/>
      <c r="DN688" s="198"/>
      <c r="DO688" s="198"/>
      <c r="DP688" s="198"/>
      <c r="DQ688" s="198"/>
      <c r="DR688" s="198"/>
      <c r="DS688" s="198"/>
      <c r="DT688" s="198"/>
      <c r="DU688" s="198"/>
      <c r="DV688" s="198"/>
      <c r="DW688" s="198"/>
      <c r="DX688" s="198"/>
      <c r="DY688" s="198"/>
      <c r="DZ688" s="198"/>
      <c r="EA688" s="198"/>
      <c r="EB688" s="198"/>
      <c r="EC688" s="198"/>
      <c r="ED688" s="198"/>
      <c r="EE688" s="198"/>
      <c r="EF688" s="198"/>
      <c r="EG688" s="198"/>
      <c r="EH688" s="198"/>
      <c r="EI688" s="198"/>
      <c r="EJ688" s="198"/>
      <c r="EK688" s="198"/>
      <c r="EL688" s="198"/>
      <c r="EM688" s="198"/>
      <c r="EN688" s="198"/>
      <c r="EO688" s="198"/>
      <c r="EP688" s="198"/>
      <c r="EQ688" s="198"/>
      <c r="ER688" s="198"/>
      <c r="ES688" s="198"/>
      <c r="ET688" s="198"/>
      <c r="EU688" s="198"/>
      <c r="EV688" s="198"/>
      <c r="EW688" s="198"/>
      <c r="EX688" s="198"/>
      <c r="EY688" s="198"/>
      <c r="EZ688" s="198"/>
      <c r="FA688" s="198"/>
      <c r="FB688" s="198"/>
      <c r="FC688" s="198"/>
      <c r="FD688" s="198"/>
      <c r="FE688" s="198"/>
      <c r="FF688" s="198"/>
      <c r="FG688" s="198"/>
      <c r="FH688" s="198"/>
      <c r="FI688" s="198"/>
      <c r="FJ688" s="198"/>
      <c r="FK688" s="198"/>
      <c r="FL688" s="198"/>
      <c r="FM688" s="198"/>
      <c r="FN688" s="198"/>
      <c r="FO688" s="198"/>
      <c r="FP688" s="198"/>
      <c r="FQ688" s="198"/>
      <c r="FR688" s="198"/>
      <c r="FS688" s="198"/>
      <c r="FT688" s="198"/>
      <c r="FU688" s="198"/>
      <c r="FV688" s="198"/>
      <c r="FW688" s="198"/>
      <c r="FX688" s="198"/>
      <c r="FY688" s="198"/>
      <c r="FZ688" s="198"/>
      <c r="GA688" s="198"/>
      <c r="GB688" s="198"/>
      <c r="GC688" s="198"/>
      <c r="GD688" s="198"/>
      <c r="GE688" s="198"/>
      <c r="GF688" s="198"/>
      <c r="GG688" s="198"/>
      <c r="GH688" s="198"/>
      <c r="GI688" s="198"/>
      <c r="GJ688" s="198"/>
      <c r="GK688" s="198"/>
      <c r="GL688" s="198"/>
      <c r="GM688" s="198"/>
      <c r="GN688" s="198"/>
      <c r="GO688" s="198"/>
      <c r="GP688" s="198"/>
      <c r="GQ688" s="198"/>
      <c r="GR688" s="198"/>
      <c r="GS688" s="198"/>
      <c r="GT688" s="198"/>
      <c r="GU688" s="198"/>
      <c r="GV688" s="198"/>
      <c r="GW688" s="198"/>
      <c r="GX688" s="198"/>
      <c r="GY688" s="198"/>
      <c r="GZ688" s="198"/>
      <c r="HA688" s="198"/>
      <c r="HB688" s="198"/>
      <c r="HC688" s="198"/>
      <c r="HD688" s="198"/>
      <c r="HE688" s="198"/>
      <c r="HF688" s="198"/>
      <c r="HG688" s="198"/>
      <c r="HH688" s="198"/>
      <c r="HI688" s="198"/>
      <c r="HJ688" s="198"/>
      <c r="HK688" s="198"/>
      <c r="HL688" s="198"/>
      <c r="HM688" s="198"/>
      <c r="HN688" s="198"/>
      <c r="HO688" s="198"/>
      <c r="HP688" s="198"/>
      <c r="HQ688" s="198"/>
      <c r="HR688" s="198"/>
      <c r="HS688" s="198"/>
      <c r="HT688" s="198"/>
      <c r="HU688" s="198"/>
      <c r="HV688" s="198"/>
      <c r="HW688" s="198"/>
      <c r="HX688" s="198"/>
      <c r="HY688" s="198"/>
      <c r="HZ688" s="198"/>
      <c r="IA688" s="198"/>
      <c r="IB688" s="198"/>
      <c r="IC688" s="198"/>
      <c r="ID688" s="198"/>
      <c r="IE688" s="198"/>
      <c r="IF688" s="198"/>
      <c r="IG688" s="198"/>
      <c r="IH688" s="198"/>
      <c r="II688" s="198"/>
      <c r="IJ688" s="198"/>
      <c r="IK688" s="198"/>
      <c r="IL688" s="198"/>
      <c r="IM688" s="198"/>
      <c r="IN688" s="198"/>
      <c r="IO688" s="198"/>
      <c r="IP688" s="198"/>
      <c r="IQ688" s="198"/>
      <c r="IR688" s="198"/>
      <c r="IS688" s="198"/>
      <c r="IT688" s="198"/>
      <c r="IU688" s="198"/>
      <c r="IV688" s="198"/>
      <c r="IW688" s="198"/>
      <c r="IX688" s="198"/>
      <c r="IY688" s="198"/>
      <c r="IZ688" s="198"/>
      <c r="JA688" s="198"/>
      <c r="JB688" s="198"/>
      <c r="JC688" s="198"/>
      <c r="JD688" s="198"/>
      <c r="JE688" s="198"/>
      <c r="JF688" s="198"/>
      <c r="JG688" s="198"/>
      <c r="JH688" s="198"/>
      <c r="JI688" s="198"/>
      <c r="JJ688" s="198"/>
      <c r="JK688" s="198"/>
      <c r="JL688" s="198"/>
      <c r="JM688" s="198"/>
      <c r="JN688" s="198"/>
      <c r="JO688" s="198"/>
      <c r="JP688" s="198"/>
      <c r="JQ688" s="198"/>
      <c r="JR688" s="198"/>
      <c r="JS688" s="198"/>
      <c r="JT688" s="198"/>
      <c r="JU688" s="198"/>
      <c r="JV688" s="198"/>
      <c r="JW688" s="198"/>
      <c r="JX688" s="198"/>
      <c r="JY688" s="198"/>
      <c r="JZ688" s="198"/>
      <c r="KA688" s="198"/>
      <c r="KB688" s="198"/>
      <c r="KC688" s="198"/>
      <c r="KD688" s="198"/>
      <c r="KE688" s="198"/>
      <c r="KF688" s="198"/>
      <c r="KG688" s="198"/>
      <c r="KH688" s="198"/>
      <c r="KI688" s="198"/>
      <c r="KJ688" s="198"/>
      <c r="KK688" s="198"/>
      <c r="KL688" s="198"/>
      <c r="KM688" s="198"/>
      <c r="KN688" s="198"/>
      <c r="KO688" s="198"/>
      <c r="KP688" s="198"/>
      <c r="KQ688" s="198"/>
      <c r="KR688" s="198"/>
      <c r="KS688" s="198"/>
      <c r="KT688" s="198"/>
      <c r="KU688" s="198"/>
      <c r="KV688" s="198"/>
      <c r="KW688" s="198"/>
      <c r="KX688" s="198"/>
      <c r="KY688" s="198"/>
      <c r="KZ688" s="198"/>
      <c r="LA688" s="198"/>
      <c r="LB688" s="198"/>
      <c r="LC688" s="198"/>
      <c r="LD688" s="198"/>
      <c r="LE688" s="198"/>
      <c r="LF688" s="198"/>
      <c r="LG688" s="198"/>
      <c r="LH688" s="198"/>
      <c r="LI688" s="198"/>
      <c r="LJ688" s="198"/>
      <c r="LK688" s="198"/>
      <c r="LL688" s="198"/>
      <c r="LM688" s="198"/>
      <c r="LN688" s="198"/>
      <c r="LO688" s="198"/>
      <c r="LP688" s="198"/>
      <c r="LQ688" s="198"/>
      <c r="LR688" s="198"/>
      <c r="LS688" s="198"/>
      <c r="LT688" s="198"/>
      <c r="LU688" s="198"/>
      <c r="LV688" s="198"/>
      <c r="LW688" s="198"/>
      <c r="LX688" s="198"/>
      <c r="LY688" s="198"/>
      <c r="LZ688" s="198"/>
      <c r="MA688" s="198"/>
      <c r="MB688" s="198"/>
      <c r="MC688" s="198"/>
      <c r="MD688" s="198"/>
      <c r="ME688" s="198"/>
      <c r="MF688" s="198"/>
      <c r="MG688" s="198"/>
      <c r="MH688" s="198"/>
      <c r="MI688" s="198"/>
      <c r="MJ688" s="198"/>
      <c r="MK688" s="198"/>
      <c r="ML688" s="198"/>
      <c r="MM688" s="198"/>
      <c r="MN688" s="198"/>
      <c r="MO688" s="198"/>
      <c r="MP688" s="198"/>
      <c r="MQ688" s="198"/>
      <c r="MR688" s="198"/>
      <c r="MS688" s="198"/>
      <c r="MT688" s="198"/>
      <c r="MU688" s="198"/>
      <c r="MV688" s="198"/>
      <c r="MW688" s="198"/>
      <c r="MX688" s="198"/>
      <c r="MY688" s="198"/>
      <c r="MZ688" s="198"/>
      <c r="NA688" s="198"/>
      <c r="NB688" s="198"/>
      <c r="NC688" s="198"/>
      <c r="ND688" s="198"/>
      <c r="NE688" s="198"/>
      <c r="NF688" s="198"/>
      <c r="NG688" s="198"/>
      <c r="NH688" s="198"/>
      <c r="NI688" s="198"/>
      <c r="NJ688" s="198"/>
      <c r="NK688" s="198"/>
      <c r="NL688" s="198"/>
      <c r="NM688" s="198"/>
      <c r="NN688" s="198"/>
      <c r="NO688" s="198"/>
      <c r="NP688" s="198"/>
      <c r="NQ688" s="198"/>
      <c r="NR688" s="198"/>
      <c r="NS688" s="198"/>
      <c r="NT688" s="198"/>
      <c r="NU688" s="198"/>
      <c r="NV688" s="198"/>
      <c r="NW688" s="198"/>
      <c r="NX688" s="198"/>
      <c r="NY688" s="198"/>
      <c r="NZ688" s="198"/>
      <c r="OA688" s="198"/>
      <c r="OB688" s="198"/>
      <c r="OC688" s="198"/>
      <c r="OD688" s="198"/>
      <c r="OE688" s="198"/>
      <c r="OF688" s="198"/>
      <c r="OG688" s="198"/>
      <c r="OH688" s="198"/>
      <c r="OI688" s="198"/>
      <c r="OJ688" s="198"/>
      <c r="OK688" s="198"/>
      <c r="OL688" s="198"/>
      <c r="OM688" s="198"/>
      <c r="ON688" s="198"/>
      <c r="OO688" s="198"/>
      <c r="OP688" s="198"/>
      <c r="OQ688" s="198"/>
      <c r="OR688" s="198"/>
      <c r="OS688" s="198"/>
      <c r="OT688" s="198"/>
      <c r="OU688" s="198"/>
      <c r="OV688" s="198"/>
      <c r="OW688" s="198"/>
      <c r="OX688" s="198"/>
      <c r="OY688" s="198"/>
      <c r="OZ688" s="198"/>
      <c r="PA688" s="198"/>
      <c r="PB688" s="198"/>
      <c r="PC688" s="198"/>
      <c r="PD688" s="198"/>
      <c r="PE688" s="198"/>
      <c r="PF688" s="198"/>
      <c r="PG688" s="198"/>
      <c r="PH688" s="198"/>
      <c r="PI688" s="198"/>
      <c r="PJ688" s="198"/>
      <c r="PK688" s="198"/>
      <c r="PL688" s="198"/>
      <c r="PM688" s="198"/>
      <c r="PN688" s="198"/>
      <c r="PO688" s="198"/>
      <c r="PP688" s="198"/>
      <c r="PQ688" s="198"/>
      <c r="PR688" s="198"/>
      <c r="PS688" s="198"/>
      <c r="PT688" s="198"/>
      <c r="PU688" s="198"/>
      <c r="PV688" s="198"/>
      <c r="PW688" s="198"/>
      <c r="PX688" s="198"/>
      <c r="PY688" s="198"/>
      <c r="PZ688" s="198"/>
      <c r="QA688" s="198"/>
      <c r="QB688" s="198"/>
      <c r="QC688" s="198"/>
      <c r="QD688" s="198"/>
      <c r="QE688" s="198"/>
      <c r="QF688" s="198"/>
      <c r="QG688" s="198"/>
      <c r="QH688" s="198"/>
      <c r="QI688" s="198"/>
      <c r="QJ688" s="198"/>
      <c r="QK688" s="198"/>
      <c r="QL688" s="198"/>
      <c r="QM688" s="198"/>
      <c r="QN688" s="198"/>
      <c r="QO688" s="198"/>
      <c r="QP688" s="198"/>
      <c r="QQ688" s="198"/>
      <c r="QR688" s="198"/>
      <c r="QS688" s="198"/>
      <c r="QT688" s="198"/>
      <c r="QU688" s="198"/>
      <c r="QV688" s="198"/>
      <c r="QW688" s="198"/>
      <c r="QX688" s="198"/>
      <c r="QY688" s="198"/>
      <c r="QZ688" s="198"/>
      <c r="RA688" s="198"/>
      <c r="RB688" s="198"/>
      <c r="RC688" s="198"/>
      <c r="RD688" s="198"/>
      <c r="RE688" s="198"/>
      <c r="RF688" s="198"/>
      <c r="RG688" s="198"/>
      <c r="RH688" s="198"/>
      <c r="RI688" s="198"/>
      <c r="RJ688" s="198"/>
      <c r="RK688" s="198"/>
      <c r="RL688" s="198"/>
      <c r="RM688" s="198"/>
      <c r="RN688" s="198"/>
      <c r="RO688" s="198"/>
      <c r="RP688" s="198"/>
      <c r="RQ688" s="198"/>
      <c r="RR688" s="198"/>
      <c r="RS688" s="198"/>
      <c r="RT688" s="198"/>
      <c r="RU688" s="198"/>
      <c r="RV688" s="198"/>
      <c r="RW688" s="198"/>
      <c r="RX688" s="198"/>
      <c r="RY688" s="198"/>
      <c r="RZ688" s="198"/>
      <c r="SA688" s="198"/>
      <c r="SB688" s="198"/>
      <c r="SC688" s="198"/>
      <c r="SD688" s="198"/>
      <c r="SE688" s="198"/>
      <c r="SF688" s="198"/>
      <c r="SG688" s="198"/>
      <c r="SH688" s="198"/>
      <c r="SI688" s="198"/>
      <c r="SJ688" s="198"/>
      <c r="SK688" s="198"/>
      <c r="SL688" s="198"/>
      <c r="SM688" s="198"/>
      <c r="SN688" s="198"/>
      <c r="SO688" s="198"/>
      <c r="SP688" s="198"/>
      <c r="SQ688" s="198"/>
      <c r="SR688" s="198"/>
      <c r="SS688" s="198"/>
      <c r="ST688" s="198"/>
      <c r="SU688" s="198"/>
      <c r="SV688" s="198"/>
      <c r="SW688" s="198"/>
      <c r="SX688" s="198"/>
      <c r="SY688" s="198"/>
      <c r="SZ688" s="198"/>
      <c r="TA688" s="198"/>
      <c r="TB688" s="198"/>
      <c r="TC688" s="198"/>
      <c r="TD688" s="198"/>
      <c r="TE688" s="198"/>
      <c r="TF688" s="198"/>
      <c r="TG688" s="198"/>
      <c r="TH688" s="198"/>
      <c r="TI688" s="198"/>
      <c r="TJ688" s="198"/>
      <c r="TK688" s="198"/>
      <c r="TL688" s="198"/>
      <c r="TM688" s="198"/>
      <c r="TN688" s="198"/>
      <c r="TO688" s="198"/>
      <c r="TP688" s="198"/>
      <c r="TQ688" s="198"/>
      <c r="TR688" s="198"/>
      <c r="TS688" s="198"/>
      <c r="TT688" s="198"/>
      <c r="TU688" s="198"/>
      <c r="TV688" s="198"/>
      <c r="TW688" s="198"/>
      <c r="TX688" s="198"/>
      <c r="TY688" s="198"/>
      <c r="TZ688" s="198"/>
      <c r="UA688" s="198"/>
      <c r="UB688" s="198"/>
      <c r="UC688" s="198"/>
      <c r="UD688" s="198"/>
      <c r="UE688" s="198"/>
      <c r="UF688" s="198"/>
      <c r="UG688" s="198"/>
      <c r="UH688" s="198"/>
      <c r="UI688" s="198"/>
      <c r="UJ688" s="198"/>
      <c r="UK688" s="198"/>
      <c r="UL688" s="198"/>
      <c r="UM688" s="198"/>
      <c r="UN688" s="198"/>
      <c r="UO688" s="198"/>
      <c r="UP688" s="198"/>
      <c r="UQ688" s="198"/>
      <c r="UR688" s="198"/>
      <c r="US688" s="198"/>
      <c r="UT688" s="198"/>
      <c r="UU688" s="198"/>
      <c r="UV688" s="198"/>
      <c r="UW688" s="198"/>
      <c r="UX688" s="198"/>
      <c r="UY688" s="198"/>
      <c r="UZ688" s="198"/>
      <c r="VA688" s="198"/>
      <c r="VB688" s="198"/>
      <c r="VC688" s="198"/>
      <c r="VD688" s="198"/>
      <c r="VE688" s="198"/>
      <c r="VF688" s="198"/>
      <c r="VG688" s="198"/>
      <c r="VH688" s="198"/>
      <c r="VI688" s="198"/>
      <c r="VJ688" s="198"/>
      <c r="VK688" s="198"/>
      <c r="VL688" s="198"/>
      <c r="VM688" s="198"/>
      <c r="VN688" s="198"/>
      <c r="VO688" s="198"/>
      <c r="VP688" s="198"/>
      <c r="VQ688" s="198"/>
      <c r="VR688" s="198"/>
      <c r="VS688" s="198"/>
      <c r="VT688" s="198"/>
      <c r="VU688" s="198"/>
      <c r="VV688" s="198"/>
      <c r="VW688" s="198"/>
      <c r="VX688" s="198"/>
      <c r="VY688" s="198"/>
      <c r="VZ688" s="198"/>
      <c r="WA688" s="198"/>
      <c r="WB688" s="198"/>
      <c r="WC688" s="198"/>
      <c r="WD688" s="198"/>
      <c r="WE688" s="198"/>
      <c r="WF688" s="198"/>
      <c r="WG688" s="198"/>
      <c r="WH688" s="198"/>
      <c r="WI688" s="198"/>
      <c r="WJ688" s="198"/>
      <c r="WK688" s="198"/>
      <c r="WL688" s="198"/>
      <c r="WM688" s="198"/>
      <c r="WN688" s="198"/>
      <c r="WO688" s="198"/>
      <c r="WP688" s="198"/>
      <c r="WQ688" s="198"/>
      <c r="WR688" s="198"/>
      <c r="WS688" s="198"/>
      <c r="WT688" s="198"/>
      <c r="WU688" s="198"/>
      <c r="WV688" s="198"/>
      <c r="WW688" s="198"/>
      <c r="WX688" s="198"/>
      <c r="WY688" s="198"/>
      <c r="WZ688" s="198"/>
      <c r="XA688" s="198"/>
      <c r="XB688" s="198"/>
      <c r="XC688" s="198"/>
      <c r="XD688" s="198"/>
      <c r="XE688" s="198"/>
      <c r="XF688" s="198"/>
      <c r="XG688" s="198"/>
      <c r="XH688" s="198"/>
      <c r="XI688" s="198"/>
      <c r="XJ688" s="198"/>
      <c r="XK688" s="198"/>
      <c r="XL688" s="198"/>
      <c r="XM688" s="198"/>
      <c r="XN688" s="198"/>
      <c r="XO688" s="198"/>
      <c r="XP688" s="198"/>
      <c r="XQ688" s="198"/>
      <c r="XR688" s="198"/>
      <c r="XS688" s="198"/>
      <c r="XT688" s="198"/>
      <c r="XU688" s="198"/>
      <c r="XV688" s="198"/>
      <c r="XW688" s="198"/>
      <c r="XX688" s="198"/>
      <c r="XY688" s="198"/>
      <c r="XZ688" s="198"/>
      <c r="YA688" s="198"/>
      <c r="YB688" s="198"/>
      <c r="YC688" s="198"/>
      <c r="YD688" s="198"/>
      <c r="YE688" s="198"/>
      <c r="YF688" s="198"/>
      <c r="YG688" s="198"/>
      <c r="YH688" s="198"/>
      <c r="YI688" s="198"/>
      <c r="YJ688" s="198"/>
      <c r="YK688" s="198"/>
      <c r="YL688" s="198"/>
      <c r="YM688" s="198"/>
      <c r="YN688" s="198"/>
      <c r="YO688" s="198"/>
      <c r="YP688" s="198"/>
      <c r="YQ688" s="198"/>
      <c r="YR688" s="198"/>
      <c r="YS688" s="198"/>
      <c r="YT688" s="198"/>
      <c r="YU688" s="198"/>
      <c r="YV688" s="198"/>
      <c r="YW688" s="198"/>
      <c r="YX688" s="198"/>
      <c r="YY688" s="198"/>
      <c r="YZ688" s="198"/>
      <c r="ZA688" s="198"/>
      <c r="ZB688" s="198"/>
      <c r="ZC688" s="198"/>
      <c r="ZD688" s="198"/>
      <c r="ZE688" s="198"/>
      <c r="ZF688" s="198"/>
      <c r="ZG688" s="198"/>
      <c r="ZH688" s="198"/>
      <c r="ZI688" s="198"/>
      <c r="ZJ688" s="198"/>
      <c r="ZK688" s="198"/>
      <c r="ZL688" s="198"/>
      <c r="ZM688" s="198"/>
      <c r="ZN688" s="198"/>
      <c r="ZO688" s="198"/>
      <c r="ZP688" s="198"/>
      <c r="ZQ688" s="198"/>
      <c r="ZR688" s="198"/>
      <c r="ZS688" s="198"/>
      <c r="ZT688" s="198"/>
      <c r="ZU688" s="198"/>
      <c r="ZV688" s="198"/>
      <c r="ZW688" s="198"/>
      <c r="ZX688" s="198"/>
      <c r="ZY688" s="198"/>
      <c r="ZZ688" s="198"/>
      <c r="AAA688" s="198"/>
      <c r="AAB688" s="198"/>
      <c r="AAC688" s="198"/>
      <c r="AAD688" s="198"/>
      <c r="AAE688" s="198"/>
      <c r="AAF688" s="198"/>
      <c r="AAG688" s="198"/>
      <c r="AAH688" s="198"/>
      <c r="AAI688" s="198"/>
      <c r="AAJ688" s="198"/>
      <c r="AAK688" s="198"/>
      <c r="AAL688" s="198"/>
      <c r="AAM688" s="198"/>
      <c r="AAN688" s="198"/>
      <c r="AAO688" s="198"/>
      <c r="AAP688" s="198"/>
      <c r="AAQ688" s="198"/>
      <c r="AAR688" s="198"/>
      <c r="AAS688" s="198"/>
      <c r="AAT688" s="198"/>
      <c r="AAU688" s="198"/>
      <c r="AAV688" s="198"/>
      <c r="AAW688" s="198"/>
      <c r="AAX688" s="198"/>
      <c r="AAY688" s="198"/>
      <c r="AAZ688" s="198"/>
      <c r="ABA688" s="198"/>
      <c r="ABB688" s="198"/>
      <c r="ABC688" s="198"/>
      <c r="ABD688" s="198"/>
      <c r="ABE688" s="198"/>
      <c r="ABF688" s="198"/>
      <c r="ABG688" s="198"/>
      <c r="ABH688" s="198"/>
      <c r="ABI688" s="198"/>
      <c r="ABJ688" s="198"/>
      <c r="ABK688" s="198"/>
      <c r="ABL688" s="198"/>
      <c r="ABM688" s="198"/>
      <c r="ABN688" s="198"/>
      <c r="ABO688" s="198"/>
      <c r="ABP688" s="198"/>
      <c r="ABQ688" s="198"/>
      <c r="ABR688" s="198"/>
      <c r="ABS688" s="198"/>
      <c r="ABT688" s="198"/>
      <c r="ABU688" s="198"/>
      <c r="ABV688" s="198"/>
      <c r="ABW688" s="198"/>
      <c r="ABX688" s="198"/>
      <c r="ABY688" s="198"/>
      <c r="ABZ688" s="198"/>
      <c r="ACA688" s="198"/>
      <c r="ACB688" s="198"/>
      <c r="ACC688" s="198"/>
      <c r="ACD688" s="198"/>
      <c r="ACE688" s="198"/>
      <c r="ACF688" s="198"/>
      <c r="ACG688" s="198"/>
      <c r="ACH688" s="198"/>
      <c r="ACI688" s="198"/>
      <c r="ACJ688" s="198"/>
      <c r="ACK688" s="198"/>
      <c r="ACL688" s="198"/>
      <c r="ACM688" s="198"/>
      <c r="ACN688" s="198"/>
      <c r="ACO688" s="198"/>
      <c r="ACP688" s="198"/>
      <c r="ACQ688" s="198"/>
      <c r="ACR688" s="198"/>
      <c r="ACS688" s="198"/>
      <c r="ACT688" s="198"/>
      <c r="ACU688" s="198"/>
      <c r="ACV688" s="198"/>
      <c r="ACW688" s="198"/>
      <c r="ACX688" s="198"/>
      <c r="ACY688" s="198"/>
      <c r="ACZ688" s="198"/>
      <c r="ADA688" s="198"/>
      <c r="ADB688" s="198"/>
      <c r="ADC688" s="198"/>
      <c r="ADD688" s="198"/>
      <c r="ADE688" s="198"/>
      <c r="ADF688" s="198"/>
      <c r="ADG688" s="198"/>
      <c r="ADH688" s="198"/>
      <c r="ADI688" s="198"/>
      <c r="ADJ688" s="198"/>
      <c r="ADK688" s="198"/>
      <c r="ADL688" s="198"/>
      <c r="ADM688" s="198"/>
      <c r="ADN688" s="198"/>
      <c r="ADO688" s="198"/>
      <c r="ADP688" s="198"/>
      <c r="ADQ688" s="198"/>
      <c r="ADR688" s="198"/>
      <c r="ADS688" s="198"/>
      <c r="ADT688" s="198"/>
      <c r="ADU688" s="198"/>
      <c r="ADV688" s="198"/>
      <c r="ADW688" s="198"/>
      <c r="ADX688" s="198"/>
      <c r="ADY688" s="198"/>
      <c r="ADZ688" s="198"/>
      <c r="AEA688" s="198"/>
      <c r="AEB688" s="198"/>
      <c r="AEC688" s="198"/>
      <c r="AED688" s="198"/>
      <c r="AEE688" s="198"/>
      <c r="AEF688" s="198"/>
      <c r="AEG688" s="198"/>
      <c r="AEH688" s="198"/>
      <c r="AEI688" s="198"/>
      <c r="AEJ688" s="198"/>
      <c r="AEK688" s="198"/>
      <c r="AEL688" s="198"/>
      <c r="AEM688" s="198"/>
      <c r="AEN688" s="198"/>
      <c r="AEO688" s="198"/>
      <c r="AEP688" s="198"/>
      <c r="AEQ688" s="198"/>
      <c r="AER688" s="198"/>
      <c r="AES688" s="198"/>
      <c r="AET688" s="198"/>
      <c r="AEU688" s="198"/>
      <c r="AEV688" s="198"/>
      <c r="AEW688" s="198"/>
      <c r="AEX688" s="198"/>
      <c r="AEY688" s="198"/>
      <c r="AEZ688" s="198"/>
      <c r="AFA688" s="198"/>
      <c r="AFB688" s="198"/>
      <c r="AFC688" s="198"/>
      <c r="AFD688" s="198"/>
      <c r="AFE688" s="198"/>
      <c r="AFF688" s="198"/>
      <c r="AFG688" s="198"/>
      <c r="AFH688" s="198"/>
      <c r="AFI688" s="198"/>
      <c r="AFJ688" s="198"/>
      <c r="AFK688" s="198"/>
      <c r="AFL688" s="198"/>
      <c r="AFM688" s="198"/>
      <c r="AFN688" s="198"/>
      <c r="AFO688" s="198"/>
      <c r="AFP688" s="198"/>
      <c r="AFQ688" s="198"/>
      <c r="AFR688" s="198"/>
      <c r="AFS688" s="198"/>
      <c r="AFT688" s="198"/>
      <c r="AFU688" s="198"/>
      <c r="AFV688" s="198"/>
      <c r="AFW688" s="198"/>
      <c r="AFX688" s="198"/>
      <c r="AFY688" s="198"/>
      <c r="AFZ688" s="198"/>
      <c r="AGA688" s="198"/>
      <c r="AGB688" s="198"/>
      <c r="AGC688" s="198"/>
      <c r="AGD688" s="198"/>
      <c r="AGE688" s="198"/>
      <c r="AGF688" s="198"/>
      <c r="AGG688" s="198"/>
      <c r="AGH688" s="198"/>
      <c r="AGI688" s="198"/>
      <c r="AGJ688" s="198"/>
      <c r="AGK688" s="198"/>
      <c r="AGL688" s="198"/>
      <c r="AGM688" s="198"/>
      <c r="AGN688" s="198"/>
      <c r="AGO688" s="198"/>
      <c r="AGP688" s="198"/>
      <c r="AGQ688" s="198"/>
      <c r="AGR688" s="198"/>
      <c r="AGS688" s="198"/>
      <c r="AGT688" s="198"/>
      <c r="AGU688" s="198"/>
      <c r="AGV688" s="198"/>
      <c r="AGW688" s="198"/>
      <c r="AGX688" s="198"/>
      <c r="AGY688" s="198"/>
      <c r="AGZ688" s="198"/>
      <c r="AHA688" s="198"/>
      <c r="AHB688" s="198"/>
      <c r="AHC688" s="198"/>
      <c r="AHD688" s="198"/>
      <c r="AHE688" s="198"/>
      <c r="AHF688" s="198"/>
      <c r="AHG688" s="198"/>
      <c r="AHH688" s="198"/>
      <c r="AHI688" s="198"/>
      <c r="AHJ688" s="198"/>
      <c r="AHK688" s="198"/>
      <c r="AHL688" s="198"/>
      <c r="AHM688" s="198"/>
      <c r="AHN688" s="198"/>
      <c r="AHO688" s="198"/>
      <c r="AHP688" s="198"/>
      <c r="AHQ688" s="198"/>
      <c r="AHR688" s="198"/>
      <c r="AHS688" s="198"/>
      <c r="AHT688" s="198"/>
      <c r="AHU688" s="198"/>
      <c r="AHV688" s="198"/>
      <c r="AHW688" s="198"/>
      <c r="AHX688" s="198"/>
      <c r="AHY688" s="198"/>
      <c r="AHZ688" s="198"/>
      <c r="AIA688" s="198"/>
      <c r="AIB688" s="198"/>
      <c r="AIC688" s="198"/>
      <c r="AID688" s="198"/>
      <c r="AIE688" s="198"/>
      <c r="AIF688" s="198"/>
      <c r="AIG688" s="198"/>
      <c r="AIH688" s="198"/>
      <c r="AII688" s="198"/>
      <c r="AIJ688" s="198"/>
      <c r="AIK688" s="198"/>
      <c r="AIL688" s="198"/>
      <c r="AIM688" s="198"/>
      <c r="AIN688" s="198"/>
      <c r="AIO688" s="198"/>
      <c r="AIP688" s="198"/>
      <c r="AIQ688" s="198"/>
      <c r="AIR688" s="198"/>
      <c r="AIS688" s="198"/>
      <c r="AIT688" s="198"/>
      <c r="AIU688" s="198"/>
      <c r="AIV688" s="198"/>
      <c r="AIW688" s="198"/>
      <c r="AIX688" s="198"/>
      <c r="AIY688" s="198"/>
      <c r="AIZ688" s="198"/>
      <c r="AJA688" s="198"/>
      <c r="AJB688" s="198"/>
      <c r="AJC688" s="198"/>
      <c r="AJD688" s="198"/>
      <c r="AJE688" s="198"/>
      <c r="AJF688" s="198"/>
      <c r="AJG688" s="198"/>
      <c r="AJH688" s="198"/>
      <c r="AJI688" s="198"/>
      <c r="AJJ688" s="198"/>
      <c r="AJK688" s="198"/>
      <c r="AJL688" s="198"/>
      <c r="AJM688" s="198"/>
      <c r="AJN688" s="198"/>
      <c r="AJO688" s="198"/>
      <c r="AJP688" s="198"/>
      <c r="AJQ688" s="198"/>
      <c r="AJR688" s="198"/>
      <c r="AJS688" s="198"/>
      <c r="AJT688" s="198"/>
      <c r="AJU688" s="198"/>
      <c r="AJV688" s="198"/>
      <c r="AJW688" s="198"/>
      <c r="AJX688" s="198"/>
      <c r="AJY688" s="198"/>
      <c r="AJZ688" s="198"/>
      <c r="AKA688" s="198"/>
      <c r="AKB688" s="198"/>
      <c r="AKC688" s="198"/>
      <c r="AKD688" s="198"/>
      <c r="AKE688" s="198"/>
      <c r="AKF688" s="198"/>
      <c r="AKG688" s="198"/>
      <c r="AKH688" s="198"/>
      <c r="AKI688" s="198"/>
      <c r="AKJ688" s="198"/>
      <c r="AKK688" s="198"/>
      <c r="AKL688" s="198"/>
      <c r="AKM688" s="198"/>
      <c r="AKN688" s="198"/>
      <c r="AKO688" s="198"/>
      <c r="AKP688" s="198"/>
      <c r="AKQ688" s="198"/>
      <c r="AKR688" s="198"/>
      <c r="AKS688" s="198"/>
      <c r="AKT688" s="198"/>
      <c r="AKU688" s="198"/>
      <c r="AKV688" s="198"/>
      <c r="AKW688" s="198"/>
      <c r="AKX688" s="198"/>
      <c r="AKY688" s="198"/>
      <c r="AKZ688" s="198"/>
      <c r="ALA688" s="198"/>
      <c r="ALB688" s="198"/>
      <c r="ALC688" s="198"/>
      <c r="ALD688" s="198"/>
      <c r="ALE688" s="198"/>
      <c r="ALF688" s="198"/>
      <c r="ALG688" s="198"/>
      <c r="ALH688" s="198"/>
      <c r="ALI688" s="198"/>
      <c r="ALJ688" s="198"/>
      <c r="ALK688" s="198"/>
      <c r="ALL688" s="198"/>
      <c r="ALM688" s="198"/>
      <c r="ALN688" s="198"/>
      <c r="ALO688" s="198"/>
      <c r="ALP688" s="198"/>
      <c r="ALQ688" s="198"/>
      <c r="ALR688" s="198"/>
      <c r="ALS688" s="198"/>
      <c r="ALT688" s="198"/>
      <c r="ALU688" s="198"/>
      <c r="ALV688" s="198"/>
      <c r="ALW688" s="198"/>
      <c r="ALX688" s="198"/>
      <c r="ALY688" s="198"/>
      <c r="ALZ688" s="198"/>
      <c r="AMA688" s="198"/>
      <c r="AMB688" s="198"/>
      <c r="AMC688" s="198"/>
      <c r="AMD688" s="198"/>
      <c r="AME688" s="198"/>
      <c r="AMF688" s="198"/>
      <c r="AMG688" s="198"/>
      <c r="AMH688" s="198"/>
      <c r="AMI688" s="198"/>
      <c r="AMJ688" s="198"/>
      <c r="AMK688" s="198"/>
      <c r="AML688" s="198"/>
      <c r="AMM688" s="198"/>
      <c r="AMN688" s="198"/>
      <c r="AMO688" s="198"/>
      <c r="AMP688" s="198"/>
      <c r="AMQ688" s="198"/>
      <c r="AMR688" s="198"/>
      <c r="AMS688" s="198"/>
      <c r="AMT688" s="198"/>
      <c r="AMU688" s="198"/>
      <c r="AMV688" s="198"/>
      <c r="AMW688" s="198"/>
      <c r="AMX688" s="198"/>
      <c r="AMY688" s="198"/>
      <c r="AMZ688" s="198"/>
      <c r="ANA688" s="198"/>
      <c r="ANB688" s="198"/>
      <c r="ANC688" s="198"/>
      <c r="AND688" s="198"/>
      <c r="ANE688" s="198"/>
      <c r="ANF688" s="198"/>
      <c r="ANG688" s="198"/>
      <c r="ANH688" s="198"/>
      <c r="ANI688" s="198"/>
      <c r="ANJ688" s="198"/>
      <c r="ANK688" s="198"/>
      <c r="ANL688" s="198"/>
      <c r="ANM688" s="198"/>
      <c r="ANN688" s="198"/>
      <c r="ANO688" s="198"/>
      <c r="ANP688" s="198"/>
      <c r="ANQ688" s="198"/>
      <c r="ANR688" s="198"/>
      <c r="ANS688" s="198"/>
      <c r="ANT688" s="198"/>
      <c r="ANU688" s="198"/>
      <c r="ANV688" s="198"/>
      <c r="ANW688" s="198"/>
      <c r="ANX688" s="198"/>
      <c r="ANY688" s="198"/>
      <c r="ANZ688" s="198"/>
      <c r="AOA688" s="198"/>
      <c r="AOB688" s="198"/>
      <c r="AOC688" s="198"/>
      <c r="AOD688" s="198"/>
      <c r="AOE688" s="198"/>
      <c r="AOF688" s="198"/>
      <c r="AOG688" s="198"/>
      <c r="AOH688" s="198"/>
      <c r="AOI688" s="198"/>
      <c r="AOJ688" s="198"/>
      <c r="AOK688" s="198"/>
      <c r="AOL688" s="198"/>
      <c r="AOM688" s="198"/>
      <c r="AON688" s="198"/>
      <c r="AOO688" s="198"/>
      <c r="AOP688" s="198"/>
      <c r="AOQ688" s="198"/>
      <c r="AOR688" s="198"/>
      <c r="AOS688" s="198"/>
      <c r="AOT688" s="198"/>
      <c r="AOU688" s="198"/>
      <c r="AOV688" s="198"/>
      <c r="AOW688" s="198"/>
      <c r="AOX688" s="198"/>
      <c r="AOY688" s="198"/>
      <c r="AOZ688" s="198"/>
      <c r="APA688" s="198"/>
      <c r="APB688" s="198"/>
      <c r="APC688" s="198"/>
      <c r="APD688" s="198"/>
      <c r="APE688" s="198"/>
      <c r="APF688" s="198"/>
      <c r="APG688" s="198"/>
      <c r="APH688" s="198"/>
      <c r="API688" s="198"/>
      <c r="APJ688" s="198"/>
      <c r="APK688" s="198"/>
      <c r="APL688" s="198"/>
      <c r="APM688" s="198"/>
      <c r="APN688" s="198"/>
      <c r="APO688" s="198"/>
      <c r="APP688" s="198"/>
      <c r="APQ688" s="198"/>
      <c r="APR688" s="198"/>
      <c r="APS688" s="198"/>
      <c r="APT688" s="198"/>
      <c r="APU688" s="198"/>
      <c r="APV688" s="198"/>
      <c r="APW688" s="198"/>
      <c r="APX688" s="198"/>
      <c r="APY688" s="198"/>
      <c r="APZ688" s="198"/>
      <c r="AQA688" s="198"/>
      <c r="AQB688" s="198"/>
      <c r="AQC688" s="198"/>
      <c r="AQD688" s="198"/>
      <c r="AQE688" s="198"/>
      <c r="AQF688" s="198"/>
      <c r="AQG688" s="198"/>
      <c r="AQH688" s="198"/>
      <c r="AQI688" s="198"/>
      <c r="AQJ688" s="198"/>
      <c r="AQK688" s="198"/>
      <c r="AQL688" s="198"/>
      <c r="AQM688" s="198"/>
      <c r="AQN688" s="198"/>
      <c r="AQO688" s="198"/>
      <c r="AQP688" s="198"/>
      <c r="AQQ688" s="198"/>
      <c r="AQR688" s="198"/>
      <c r="AQS688" s="198"/>
      <c r="AQT688" s="198"/>
      <c r="AQU688" s="198"/>
      <c r="AQV688" s="198"/>
      <c r="AQW688" s="198"/>
      <c r="AQX688" s="198"/>
      <c r="AQY688" s="198"/>
      <c r="AQZ688" s="198"/>
      <c r="ARA688" s="198"/>
      <c r="ARB688" s="198"/>
      <c r="ARC688" s="198"/>
      <c r="ARD688" s="198"/>
      <c r="ARE688" s="198"/>
      <c r="ARF688" s="198"/>
      <c r="ARG688" s="198"/>
      <c r="ARH688" s="198"/>
      <c r="ARI688" s="198"/>
      <c r="ARJ688" s="198"/>
      <c r="ARK688" s="198"/>
      <c r="ARL688" s="198"/>
      <c r="ARM688" s="198"/>
      <c r="ARN688" s="198"/>
      <c r="ARO688" s="198"/>
      <c r="ARP688" s="198"/>
      <c r="ARQ688" s="198"/>
      <c r="ARR688" s="198"/>
      <c r="ARS688" s="198"/>
      <c r="ART688" s="198"/>
      <c r="ARU688" s="198"/>
      <c r="ARV688" s="198"/>
      <c r="ARW688" s="198"/>
      <c r="ARX688" s="198"/>
      <c r="ARY688" s="198"/>
      <c r="ARZ688" s="198"/>
      <c r="ASA688" s="198"/>
      <c r="ASB688" s="198"/>
      <c r="ASC688" s="198"/>
      <c r="ASD688" s="198"/>
      <c r="ASE688" s="198"/>
      <c r="ASF688" s="198"/>
      <c r="ASG688" s="198"/>
      <c r="ASH688" s="198"/>
      <c r="ASI688" s="198"/>
      <c r="ASJ688" s="198"/>
      <c r="ASK688" s="198"/>
      <c r="ASL688" s="198"/>
      <c r="ASM688" s="198"/>
      <c r="ASN688" s="198"/>
      <c r="ASO688" s="198"/>
      <c r="ASP688" s="198"/>
      <c r="ASQ688" s="198"/>
      <c r="ASR688" s="198"/>
      <c r="ASS688" s="198"/>
      <c r="AST688" s="198"/>
      <c r="ASU688" s="198"/>
      <c r="ASV688" s="198"/>
      <c r="ASW688" s="198"/>
      <c r="ASX688" s="198"/>
      <c r="ASY688" s="198"/>
      <c r="ASZ688" s="198"/>
      <c r="ATA688" s="198"/>
      <c r="ATB688" s="198"/>
      <c r="ATC688" s="198"/>
      <c r="ATD688" s="198"/>
      <c r="ATE688" s="198"/>
      <c r="ATF688" s="198"/>
      <c r="ATG688" s="198"/>
      <c r="ATH688" s="198"/>
      <c r="ATI688" s="198"/>
      <c r="ATJ688" s="198"/>
      <c r="ATK688" s="198"/>
      <c r="ATL688" s="198"/>
      <c r="ATM688" s="198"/>
      <c r="ATN688" s="198"/>
      <c r="ATO688" s="198"/>
      <c r="ATP688" s="198"/>
      <c r="ATQ688" s="198"/>
      <c r="ATR688" s="198"/>
      <c r="ATS688" s="198"/>
      <c r="ATT688" s="198"/>
      <c r="ATU688" s="198"/>
      <c r="ATV688" s="198"/>
      <c r="ATW688" s="198"/>
      <c r="ATX688" s="198"/>
      <c r="ATY688" s="198"/>
      <c r="ATZ688" s="198"/>
      <c r="AUA688" s="198"/>
      <c r="AUB688" s="198"/>
      <c r="AUC688" s="198"/>
      <c r="AUD688" s="198"/>
      <c r="AUE688" s="198"/>
      <c r="AUF688" s="198"/>
      <c r="AUG688" s="198"/>
      <c r="AUH688" s="198"/>
      <c r="AUI688" s="198"/>
      <c r="AUJ688" s="198"/>
      <c r="AUK688" s="198"/>
      <c r="AUL688" s="198"/>
      <c r="AUM688" s="198"/>
      <c r="AUN688" s="198"/>
      <c r="AUO688" s="198"/>
      <c r="AUP688" s="198"/>
      <c r="AUQ688" s="198"/>
      <c r="AUR688" s="198"/>
      <c r="AUS688" s="198"/>
      <c r="AUT688" s="198"/>
      <c r="AUU688" s="198"/>
      <c r="AUV688" s="198"/>
      <c r="AUW688" s="198"/>
      <c r="AUX688" s="198"/>
      <c r="AUY688" s="198"/>
      <c r="AUZ688" s="198"/>
      <c r="AVA688" s="198"/>
      <c r="AVB688" s="198"/>
      <c r="AVC688" s="198"/>
      <c r="AVD688" s="198"/>
      <c r="AVE688" s="198"/>
      <c r="AVF688" s="198"/>
      <c r="AVG688" s="198"/>
      <c r="AVH688" s="198"/>
      <c r="AVI688" s="198"/>
      <c r="AVJ688" s="198"/>
      <c r="AVK688" s="198"/>
      <c r="AVL688" s="198"/>
      <c r="AVM688" s="198"/>
      <c r="AVN688" s="198"/>
      <c r="AVO688" s="198"/>
      <c r="AVP688" s="198"/>
      <c r="AVQ688" s="198"/>
      <c r="AVR688" s="198"/>
      <c r="AVS688" s="198"/>
      <c r="AVT688" s="198"/>
      <c r="AVU688" s="198"/>
      <c r="AVV688" s="198"/>
      <c r="AVW688" s="198"/>
      <c r="AVX688" s="198"/>
      <c r="AVY688" s="198"/>
      <c r="AVZ688" s="198"/>
      <c r="AWA688" s="198"/>
      <c r="AWB688" s="198"/>
      <c r="AWC688" s="198"/>
      <c r="AWD688" s="198"/>
      <c r="AWE688" s="198"/>
      <c r="AWF688" s="198"/>
      <c r="AWG688" s="198"/>
      <c r="AWH688" s="198"/>
      <c r="AWI688" s="198"/>
      <c r="AWJ688" s="198"/>
      <c r="AWK688" s="198"/>
      <c r="AWL688" s="198"/>
      <c r="AWM688" s="198"/>
      <c r="AWN688" s="198"/>
      <c r="AWO688" s="198"/>
      <c r="AWP688" s="198"/>
      <c r="AWQ688" s="198"/>
      <c r="AWR688" s="198"/>
      <c r="AWS688" s="198"/>
      <c r="AWT688" s="198"/>
      <c r="AWU688" s="198"/>
      <c r="AWV688" s="198"/>
      <c r="AWW688" s="198"/>
      <c r="AWX688" s="198"/>
      <c r="AWY688" s="198"/>
      <c r="AWZ688" s="198"/>
      <c r="AXA688" s="198"/>
      <c r="AXB688" s="198"/>
      <c r="AXC688" s="198"/>
      <c r="AXD688" s="198"/>
      <c r="AXE688" s="198"/>
      <c r="AXF688" s="198"/>
      <c r="AXG688" s="198"/>
      <c r="AXH688" s="198"/>
      <c r="AXI688" s="198"/>
      <c r="AXJ688" s="198"/>
      <c r="AXK688" s="198"/>
      <c r="AXL688" s="198"/>
      <c r="AXM688" s="198"/>
      <c r="AXN688" s="198"/>
      <c r="AXO688" s="198"/>
      <c r="AXP688" s="198"/>
      <c r="AXQ688" s="198"/>
      <c r="AXR688" s="198"/>
      <c r="AXS688" s="198"/>
      <c r="AXT688" s="198"/>
      <c r="AXU688" s="198"/>
      <c r="AXV688" s="198"/>
      <c r="AXW688" s="198"/>
      <c r="AXX688" s="198"/>
      <c r="AXY688" s="198"/>
      <c r="AXZ688" s="198"/>
      <c r="AYA688" s="198"/>
      <c r="AYB688" s="198"/>
      <c r="AYC688" s="198"/>
      <c r="AYD688" s="198"/>
      <c r="AYE688" s="198"/>
      <c r="AYF688" s="198"/>
      <c r="AYG688" s="198"/>
      <c r="AYH688" s="198"/>
      <c r="AYI688" s="198"/>
      <c r="AYJ688" s="198"/>
      <c r="AYK688" s="198"/>
      <c r="AYL688" s="198"/>
      <c r="AYM688" s="198"/>
      <c r="AYN688" s="198"/>
      <c r="AYO688" s="198"/>
      <c r="AYP688" s="198"/>
      <c r="AYQ688" s="198"/>
      <c r="AYR688" s="198"/>
      <c r="AYS688" s="198"/>
      <c r="AYT688" s="198"/>
      <c r="AYU688" s="198"/>
      <c r="AYV688" s="198"/>
      <c r="AYW688" s="198"/>
      <c r="AYX688" s="198"/>
      <c r="AYY688" s="198"/>
      <c r="AYZ688" s="198"/>
      <c r="AZA688" s="198"/>
      <c r="AZB688" s="198"/>
      <c r="AZC688" s="198"/>
      <c r="AZD688" s="198"/>
      <c r="AZE688" s="198"/>
      <c r="AZF688" s="198"/>
      <c r="AZG688" s="198"/>
      <c r="AZH688" s="198"/>
      <c r="AZI688" s="198"/>
      <c r="AZJ688" s="198"/>
      <c r="AZK688" s="198"/>
      <c r="AZL688" s="198"/>
      <c r="AZM688" s="198"/>
      <c r="AZN688" s="198"/>
      <c r="AZO688" s="198"/>
      <c r="AZP688" s="198"/>
      <c r="AZQ688" s="198"/>
      <c r="AZR688" s="198"/>
      <c r="AZS688" s="198"/>
      <c r="AZT688" s="198"/>
      <c r="AZU688" s="198"/>
      <c r="AZV688" s="198"/>
      <c r="AZW688" s="198"/>
      <c r="AZX688" s="198"/>
      <c r="AZY688" s="198"/>
      <c r="AZZ688" s="198"/>
      <c r="BAA688" s="198"/>
      <c r="BAB688" s="198"/>
      <c r="BAC688" s="198"/>
      <c r="BAD688" s="198"/>
      <c r="BAE688" s="198"/>
      <c r="BAF688" s="198"/>
      <c r="BAG688" s="198"/>
      <c r="BAH688" s="198"/>
      <c r="BAI688" s="198"/>
      <c r="BAJ688" s="198"/>
      <c r="BAK688" s="198"/>
      <c r="BAL688" s="198"/>
      <c r="BAM688" s="198"/>
      <c r="BAN688" s="198"/>
      <c r="BAO688" s="198"/>
      <c r="BAP688" s="198"/>
      <c r="BAQ688" s="198"/>
      <c r="BAR688" s="198"/>
      <c r="BAS688" s="198"/>
      <c r="BAT688" s="198"/>
      <c r="BAU688" s="198"/>
      <c r="BAV688" s="198"/>
      <c r="BAW688" s="198"/>
      <c r="BAX688" s="198"/>
      <c r="BAY688" s="198"/>
      <c r="BAZ688" s="198"/>
      <c r="BBA688" s="198"/>
      <c r="BBB688" s="198"/>
      <c r="BBC688" s="198"/>
      <c r="BBD688" s="198"/>
      <c r="BBE688" s="198"/>
      <c r="BBF688" s="198"/>
      <c r="BBG688" s="198"/>
      <c r="BBH688" s="198"/>
      <c r="BBI688" s="198"/>
      <c r="BBJ688" s="198"/>
      <c r="BBK688" s="198"/>
      <c r="BBL688" s="198"/>
      <c r="BBM688" s="198"/>
      <c r="BBN688" s="198"/>
      <c r="BBO688" s="198"/>
      <c r="BBP688" s="198"/>
      <c r="BBQ688" s="198"/>
      <c r="BBR688" s="198"/>
      <c r="BBS688" s="198"/>
      <c r="BBT688" s="198"/>
      <c r="BBU688" s="198"/>
      <c r="BBV688" s="198"/>
      <c r="BBW688" s="198"/>
      <c r="BBX688" s="198"/>
      <c r="BBY688" s="198"/>
      <c r="BBZ688" s="198"/>
      <c r="BCA688" s="198"/>
      <c r="BCB688" s="198"/>
      <c r="BCC688" s="198"/>
      <c r="BCD688" s="198"/>
      <c r="BCE688" s="198"/>
      <c r="BCF688" s="198"/>
      <c r="BCG688" s="198"/>
      <c r="BCH688" s="198"/>
      <c r="BCI688" s="198"/>
      <c r="BCJ688" s="198"/>
      <c r="BCK688" s="198"/>
      <c r="BCL688" s="198"/>
      <c r="BCM688" s="198"/>
      <c r="BCN688" s="198"/>
      <c r="BCO688" s="198"/>
      <c r="BCP688" s="198"/>
      <c r="BCQ688" s="198"/>
      <c r="BCR688" s="198"/>
      <c r="BCS688" s="198"/>
      <c r="BCT688" s="198"/>
      <c r="BCU688" s="198"/>
      <c r="BCV688" s="198"/>
      <c r="BCW688" s="198"/>
      <c r="BCX688" s="198"/>
      <c r="BCY688" s="198"/>
      <c r="BCZ688" s="198"/>
      <c r="BDA688" s="198"/>
      <c r="BDB688" s="198"/>
      <c r="BDC688" s="198"/>
      <c r="BDD688" s="198"/>
      <c r="BDE688" s="198"/>
      <c r="BDF688" s="198"/>
      <c r="BDG688" s="198"/>
      <c r="BDH688" s="198"/>
      <c r="BDI688" s="198"/>
      <c r="BDJ688" s="198"/>
      <c r="BDK688" s="198"/>
      <c r="BDL688" s="198"/>
      <c r="BDM688" s="198"/>
      <c r="BDN688" s="198"/>
      <c r="BDO688" s="198"/>
      <c r="BDP688" s="198"/>
      <c r="BDQ688" s="198"/>
      <c r="BDR688" s="198"/>
      <c r="BDS688" s="198"/>
      <c r="BDT688" s="198"/>
      <c r="BDU688" s="198"/>
      <c r="BDV688" s="198"/>
      <c r="BDW688" s="198"/>
      <c r="BDX688" s="198"/>
      <c r="BDY688" s="198"/>
      <c r="BDZ688" s="198"/>
      <c r="BEA688" s="198"/>
      <c r="BEB688" s="198"/>
      <c r="BEC688" s="198"/>
      <c r="BED688" s="198"/>
      <c r="BEE688" s="198"/>
      <c r="BEF688" s="198"/>
      <c r="BEG688" s="198"/>
      <c r="BEH688" s="198"/>
      <c r="BEI688" s="198"/>
      <c r="BEJ688" s="198"/>
      <c r="BEK688" s="198"/>
      <c r="BEL688" s="198"/>
      <c r="BEM688" s="198"/>
      <c r="BEN688" s="198"/>
      <c r="BEO688" s="198"/>
      <c r="BEP688" s="198"/>
      <c r="BEQ688" s="198"/>
      <c r="BER688" s="198"/>
      <c r="BES688" s="198"/>
      <c r="BET688" s="198"/>
      <c r="BEU688" s="198"/>
      <c r="BEV688" s="198"/>
      <c r="BEW688" s="198"/>
      <c r="BEX688" s="198"/>
      <c r="BEY688" s="198"/>
      <c r="BEZ688" s="198"/>
      <c r="BFA688" s="198"/>
      <c r="BFB688" s="198"/>
      <c r="BFC688" s="198"/>
      <c r="BFD688" s="198"/>
      <c r="BFE688" s="198"/>
      <c r="BFF688" s="198"/>
      <c r="BFG688" s="198"/>
      <c r="BFH688" s="198"/>
      <c r="BFI688" s="198"/>
      <c r="BFJ688" s="198"/>
      <c r="BFK688" s="198"/>
      <c r="BFL688" s="198"/>
      <c r="BFM688" s="198"/>
      <c r="BFN688" s="198"/>
      <c r="BFO688" s="198"/>
      <c r="BFP688" s="198"/>
      <c r="BFQ688" s="198"/>
      <c r="BFR688" s="198"/>
      <c r="BFS688" s="198"/>
      <c r="BFT688" s="198"/>
      <c r="BFU688" s="198"/>
      <c r="BFV688" s="198"/>
      <c r="BFW688" s="198"/>
      <c r="BFX688" s="198"/>
      <c r="BFY688" s="198"/>
      <c r="BFZ688" s="198"/>
      <c r="BGA688" s="198"/>
      <c r="BGB688" s="198"/>
      <c r="BGC688" s="198"/>
      <c r="BGD688" s="198"/>
      <c r="BGE688" s="198"/>
      <c r="BGF688" s="198"/>
      <c r="BGG688" s="198"/>
      <c r="BGH688" s="198"/>
      <c r="BGI688" s="198"/>
      <c r="BGJ688" s="198"/>
      <c r="BGK688" s="198"/>
      <c r="BGL688" s="198"/>
      <c r="BGM688" s="198"/>
      <c r="BGN688" s="198"/>
      <c r="BGO688" s="198"/>
      <c r="BGP688" s="198"/>
      <c r="BGQ688" s="198"/>
      <c r="BGR688" s="198"/>
      <c r="BGS688" s="198"/>
      <c r="BGT688" s="198"/>
      <c r="BGU688" s="198"/>
      <c r="BGV688" s="198"/>
      <c r="BGW688" s="198"/>
      <c r="BGX688" s="198"/>
      <c r="BGY688" s="198"/>
      <c r="BGZ688" s="198"/>
      <c r="BHA688" s="198"/>
      <c r="BHB688" s="198"/>
      <c r="BHC688" s="198"/>
      <c r="BHD688" s="198"/>
      <c r="BHE688" s="198"/>
      <c r="BHF688" s="198"/>
      <c r="BHG688" s="198"/>
      <c r="BHH688" s="198"/>
      <c r="BHI688" s="198"/>
      <c r="BHJ688" s="198"/>
      <c r="BHK688" s="198"/>
      <c r="BHL688" s="198"/>
      <c r="BHM688" s="198"/>
      <c r="BHN688" s="198"/>
      <c r="BHO688" s="198"/>
      <c r="BHP688" s="198"/>
      <c r="BHQ688" s="198"/>
      <c r="BHR688" s="198"/>
      <c r="BHS688" s="198"/>
      <c r="BHT688" s="198"/>
      <c r="BHU688" s="198"/>
      <c r="BHV688" s="198"/>
      <c r="BHW688" s="198"/>
      <c r="BHX688" s="198"/>
      <c r="BHY688" s="198"/>
      <c r="BHZ688" s="198"/>
      <c r="BIA688" s="198"/>
      <c r="BIB688" s="198"/>
      <c r="BIC688" s="198"/>
      <c r="BID688" s="198"/>
      <c r="BIE688" s="198"/>
      <c r="BIF688" s="198"/>
      <c r="BIG688" s="198"/>
      <c r="BIH688" s="198"/>
      <c r="BII688" s="198"/>
      <c r="BIJ688" s="198"/>
      <c r="BIK688" s="198"/>
      <c r="BIL688" s="198"/>
      <c r="BIM688" s="198"/>
      <c r="BIN688" s="198"/>
      <c r="BIO688" s="198"/>
      <c r="BIP688" s="198"/>
      <c r="BIQ688" s="198"/>
      <c r="BIR688" s="198"/>
      <c r="BIS688" s="198"/>
      <c r="BIT688" s="198"/>
      <c r="BIU688" s="198"/>
      <c r="BIV688" s="198"/>
      <c r="BIW688" s="198"/>
      <c r="BIX688" s="198"/>
      <c r="BIY688" s="198"/>
      <c r="BIZ688" s="198"/>
      <c r="BJA688" s="198"/>
      <c r="BJB688" s="198"/>
      <c r="BJC688" s="198"/>
      <c r="BJD688" s="198"/>
      <c r="BJE688" s="198"/>
      <c r="BJF688" s="198"/>
      <c r="BJG688" s="198"/>
      <c r="BJH688" s="198"/>
      <c r="BJI688" s="198"/>
      <c r="BJJ688" s="198"/>
      <c r="BJK688" s="198"/>
      <c r="BJL688" s="198"/>
      <c r="BJM688" s="198"/>
      <c r="BJN688" s="198"/>
      <c r="BJO688" s="198"/>
      <c r="BJP688" s="198"/>
      <c r="BJQ688" s="198"/>
      <c r="BJR688" s="198"/>
      <c r="BJS688" s="198"/>
      <c r="BJT688" s="198"/>
      <c r="BJU688" s="198"/>
      <c r="BJV688" s="198"/>
      <c r="BJW688" s="198"/>
      <c r="BJX688" s="198"/>
      <c r="BJY688" s="198"/>
      <c r="BJZ688" s="198"/>
      <c r="BKA688" s="198"/>
      <c r="BKB688" s="198"/>
      <c r="BKC688" s="198"/>
      <c r="BKD688" s="198"/>
      <c r="BKE688" s="198"/>
      <c r="BKF688" s="198"/>
      <c r="BKG688" s="198"/>
      <c r="BKH688" s="198"/>
      <c r="BKI688" s="198"/>
      <c r="BKJ688" s="198"/>
      <c r="BKK688" s="198"/>
      <c r="BKL688" s="198"/>
      <c r="BKM688" s="198"/>
      <c r="BKN688" s="198"/>
      <c r="BKO688" s="198"/>
      <c r="BKP688" s="198"/>
      <c r="BKQ688" s="198"/>
      <c r="BKR688" s="198"/>
      <c r="BKS688" s="198"/>
      <c r="BKT688" s="198"/>
      <c r="BKU688" s="198"/>
      <c r="BKV688" s="198"/>
      <c r="BKW688" s="198"/>
      <c r="BKX688" s="198"/>
      <c r="BKY688" s="198"/>
      <c r="BKZ688" s="198"/>
      <c r="BLA688" s="198"/>
      <c r="BLB688" s="198"/>
      <c r="BLC688" s="198"/>
      <c r="BLD688" s="198"/>
      <c r="BLE688" s="198"/>
      <c r="BLF688" s="198"/>
      <c r="BLG688" s="198"/>
      <c r="BLH688" s="198"/>
      <c r="BLI688" s="198"/>
      <c r="BLJ688" s="198"/>
      <c r="BLK688" s="198"/>
      <c r="BLL688" s="198"/>
      <c r="BLM688" s="198"/>
      <c r="BLN688" s="198"/>
      <c r="BLO688" s="198"/>
      <c r="BLP688" s="198"/>
      <c r="BLQ688" s="198"/>
      <c r="BLR688" s="198"/>
      <c r="BLS688" s="198"/>
      <c r="BLT688" s="198"/>
      <c r="BLU688" s="198"/>
      <c r="BLV688" s="198"/>
      <c r="BLW688" s="198"/>
      <c r="BLX688" s="198"/>
      <c r="BLY688" s="198"/>
      <c r="BLZ688" s="198"/>
      <c r="BMA688" s="198"/>
      <c r="BMB688" s="198"/>
      <c r="BMC688" s="198"/>
      <c r="BMD688" s="198"/>
      <c r="BME688" s="198"/>
      <c r="BMF688" s="198"/>
      <c r="BMG688" s="198"/>
      <c r="BMH688" s="198"/>
      <c r="BMI688" s="198"/>
      <c r="BMJ688" s="198"/>
      <c r="BMK688" s="198"/>
      <c r="BML688" s="198"/>
      <c r="BMM688" s="198"/>
      <c r="BMN688" s="198"/>
      <c r="BMO688" s="198"/>
      <c r="BMP688" s="198"/>
      <c r="BMQ688" s="198"/>
      <c r="BMR688" s="198"/>
      <c r="BMS688" s="198"/>
      <c r="BMT688" s="198"/>
      <c r="BMU688" s="198"/>
      <c r="BMV688" s="198"/>
      <c r="BMW688" s="198"/>
      <c r="BMX688" s="198"/>
      <c r="BMY688" s="198"/>
      <c r="BMZ688" s="198"/>
      <c r="BNA688" s="198"/>
      <c r="BNB688" s="198"/>
      <c r="BNC688" s="198"/>
      <c r="BND688" s="198"/>
      <c r="BNE688" s="198"/>
      <c r="BNF688" s="198"/>
      <c r="BNG688" s="198"/>
      <c r="BNH688" s="198"/>
      <c r="BNI688" s="198"/>
      <c r="BNJ688" s="198"/>
      <c r="BNK688" s="198"/>
      <c r="BNL688" s="198"/>
      <c r="BNM688" s="198"/>
      <c r="BNN688" s="198"/>
      <c r="BNO688" s="198"/>
      <c r="BNP688" s="198"/>
      <c r="BNQ688" s="198"/>
      <c r="BNR688" s="198"/>
      <c r="BNS688" s="198"/>
      <c r="BNT688" s="198"/>
      <c r="BNU688" s="198"/>
      <c r="BNV688" s="198"/>
      <c r="BNW688" s="198"/>
      <c r="BNX688" s="198"/>
      <c r="BNY688" s="198"/>
      <c r="BNZ688" s="198"/>
      <c r="BOA688" s="198"/>
      <c r="BOB688" s="198"/>
      <c r="BOC688" s="198"/>
      <c r="BOD688" s="198"/>
      <c r="BOE688" s="198"/>
      <c r="BOF688" s="198"/>
      <c r="BOG688" s="198"/>
      <c r="BOH688" s="198"/>
      <c r="BOI688" s="198"/>
      <c r="BOJ688" s="198"/>
      <c r="BOK688" s="198"/>
      <c r="BOL688" s="198"/>
      <c r="BOM688" s="198"/>
      <c r="BON688" s="198"/>
      <c r="BOO688" s="198"/>
      <c r="BOP688" s="198"/>
      <c r="BOQ688" s="198"/>
      <c r="BOR688" s="198"/>
      <c r="BOS688" s="198"/>
      <c r="BOT688" s="198"/>
      <c r="BOU688" s="198"/>
      <c r="BOV688" s="198"/>
      <c r="BOW688" s="198"/>
      <c r="BOX688" s="198"/>
      <c r="BOY688" s="198"/>
      <c r="BOZ688" s="198"/>
      <c r="BPA688" s="198"/>
      <c r="BPB688" s="198"/>
      <c r="BPC688" s="198"/>
      <c r="BPD688" s="198"/>
      <c r="BPE688" s="198"/>
      <c r="BPF688" s="198"/>
      <c r="BPG688" s="198"/>
      <c r="BPH688" s="198"/>
      <c r="BPI688" s="198"/>
      <c r="BPJ688" s="198"/>
      <c r="BPK688" s="198"/>
      <c r="BPL688" s="198"/>
      <c r="BPM688" s="198"/>
      <c r="BPN688" s="198"/>
      <c r="BPO688" s="198"/>
      <c r="BPP688" s="198"/>
      <c r="BPQ688" s="198"/>
      <c r="BPR688" s="198"/>
      <c r="BPS688" s="198"/>
      <c r="BPT688" s="198"/>
      <c r="BPU688" s="198"/>
      <c r="BPV688" s="198"/>
      <c r="BPW688" s="198"/>
      <c r="BPX688" s="198"/>
      <c r="BPY688" s="198"/>
      <c r="BPZ688" s="198"/>
      <c r="BQA688" s="198"/>
      <c r="BQB688" s="198"/>
      <c r="BQC688" s="198"/>
      <c r="BQD688" s="198"/>
      <c r="BQE688" s="198"/>
      <c r="BQF688" s="198"/>
      <c r="BQG688" s="198"/>
      <c r="BQH688" s="198"/>
      <c r="BQI688" s="198"/>
      <c r="BQJ688" s="198"/>
      <c r="BQK688" s="198"/>
      <c r="BQL688" s="198"/>
      <c r="BQM688" s="198"/>
      <c r="BQN688" s="198"/>
      <c r="BQO688" s="198"/>
      <c r="BQP688" s="198"/>
      <c r="BQQ688" s="198"/>
      <c r="BQR688" s="198"/>
      <c r="BQS688" s="198"/>
      <c r="BQT688" s="198"/>
      <c r="BQU688" s="198"/>
      <c r="BQV688" s="198"/>
      <c r="BQW688" s="198"/>
      <c r="BQX688" s="198"/>
      <c r="BQY688" s="198"/>
      <c r="BQZ688" s="198"/>
      <c r="BRA688" s="198"/>
      <c r="BRB688" s="198"/>
      <c r="BRC688" s="198"/>
      <c r="BRD688" s="198"/>
      <c r="BRE688" s="198"/>
      <c r="BRF688" s="198"/>
      <c r="BRG688" s="198"/>
      <c r="BRH688" s="198"/>
      <c r="BRI688" s="198"/>
      <c r="BRJ688" s="198"/>
      <c r="BRK688" s="198"/>
      <c r="BRL688" s="198"/>
      <c r="BRM688" s="198"/>
      <c r="BRN688" s="198"/>
      <c r="BRO688" s="198"/>
      <c r="BRP688" s="198"/>
      <c r="BRQ688" s="198"/>
      <c r="BRR688" s="198"/>
      <c r="BRS688" s="198"/>
      <c r="BRT688" s="198"/>
      <c r="BRU688" s="198"/>
      <c r="BRV688" s="198"/>
      <c r="BRW688" s="198"/>
      <c r="BRX688" s="198"/>
      <c r="BRY688" s="198"/>
      <c r="BRZ688" s="198"/>
      <c r="BSA688" s="198"/>
      <c r="BSB688" s="198"/>
      <c r="BSC688" s="198"/>
      <c r="BSD688" s="198"/>
      <c r="BSE688" s="198"/>
      <c r="BSF688" s="198"/>
      <c r="BSG688" s="198"/>
      <c r="BSH688" s="198"/>
      <c r="BSI688" s="198"/>
      <c r="BSJ688" s="198"/>
      <c r="BSK688" s="198"/>
      <c r="BSL688" s="198"/>
      <c r="BSM688" s="198"/>
      <c r="BSN688" s="198"/>
      <c r="BSO688" s="198"/>
      <c r="BSP688" s="198"/>
      <c r="BSQ688" s="198"/>
      <c r="BSR688" s="198"/>
      <c r="BSS688" s="198"/>
      <c r="BST688" s="198"/>
      <c r="BSU688" s="198"/>
      <c r="BSV688" s="198"/>
      <c r="BSW688" s="198"/>
      <c r="BSX688" s="198"/>
      <c r="BSY688" s="198"/>
      <c r="BSZ688" s="198"/>
      <c r="BTA688" s="198"/>
      <c r="BTB688" s="198"/>
      <c r="BTC688" s="198"/>
      <c r="BTD688" s="198"/>
      <c r="BTE688" s="198"/>
      <c r="BTF688" s="198"/>
      <c r="BTG688" s="198"/>
      <c r="BTH688" s="198"/>
      <c r="BTI688" s="198"/>
      <c r="BTJ688" s="198"/>
      <c r="BTK688" s="198"/>
      <c r="BTL688" s="198"/>
      <c r="BTM688" s="198"/>
      <c r="BTN688" s="198"/>
      <c r="BTO688" s="198"/>
      <c r="BTP688" s="198"/>
      <c r="BTQ688" s="198"/>
      <c r="BTR688" s="198"/>
      <c r="BTS688" s="198"/>
      <c r="BTT688" s="198"/>
      <c r="BTU688" s="198"/>
      <c r="BTV688" s="198"/>
      <c r="BTW688" s="198"/>
      <c r="BTX688" s="198"/>
      <c r="BTY688" s="198"/>
      <c r="BTZ688" s="198"/>
      <c r="BUA688" s="198"/>
      <c r="BUB688" s="198"/>
      <c r="BUC688" s="198"/>
      <c r="BUD688" s="198"/>
      <c r="BUE688" s="198"/>
      <c r="BUF688" s="198"/>
      <c r="BUG688" s="198"/>
      <c r="BUH688" s="198"/>
      <c r="BUI688" s="198"/>
      <c r="BUJ688" s="198"/>
      <c r="BUK688" s="198"/>
      <c r="BUL688" s="198"/>
      <c r="BUM688" s="198"/>
      <c r="BUN688" s="198"/>
      <c r="BUO688" s="198"/>
      <c r="BUP688" s="198"/>
      <c r="BUQ688" s="198"/>
      <c r="BUR688" s="198"/>
      <c r="BUS688" s="198"/>
      <c r="BUT688" s="198"/>
      <c r="BUU688" s="198"/>
      <c r="BUV688" s="198"/>
      <c r="BUW688" s="198"/>
      <c r="BUX688" s="198"/>
      <c r="BUY688" s="198"/>
      <c r="BUZ688" s="198"/>
      <c r="BVA688" s="198"/>
      <c r="BVB688" s="198"/>
      <c r="BVC688" s="198"/>
      <c r="BVD688" s="198"/>
      <c r="BVE688" s="198"/>
      <c r="BVF688" s="198"/>
      <c r="BVG688" s="198"/>
      <c r="BVH688" s="198"/>
      <c r="BVI688" s="198"/>
      <c r="BVJ688" s="198"/>
      <c r="BVK688" s="198"/>
      <c r="BVL688" s="198"/>
      <c r="BVM688" s="198"/>
      <c r="BVN688" s="198"/>
      <c r="BVO688" s="198"/>
      <c r="BVP688" s="198"/>
      <c r="BVQ688" s="198"/>
      <c r="BVR688" s="198"/>
      <c r="BVS688" s="198"/>
      <c r="BVT688" s="198"/>
      <c r="BVU688" s="198"/>
      <c r="BVV688" s="198"/>
      <c r="BVW688" s="198"/>
      <c r="BVX688" s="198"/>
      <c r="BVY688" s="198"/>
      <c r="BVZ688" s="198"/>
      <c r="BWA688" s="198"/>
      <c r="BWB688" s="198"/>
      <c r="BWC688" s="198"/>
      <c r="BWD688" s="198"/>
      <c r="BWE688" s="198"/>
      <c r="BWF688" s="198"/>
      <c r="BWG688" s="198"/>
      <c r="BWH688" s="198"/>
      <c r="BWI688" s="198"/>
      <c r="BWJ688" s="198"/>
      <c r="BWK688" s="198"/>
      <c r="BWL688" s="198"/>
      <c r="BWM688" s="198"/>
      <c r="BWN688" s="198"/>
      <c r="BWO688" s="198"/>
      <c r="BWP688" s="198"/>
      <c r="BWQ688" s="198"/>
      <c r="BWR688" s="198"/>
      <c r="BWS688" s="198"/>
      <c r="BWT688" s="198"/>
      <c r="BWU688" s="198"/>
      <c r="BWV688" s="198"/>
      <c r="BWW688" s="198"/>
      <c r="BWX688" s="198"/>
      <c r="BWY688" s="198"/>
      <c r="BWZ688" s="198"/>
      <c r="BXA688" s="198"/>
      <c r="BXB688" s="198"/>
      <c r="BXC688" s="198"/>
      <c r="BXD688" s="198"/>
      <c r="BXE688" s="198"/>
      <c r="BXF688" s="198"/>
      <c r="BXG688" s="198"/>
      <c r="BXH688" s="198"/>
      <c r="BXI688" s="198"/>
      <c r="BXJ688" s="198"/>
      <c r="BXK688" s="198"/>
      <c r="BXL688" s="198"/>
      <c r="BXM688" s="198"/>
      <c r="BXN688" s="198"/>
      <c r="BXO688" s="198"/>
      <c r="BXP688" s="198"/>
      <c r="BXQ688" s="198"/>
      <c r="BXR688" s="198"/>
      <c r="BXS688" s="198"/>
      <c r="BXT688" s="198"/>
      <c r="BXU688" s="198"/>
      <c r="BXV688" s="198"/>
      <c r="BXW688" s="198"/>
      <c r="BXX688" s="198"/>
      <c r="BXY688" s="198"/>
      <c r="BXZ688" s="198"/>
      <c r="BYA688" s="198"/>
      <c r="BYB688" s="198"/>
      <c r="BYC688" s="198"/>
      <c r="BYD688" s="198"/>
      <c r="BYE688" s="198"/>
      <c r="BYF688" s="198"/>
      <c r="BYG688" s="198"/>
      <c r="BYH688" s="198"/>
      <c r="BYI688" s="198"/>
      <c r="BYJ688" s="198"/>
      <c r="BYK688" s="198"/>
      <c r="BYL688" s="198"/>
      <c r="BYM688" s="198"/>
      <c r="BYN688" s="198"/>
      <c r="BYO688" s="198"/>
      <c r="BYP688" s="198"/>
      <c r="BYQ688" s="198"/>
      <c r="BYR688" s="198"/>
      <c r="BYS688" s="198"/>
      <c r="BYT688" s="198"/>
      <c r="BYU688" s="198"/>
      <c r="BYV688" s="198"/>
      <c r="BYW688" s="198"/>
      <c r="BYX688" s="198"/>
      <c r="BYY688" s="198"/>
      <c r="BYZ688" s="198"/>
      <c r="BZA688" s="198"/>
      <c r="BZB688" s="198"/>
      <c r="BZC688" s="198"/>
      <c r="BZD688" s="198"/>
      <c r="BZE688" s="198"/>
      <c r="BZF688" s="198"/>
      <c r="BZG688" s="198"/>
      <c r="BZH688" s="198"/>
      <c r="BZI688" s="198"/>
      <c r="BZJ688" s="198"/>
      <c r="BZK688" s="198"/>
      <c r="BZL688" s="198"/>
      <c r="BZM688" s="198"/>
      <c r="BZN688" s="198"/>
      <c r="BZO688" s="198"/>
      <c r="BZP688" s="198"/>
      <c r="BZQ688" s="198"/>
      <c r="BZR688" s="198"/>
      <c r="BZS688" s="198"/>
      <c r="BZT688" s="198"/>
      <c r="BZU688" s="198"/>
      <c r="BZV688" s="198"/>
      <c r="BZW688" s="198"/>
      <c r="BZX688" s="198"/>
      <c r="BZY688" s="198"/>
      <c r="BZZ688" s="198"/>
      <c r="CAA688" s="198"/>
      <c r="CAB688" s="198"/>
      <c r="CAC688" s="198"/>
      <c r="CAD688" s="198"/>
      <c r="CAE688" s="198"/>
      <c r="CAF688" s="198"/>
      <c r="CAG688" s="198"/>
      <c r="CAH688" s="198"/>
      <c r="CAI688" s="198"/>
      <c r="CAJ688" s="198"/>
      <c r="CAK688" s="198"/>
      <c r="CAL688" s="198"/>
      <c r="CAM688" s="198"/>
      <c r="CAN688" s="198"/>
      <c r="CAO688" s="198"/>
      <c r="CAP688" s="198"/>
      <c r="CAQ688" s="198"/>
      <c r="CAR688" s="198"/>
      <c r="CAS688" s="198"/>
      <c r="CAT688" s="198"/>
      <c r="CAU688" s="198"/>
      <c r="CAV688" s="198"/>
      <c r="CAW688" s="198"/>
      <c r="CAX688" s="198"/>
      <c r="CAY688" s="198"/>
      <c r="CAZ688" s="198"/>
      <c r="CBA688" s="198"/>
      <c r="CBB688" s="198"/>
      <c r="CBC688" s="198"/>
      <c r="CBD688" s="198"/>
      <c r="CBE688" s="198"/>
      <c r="CBF688" s="198"/>
      <c r="CBG688" s="198"/>
      <c r="CBH688" s="198"/>
      <c r="CBI688" s="198"/>
      <c r="CBJ688" s="198"/>
      <c r="CBK688" s="198"/>
      <c r="CBL688" s="198"/>
      <c r="CBM688" s="198"/>
      <c r="CBN688" s="198"/>
      <c r="CBO688" s="198"/>
      <c r="CBP688" s="198"/>
      <c r="CBQ688" s="198"/>
      <c r="CBR688" s="198"/>
      <c r="CBS688" s="198"/>
      <c r="CBT688" s="198"/>
      <c r="CBU688" s="198"/>
      <c r="CBV688" s="198"/>
      <c r="CBW688" s="198"/>
      <c r="CBX688" s="198"/>
      <c r="CBY688" s="198"/>
      <c r="CBZ688" s="198"/>
      <c r="CCA688" s="198"/>
      <c r="CCB688" s="198"/>
      <c r="CCC688" s="198"/>
      <c r="CCD688" s="198"/>
      <c r="CCE688" s="198"/>
      <c r="CCF688" s="198"/>
      <c r="CCG688" s="198"/>
      <c r="CCH688" s="198"/>
      <c r="CCI688" s="198"/>
      <c r="CCJ688" s="198"/>
      <c r="CCK688" s="198"/>
      <c r="CCL688" s="198"/>
      <c r="CCM688" s="198"/>
      <c r="CCN688" s="198"/>
      <c r="CCO688" s="198"/>
      <c r="CCP688" s="198"/>
      <c r="CCQ688" s="198"/>
      <c r="CCR688" s="198"/>
      <c r="CCS688" s="198"/>
      <c r="CCT688" s="198"/>
      <c r="CCU688" s="198"/>
      <c r="CCV688" s="198"/>
      <c r="CCW688" s="198"/>
      <c r="CCX688" s="198"/>
      <c r="CCY688" s="198"/>
      <c r="CCZ688" s="198"/>
      <c r="CDA688" s="198"/>
      <c r="CDB688" s="198"/>
      <c r="CDC688" s="198"/>
      <c r="CDD688" s="198"/>
      <c r="CDE688" s="198"/>
      <c r="CDF688" s="198"/>
      <c r="CDG688" s="198"/>
      <c r="CDH688" s="198"/>
      <c r="CDI688" s="198"/>
      <c r="CDJ688" s="198"/>
      <c r="CDK688" s="198"/>
      <c r="CDL688" s="198"/>
      <c r="CDM688" s="198"/>
      <c r="CDN688" s="198"/>
      <c r="CDO688" s="198"/>
      <c r="CDP688" s="198"/>
      <c r="CDQ688" s="198"/>
      <c r="CDR688" s="198"/>
      <c r="CDS688" s="198"/>
      <c r="CDT688" s="198"/>
      <c r="CDU688" s="198"/>
      <c r="CDV688" s="198"/>
      <c r="CDW688" s="198"/>
      <c r="CDX688" s="198"/>
      <c r="CDY688" s="198"/>
      <c r="CDZ688" s="198"/>
      <c r="CEA688" s="198"/>
      <c r="CEB688" s="198"/>
      <c r="CEC688" s="198"/>
      <c r="CED688" s="198"/>
      <c r="CEE688" s="198"/>
      <c r="CEF688" s="198"/>
      <c r="CEG688" s="198"/>
      <c r="CEH688" s="198"/>
      <c r="CEI688" s="198"/>
      <c r="CEJ688" s="198"/>
      <c r="CEK688" s="198"/>
      <c r="CEL688" s="198"/>
      <c r="CEM688" s="198"/>
      <c r="CEN688" s="198"/>
      <c r="CEO688" s="198"/>
      <c r="CEP688" s="198"/>
      <c r="CEQ688" s="198"/>
      <c r="CER688" s="198"/>
      <c r="CES688" s="198"/>
      <c r="CET688" s="198"/>
      <c r="CEU688" s="198"/>
      <c r="CEV688" s="198"/>
      <c r="CEW688" s="198"/>
      <c r="CEX688" s="198"/>
      <c r="CEY688" s="198"/>
      <c r="CEZ688" s="198"/>
      <c r="CFA688" s="198"/>
      <c r="CFB688" s="198"/>
      <c r="CFC688" s="198"/>
      <c r="CFD688" s="198"/>
      <c r="CFE688" s="198"/>
      <c r="CFF688" s="198"/>
      <c r="CFG688" s="198"/>
      <c r="CFH688" s="198"/>
      <c r="CFI688" s="198"/>
      <c r="CFJ688" s="198"/>
      <c r="CFK688" s="198"/>
      <c r="CFL688" s="198"/>
      <c r="CFM688" s="198"/>
      <c r="CFN688" s="198"/>
      <c r="CFO688" s="198"/>
      <c r="CFP688" s="198"/>
      <c r="CFQ688" s="198"/>
      <c r="CFR688" s="198"/>
      <c r="CFS688" s="198"/>
      <c r="CFT688" s="198"/>
      <c r="CFU688" s="198"/>
      <c r="CFV688" s="198"/>
      <c r="CFW688" s="198"/>
      <c r="CFX688" s="198"/>
      <c r="CFY688" s="198"/>
      <c r="CFZ688" s="198"/>
      <c r="CGA688" s="198"/>
      <c r="CGB688" s="198"/>
      <c r="CGC688" s="198"/>
      <c r="CGD688" s="198"/>
      <c r="CGE688" s="198"/>
      <c r="CGF688" s="198"/>
      <c r="CGG688" s="198"/>
      <c r="CGH688" s="198"/>
      <c r="CGI688" s="198"/>
      <c r="CGJ688" s="198"/>
      <c r="CGK688" s="198"/>
      <c r="CGL688" s="198"/>
      <c r="CGM688" s="198"/>
      <c r="CGN688" s="198"/>
      <c r="CGO688" s="198"/>
      <c r="CGP688" s="198"/>
      <c r="CGQ688" s="198"/>
      <c r="CGR688" s="198"/>
      <c r="CGS688" s="198"/>
      <c r="CGT688" s="198"/>
      <c r="CGU688" s="198"/>
      <c r="CGV688" s="198"/>
      <c r="CGW688" s="198"/>
      <c r="CGX688" s="198"/>
      <c r="CGY688" s="198"/>
      <c r="CGZ688" s="198"/>
      <c r="CHA688" s="198"/>
      <c r="CHB688" s="198"/>
      <c r="CHC688" s="198"/>
      <c r="CHD688" s="198"/>
      <c r="CHE688" s="198"/>
      <c r="CHF688" s="198"/>
      <c r="CHG688" s="198"/>
      <c r="CHH688" s="198"/>
      <c r="CHI688" s="198"/>
      <c r="CHJ688" s="198"/>
      <c r="CHK688" s="198"/>
      <c r="CHL688" s="198"/>
      <c r="CHM688" s="198"/>
      <c r="CHN688" s="198"/>
      <c r="CHO688" s="198"/>
      <c r="CHP688" s="198"/>
      <c r="CHQ688" s="198"/>
      <c r="CHR688" s="198"/>
      <c r="CHS688" s="198"/>
      <c r="CHT688" s="198"/>
      <c r="CHU688" s="198"/>
      <c r="CHV688" s="198"/>
      <c r="CHW688" s="198"/>
      <c r="CHX688" s="198"/>
      <c r="CHY688" s="198"/>
      <c r="CHZ688" s="198"/>
      <c r="CIA688" s="198"/>
      <c r="CIB688" s="198"/>
      <c r="CIC688" s="198"/>
      <c r="CID688" s="198"/>
      <c r="CIE688" s="198"/>
      <c r="CIF688" s="198"/>
      <c r="CIG688" s="198"/>
      <c r="CIH688" s="198"/>
      <c r="CII688" s="198"/>
      <c r="CIJ688" s="198"/>
      <c r="CIK688" s="198"/>
      <c r="CIL688" s="198"/>
      <c r="CIM688" s="198"/>
      <c r="CIN688" s="198"/>
      <c r="CIO688" s="198"/>
      <c r="CIP688" s="198"/>
      <c r="CIQ688" s="198"/>
      <c r="CIR688" s="198"/>
      <c r="CIS688" s="198"/>
      <c r="CIT688" s="198"/>
      <c r="CIU688" s="198"/>
      <c r="CIV688" s="198"/>
      <c r="CIW688" s="198"/>
      <c r="CIX688" s="198"/>
      <c r="CIY688" s="198"/>
      <c r="CIZ688" s="198"/>
      <c r="CJA688" s="198"/>
      <c r="CJB688" s="198"/>
      <c r="CJC688" s="198"/>
      <c r="CJD688" s="198"/>
      <c r="CJE688" s="198"/>
      <c r="CJF688" s="198"/>
      <c r="CJG688" s="198"/>
      <c r="CJH688" s="198"/>
      <c r="CJI688" s="198"/>
      <c r="CJJ688" s="198"/>
      <c r="CJK688" s="198"/>
      <c r="CJL688" s="198"/>
      <c r="CJM688" s="198"/>
      <c r="CJN688" s="198"/>
      <c r="CJO688" s="198"/>
      <c r="CJP688" s="198"/>
      <c r="CJQ688" s="198"/>
      <c r="CJR688" s="198"/>
      <c r="CJS688" s="198"/>
      <c r="CJT688" s="198"/>
      <c r="CJU688" s="198"/>
      <c r="CJV688" s="198"/>
      <c r="CJW688" s="198"/>
      <c r="CJX688" s="198"/>
      <c r="CJY688" s="198"/>
      <c r="CJZ688" s="198"/>
      <c r="CKA688" s="198"/>
      <c r="CKB688" s="198"/>
      <c r="CKC688" s="198"/>
      <c r="CKD688" s="198"/>
      <c r="CKE688" s="198"/>
      <c r="CKF688" s="198"/>
      <c r="CKG688" s="198"/>
      <c r="CKH688" s="198"/>
      <c r="CKI688" s="198"/>
      <c r="CKJ688" s="198"/>
      <c r="CKK688" s="198"/>
      <c r="CKL688" s="198"/>
      <c r="CKM688" s="198"/>
      <c r="CKN688" s="198"/>
      <c r="CKO688" s="198"/>
      <c r="CKP688" s="198"/>
      <c r="CKQ688" s="198"/>
      <c r="CKR688" s="198"/>
      <c r="CKS688" s="198"/>
      <c r="CKT688" s="198"/>
      <c r="CKU688" s="198"/>
      <c r="CKV688" s="198"/>
      <c r="CKW688" s="198"/>
      <c r="CKX688" s="198"/>
      <c r="CKY688" s="198"/>
      <c r="CKZ688" s="198"/>
      <c r="CLA688" s="198"/>
      <c r="CLB688" s="198"/>
      <c r="CLC688" s="198"/>
      <c r="CLD688" s="198"/>
      <c r="CLE688" s="198"/>
      <c r="CLF688" s="198"/>
      <c r="CLG688" s="198"/>
      <c r="CLH688" s="198"/>
      <c r="CLI688" s="198"/>
      <c r="CLJ688" s="198"/>
      <c r="CLK688" s="198"/>
      <c r="CLL688" s="198"/>
      <c r="CLM688" s="198"/>
      <c r="CLN688" s="198"/>
      <c r="CLO688" s="198"/>
      <c r="CLP688" s="198"/>
      <c r="CLQ688" s="198"/>
      <c r="CLR688" s="198"/>
      <c r="CLS688" s="198"/>
      <c r="CLT688" s="198"/>
      <c r="CLU688" s="198"/>
      <c r="CLV688" s="198"/>
      <c r="CLW688" s="198"/>
      <c r="CLX688" s="198"/>
      <c r="CLY688" s="198"/>
      <c r="CLZ688" s="198"/>
      <c r="CMA688" s="198"/>
      <c r="CMB688" s="198"/>
      <c r="CMC688" s="198"/>
      <c r="CMD688" s="198"/>
      <c r="CME688" s="198"/>
      <c r="CMF688" s="198"/>
      <c r="CMG688" s="198"/>
      <c r="CMH688" s="198"/>
      <c r="CMI688" s="198"/>
      <c r="CMJ688" s="198"/>
      <c r="CMK688" s="198"/>
      <c r="CML688" s="198"/>
      <c r="CMM688" s="198"/>
      <c r="CMN688" s="198"/>
      <c r="CMO688" s="198"/>
      <c r="CMP688" s="198"/>
      <c r="CMQ688" s="198"/>
      <c r="CMR688" s="198"/>
      <c r="CMS688" s="198"/>
      <c r="CMT688" s="198"/>
      <c r="CMU688" s="198"/>
      <c r="CMV688" s="198"/>
      <c r="CMW688" s="198"/>
      <c r="CMX688" s="198"/>
      <c r="CMY688" s="198"/>
      <c r="CMZ688" s="198"/>
      <c r="CNA688" s="198"/>
      <c r="CNB688" s="198"/>
      <c r="CNC688" s="198"/>
      <c r="CND688" s="198"/>
      <c r="CNE688" s="198"/>
      <c r="CNF688" s="198"/>
      <c r="CNG688" s="198"/>
      <c r="CNH688" s="198"/>
      <c r="CNI688" s="198"/>
      <c r="CNJ688" s="198"/>
      <c r="CNK688" s="198"/>
      <c r="CNL688" s="198"/>
      <c r="CNM688" s="198"/>
      <c r="CNN688" s="198"/>
      <c r="CNO688" s="198"/>
      <c r="CNP688" s="198"/>
      <c r="CNQ688" s="198"/>
      <c r="CNR688" s="198"/>
      <c r="CNS688" s="198"/>
      <c r="CNT688" s="198"/>
      <c r="CNU688" s="198"/>
      <c r="CNV688" s="198"/>
      <c r="CNW688" s="198"/>
      <c r="CNX688" s="198"/>
      <c r="CNY688" s="198"/>
      <c r="CNZ688" s="198"/>
      <c r="COA688" s="198"/>
      <c r="COB688" s="198"/>
      <c r="COC688" s="198"/>
      <c r="COD688" s="198"/>
      <c r="COE688" s="198"/>
      <c r="COF688" s="198"/>
      <c r="COG688" s="198"/>
      <c r="COH688" s="198"/>
      <c r="COI688" s="198"/>
      <c r="COJ688" s="198"/>
      <c r="COK688" s="198"/>
      <c r="COL688" s="198"/>
      <c r="COM688" s="198"/>
      <c r="CON688" s="198"/>
      <c r="COO688" s="198"/>
      <c r="COP688" s="198"/>
      <c r="COQ688" s="198"/>
      <c r="COR688" s="198"/>
      <c r="COS688" s="198"/>
      <c r="COT688" s="198"/>
      <c r="COU688" s="198"/>
      <c r="COV688" s="198"/>
      <c r="COW688" s="198"/>
      <c r="COX688" s="198"/>
      <c r="COY688" s="198"/>
      <c r="COZ688" s="198"/>
      <c r="CPA688" s="198"/>
      <c r="CPB688" s="198"/>
      <c r="CPC688" s="198"/>
      <c r="CPD688" s="198"/>
      <c r="CPE688" s="198"/>
      <c r="CPF688" s="198"/>
      <c r="CPG688" s="198"/>
      <c r="CPH688" s="198"/>
      <c r="CPI688" s="198"/>
      <c r="CPJ688" s="198"/>
      <c r="CPK688" s="198"/>
      <c r="CPL688" s="198"/>
      <c r="CPM688" s="198"/>
      <c r="CPN688" s="198"/>
      <c r="CPO688" s="198"/>
      <c r="CPP688" s="198"/>
      <c r="CPQ688" s="198"/>
      <c r="CPR688" s="198"/>
      <c r="CPS688" s="198"/>
      <c r="CPT688" s="198"/>
      <c r="CPU688" s="198"/>
      <c r="CPV688" s="198"/>
      <c r="CPW688" s="198"/>
      <c r="CPX688" s="198"/>
      <c r="CPY688" s="198"/>
      <c r="CPZ688" s="198"/>
      <c r="CQA688" s="198"/>
      <c r="CQB688" s="198"/>
      <c r="CQC688" s="198"/>
      <c r="CQD688" s="198"/>
      <c r="CQE688" s="198"/>
      <c r="CQF688" s="198"/>
      <c r="CQG688" s="198"/>
      <c r="CQH688" s="198"/>
      <c r="CQI688" s="198"/>
      <c r="CQJ688" s="198"/>
      <c r="CQK688" s="198"/>
      <c r="CQL688" s="198"/>
      <c r="CQM688" s="198"/>
      <c r="CQN688" s="198"/>
      <c r="CQO688" s="198"/>
      <c r="CQP688" s="198"/>
      <c r="CQQ688" s="198"/>
      <c r="CQR688" s="198"/>
      <c r="CQS688" s="198"/>
      <c r="CQT688" s="198"/>
      <c r="CQU688" s="198"/>
      <c r="CQV688" s="198"/>
      <c r="CQW688" s="198"/>
      <c r="CQX688" s="198"/>
      <c r="CQY688" s="198"/>
      <c r="CQZ688" s="198"/>
      <c r="CRA688" s="198"/>
      <c r="CRB688" s="198"/>
      <c r="CRC688" s="198"/>
      <c r="CRD688" s="198"/>
      <c r="CRE688" s="198"/>
      <c r="CRF688" s="198"/>
      <c r="CRG688" s="198"/>
      <c r="CRH688" s="198"/>
      <c r="CRI688" s="198"/>
      <c r="CRJ688" s="198"/>
      <c r="CRK688" s="198"/>
      <c r="CRL688" s="198"/>
      <c r="CRM688" s="198"/>
      <c r="CRN688" s="198"/>
      <c r="CRO688" s="198"/>
      <c r="CRP688" s="198"/>
      <c r="CRQ688" s="198"/>
      <c r="CRR688" s="198"/>
      <c r="CRS688" s="198"/>
      <c r="CRT688" s="198"/>
      <c r="CRU688" s="198"/>
      <c r="CRV688" s="198"/>
      <c r="CRW688" s="198"/>
      <c r="CRX688" s="198"/>
      <c r="CRY688" s="198"/>
      <c r="CRZ688" s="198"/>
      <c r="CSA688" s="198"/>
      <c r="CSB688" s="198"/>
      <c r="CSC688" s="198"/>
      <c r="CSD688" s="198"/>
      <c r="CSE688" s="198"/>
      <c r="CSF688" s="198"/>
      <c r="CSG688" s="198"/>
      <c r="CSH688" s="198"/>
      <c r="CSI688" s="198"/>
      <c r="CSJ688" s="198"/>
      <c r="CSK688" s="198"/>
      <c r="CSL688" s="198"/>
      <c r="CSM688" s="198"/>
      <c r="CSN688" s="198"/>
      <c r="CSO688" s="198"/>
      <c r="CSP688" s="198"/>
      <c r="CSQ688" s="198"/>
      <c r="CSR688" s="198"/>
      <c r="CSS688" s="198"/>
      <c r="CST688" s="198"/>
      <c r="CSU688" s="198"/>
      <c r="CSV688" s="198"/>
      <c r="CSW688" s="198"/>
      <c r="CSX688" s="198"/>
      <c r="CSY688" s="198"/>
      <c r="CSZ688" s="198"/>
      <c r="CTA688" s="198"/>
      <c r="CTB688" s="198"/>
      <c r="CTC688" s="198"/>
      <c r="CTD688" s="198"/>
      <c r="CTE688" s="198"/>
      <c r="CTF688" s="198"/>
      <c r="CTG688" s="198"/>
      <c r="CTH688" s="198"/>
      <c r="CTI688" s="198"/>
      <c r="CTJ688" s="198"/>
      <c r="CTK688" s="198"/>
      <c r="CTL688" s="198"/>
      <c r="CTM688" s="198"/>
      <c r="CTN688" s="198"/>
      <c r="CTO688" s="198"/>
      <c r="CTP688" s="198"/>
      <c r="CTQ688" s="198"/>
      <c r="CTR688" s="198"/>
      <c r="CTS688" s="198"/>
      <c r="CTT688" s="198"/>
      <c r="CTU688" s="198"/>
      <c r="CTV688" s="198"/>
      <c r="CTW688" s="198"/>
      <c r="CTX688" s="198"/>
      <c r="CTY688" s="198"/>
      <c r="CTZ688" s="198"/>
      <c r="CUA688" s="198"/>
      <c r="CUB688" s="198"/>
      <c r="CUC688" s="198"/>
      <c r="CUD688" s="198"/>
      <c r="CUE688" s="198"/>
      <c r="CUF688" s="198"/>
      <c r="CUG688" s="198"/>
      <c r="CUH688" s="198"/>
      <c r="CUI688" s="198"/>
      <c r="CUJ688" s="198"/>
      <c r="CUK688" s="198"/>
      <c r="CUL688" s="198"/>
      <c r="CUM688" s="198"/>
      <c r="CUN688" s="198"/>
      <c r="CUO688" s="198"/>
      <c r="CUP688" s="198"/>
      <c r="CUQ688" s="198"/>
      <c r="CUR688" s="198"/>
      <c r="CUS688" s="198"/>
      <c r="CUT688" s="198"/>
      <c r="CUU688" s="198"/>
      <c r="CUV688" s="198"/>
      <c r="CUW688" s="198"/>
      <c r="CUX688" s="198"/>
      <c r="CUY688" s="198"/>
      <c r="CUZ688" s="198"/>
      <c r="CVA688" s="198"/>
      <c r="CVB688" s="198"/>
      <c r="CVC688" s="198"/>
      <c r="CVD688" s="198"/>
      <c r="CVE688" s="198"/>
      <c r="CVF688" s="198"/>
      <c r="CVG688" s="198"/>
      <c r="CVH688" s="198"/>
      <c r="CVI688" s="198"/>
      <c r="CVJ688" s="198"/>
      <c r="CVK688" s="198"/>
      <c r="CVL688" s="198"/>
      <c r="CVM688" s="198"/>
      <c r="CVN688" s="198"/>
      <c r="CVO688" s="198"/>
      <c r="CVP688" s="198"/>
      <c r="CVQ688" s="198"/>
      <c r="CVR688" s="198"/>
      <c r="CVS688" s="198"/>
      <c r="CVT688" s="198"/>
      <c r="CVU688" s="198"/>
      <c r="CVV688" s="198"/>
      <c r="CVW688" s="198"/>
      <c r="CVX688" s="198"/>
      <c r="CVY688" s="198"/>
      <c r="CVZ688" s="198"/>
      <c r="CWA688" s="198"/>
      <c r="CWB688" s="198"/>
      <c r="CWC688" s="198"/>
      <c r="CWD688" s="198"/>
      <c r="CWE688" s="198"/>
      <c r="CWF688" s="198"/>
      <c r="CWG688" s="198"/>
      <c r="CWH688" s="198"/>
      <c r="CWI688" s="198"/>
      <c r="CWJ688" s="198"/>
      <c r="CWK688" s="198"/>
      <c r="CWL688" s="198"/>
      <c r="CWM688" s="198"/>
      <c r="CWN688" s="198"/>
      <c r="CWO688" s="198"/>
      <c r="CWP688" s="198"/>
      <c r="CWQ688" s="198"/>
      <c r="CWR688" s="198"/>
      <c r="CWS688" s="198"/>
      <c r="CWT688" s="198"/>
      <c r="CWU688" s="198"/>
      <c r="CWV688" s="198"/>
      <c r="CWW688" s="198"/>
      <c r="CWX688" s="198"/>
      <c r="CWY688" s="198"/>
      <c r="CWZ688" s="198"/>
      <c r="CXA688" s="198"/>
      <c r="CXB688" s="198"/>
      <c r="CXC688" s="198"/>
      <c r="CXD688" s="198"/>
      <c r="CXE688" s="198"/>
      <c r="CXF688" s="198"/>
      <c r="CXG688" s="198"/>
      <c r="CXH688" s="198"/>
      <c r="CXI688" s="198"/>
      <c r="CXJ688" s="198"/>
      <c r="CXK688" s="198"/>
      <c r="CXL688" s="198"/>
      <c r="CXM688" s="198"/>
      <c r="CXN688" s="198"/>
      <c r="CXO688" s="198"/>
      <c r="CXP688" s="198"/>
      <c r="CXQ688" s="198"/>
      <c r="CXR688" s="198"/>
      <c r="CXS688" s="198"/>
      <c r="CXT688" s="198"/>
      <c r="CXU688" s="198"/>
      <c r="CXV688" s="198"/>
      <c r="CXW688" s="198"/>
      <c r="CXX688" s="198"/>
      <c r="CXY688" s="198"/>
      <c r="CXZ688" s="198"/>
      <c r="CYA688" s="198"/>
      <c r="CYB688" s="198"/>
      <c r="CYC688" s="198"/>
      <c r="CYD688" s="198"/>
      <c r="CYE688" s="198"/>
      <c r="CYF688" s="198"/>
      <c r="CYG688" s="198"/>
      <c r="CYH688" s="198"/>
      <c r="CYI688" s="198"/>
      <c r="CYJ688" s="198"/>
      <c r="CYK688" s="198"/>
      <c r="CYL688" s="198"/>
      <c r="CYM688" s="198"/>
      <c r="CYN688" s="198"/>
      <c r="CYO688" s="198"/>
      <c r="CYP688" s="198"/>
      <c r="CYQ688" s="198"/>
      <c r="CYR688" s="198"/>
      <c r="CYS688" s="198"/>
      <c r="CYT688" s="198"/>
      <c r="CYU688" s="198"/>
      <c r="CYV688" s="198"/>
      <c r="CYW688" s="198"/>
      <c r="CYX688" s="198"/>
      <c r="CYY688" s="198"/>
      <c r="CYZ688" s="198"/>
      <c r="CZA688" s="198"/>
      <c r="CZB688" s="198"/>
      <c r="CZC688" s="198"/>
      <c r="CZD688" s="198"/>
      <c r="CZE688" s="198"/>
      <c r="CZF688" s="198"/>
      <c r="CZG688" s="198"/>
      <c r="CZH688" s="198"/>
      <c r="CZI688" s="198"/>
      <c r="CZJ688" s="198"/>
      <c r="CZK688" s="198"/>
      <c r="CZL688" s="198"/>
      <c r="CZM688" s="198"/>
      <c r="CZN688" s="198"/>
      <c r="CZO688" s="198"/>
      <c r="CZP688" s="198"/>
      <c r="CZQ688" s="198"/>
      <c r="CZR688" s="198"/>
      <c r="CZS688" s="198"/>
      <c r="CZT688" s="198"/>
      <c r="CZU688" s="198"/>
      <c r="CZV688" s="198"/>
      <c r="CZW688" s="198"/>
      <c r="CZX688" s="198"/>
      <c r="CZY688" s="198"/>
      <c r="CZZ688" s="198"/>
      <c r="DAA688" s="198"/>
      <c r="DAB688" s="198"/>
      <c r="DAC688" s="198"/>
      <c r="DAD688" s="198"/>
      <c r="DAE688" s="198"/>
      <c r="DAF688" s="198"/>
      <c r="DAG688" s="198"/>
      <c r="DAH688" s="198"/>
      <c r="DAI688" s="198"/>
      <c r="DAJ688" s="198"/>
      <c r="DAK688" s="198"/>
      <c r="DAL688" s="198"/>
      <c r="DAM688" s="198"/>
      <c r="DAN688" s="198"/>
      <c r="DAO688" s="198"/>
      <c r="DAP688" s="198"/>
      <c r="DAQ688" s="198"/>
      <c r="DAR688" s="198"/>
      <c r="DAS688" s="198"/>
      <c r="DAT688" s="198"/>
      <c r="DAU688" s="198"/>
      <c r="DAV688" s="198"/>
      <c r="DAW688" s="198"/>
      <c r="DAX688" s="198"/>
      <c r="DAY688" s="198"/>
      <c r="DAZ688" s="198"/>
      <c r="DBA688" s="198"/>
      <c r="DBB688" s="198"/>
      <c r="DBC688" s="198"/>
      <c r="DBD688" s="198"/>
      <c r="DBE688" s="198"/>
      <c r="DBF688" s="198"/>
      <c r="DBG688" s="198"/>
      <c r="DBH688" s="198"/>
      <c r="DBI688" s="198"/>
      <c r="DBJ688" s="198"/>
      <c r="DBK688" s="198"/>
      <c r="DBL688" s="198"/>
      <c r="DBM688" s="198"/>
      <c r="DBN688" s="198"/>
      <c r="DBO688" s="198"/>
      <c r="DBP688" s="198"/>
      <c r="DBQ688" s="198"/>
      <c r="DBR688" s="198"/>
      <c r="DBS688" s="198"/>
      <c r="DBT688" s="198"/>
      <c r="DBU688" s="198"/>
      <c r="DBV688" s="198"/>
      <c r="DBW688" s="198"/>
      <c r="DBX688" s="198"/>
      <c r="DBY688" s="198"/>
      <c r="DBZ688" s="198"/>
      <c r="DCA688" s="198"/>
      <c r="DCB688" s="198"/>
      <c r="DCC688" s="198"/>
      <c r="DCD688" s="198"/>
      <c r="DCE688" s="198"/>
      <c r="DCF688" s="198"/>
      <c r="DCG688" s="198"/>
      <c r="DCH688" s="198"/>
      <c r="DCI688" s="198"/>
      <c r="DCJ688" s="198"/>
      <c r="DCK688" s="198"/>
      <c r="DCL688" s="198"/>
      <c r="DCM688" s="198"/>
      <c r="DCN688" s="198"/>
      <c r="DCO688" s="198"/>
      <c r="DCP688" s="198"/>
      <c r="DCQ688" s="198"/>
      <c r="DCR688" s="198"/>
      <c r="DCS688" s="198"/>
      <c r="DCT688" s="198"/>
      <c r="DCU688" s="198"/>
      <c r="DCV688" s="198"/>
      <c r="DCW688" s="198"/>
      <c r="DCX688" s="198"/>
      <c r="DCY688" s="198"/>
      <c r="DCZ688" s="198"/>
      <c r="DDA688" s="198"/>
      <c r="DDB688" s="198"/>
      <c r="DDC688" s="198"/>
      <c r="DDD688" s="198"/>
      <c r="DDE688" s="198"/>
      <c r="DDF688" s="198"/>
      <c r="DDG688" s="198"/>
      <c r="DDH688" s="198"/>
      <c r="DDI688" s="198"/>
      <c r="DDJ688" s="198"/>
      <c r="DDK688" s="198"/>
      <c r="DDL688" s="198"/>
      <c r="DDM688" s="198"/>
      <c r="DDN688" s="198"/>
      <c r="DDO688" s="198"/>
      <c r="DDP688" s="198"/>
      <c r="DDQ688" s="198"/>
      <c r="DDR688" s="198"/>
      <c r="DDS688" s="198"/>
      <c r="DDT688" s="198"/>
      <c r="DDU688" s="198"/>
      <c r="DDV688" s="198"/>
      <c r="DDW688" s="198"/>
      <c r="DDX688" s="198"/>
      <c r="DDY688" s="198"/>
      <c r="DDZ688" s="198"/>
      <c r="DEA688" s="198"/>
      <c r="DEB688" s="198"/>
      <c r="DEC688" s="198"/>
      <c r="DED688" s="198"/>
      <c r="DEE688" s="198"/>
      <c r="DEF688" s="198"/>
      <c r="DEG688" s="198"/>
      <c r="DEH688" s="198"/>
      <c r="DEI688" s="198"/>
      <c r="DEJ688" s="198"/>
      <c r="DEK688" s="198"/>
      <c r="DEL688" s="198"/>
      <c r="DEM688" s="198"/>
      <c r="DEN688" s="198"/>
      <c r="DEO688" s="198"/>
      <c r="DEP688" s="198"/>
      <c r="DEQ688" s="198"/>
      <c r="DER688" s="198"/>
      <c r="DES688" s="198"/>
      <c r="DET688" s="198"/>
      <c r="DEU688" s="198"/>
      <c r="DEV688" s="198"/>
      <c r="DEW688" s="198"/>
      <c r="DEX688" s="198"/>
      <c r="DEY688" s="198"/>
      <c r="DEZ688" s="198"/>
      <c r="DFA688" s="198"/>
      <c r="DFB688" s="198"/>
      <c r="DFC688" s="198"/>
      <c r="DFD688" s="198"/>
      <c r="DFE688" s="198"/>
      <c r="DFF688" s="198"/>
      <c r="DFG688" s="198"/>
      <c r="DFH688" s="198"/>
      <c r="DFI688" s="198"/>
      <c r="DFJ688" s="198"/>
      <c r="DFK688" s="198"/>
      <c r="DFL688" s="198"/>
      <c r="DFM688" s="198"/>
      <c r="DFN688" s="198"/>
      <c r="DFO688" s="198"/>
      <c r="DFP688" s="198"/>
      <c r="DFQ688" s="198"/>
      <c r="DFR688" s="198"/>
      <c r="DFS688" s="198"/>
      <c r="DFT688" s="198"/>
      <c r="DFU688" s="198"/>
      <c r="DFV688" s="198"/>
      <c r="DFW688" s="198"/>
      <c r="DFX688" s="198"/>
      <c r="DFY688" s="198"/>
      <c r="DFZ688" s="198"/>
      <c r="DGA688" s="198"/>
      <c r="DGB688" s="198"/>
      <c r="DGC688" s="198"/>
      <c r="DGD688" s="198"/>
      <c r="DGE688" s="198"/>
      <c r="DGF688" s="198"/>
      <c r="DGG688" s="198"/>
      <c r="DGH688" s="198"/>
      <c r="DGI688" s="198"/>
      <c r="DGJ688" s="198"/>
      <c r="DGK688" s="198"/>
      <c r="DGL688" s="198"/>
      <c r="DGM688" s="198"/>
      <c r="DGN688" s="198"/>
      <c r="DGO688" s="198"/>
      <c r="DGP688" s="198"/>
      <c r="DGQ688" s="198"/>
      <c r="DGR688" s="198"/>
      <c r="DGS688" s="198"/>
      <c r="DGT688" s="198"/>
      <c r="DGU688" s="198"/>
      <c r="DGV688" s="198"/>
      <c r="DGW688" s="198"/>
      <c r="DGX688" s="198"/>
      <c r="DGY688" s="198"/>
      <c r="DGZ688" s="198"/>
      <c r="DHA688" s="198"/>
      <c r="DHB688" s="198"/>
      <c r="DHC688" s="198"/>
      <c r="DHD688" s="198"/>
      <c r="DHE688" s="198"/>
      <c r="DHF688" s="198"/>
      <c r="DHG688" s="198"/>
      <c r="DHH688" s="198"/>
      <c r="DHI688" s="198"/>
      <c r="DHJ688" s="198"/>
      <c r="DHK688" s="198"/>
      <c r="DHL688" s="198"/>
      <c r="DHM688" s="198"/>
      <c r="DHN688" s="198"/>
      <c r="DHO688" s="198"/>
      <c r="DHP688" s="198"/>
      <c r="DHQ688" s="198"/>
      <c r="DHR688" s="198"/>
      <c r="DHS688" s="198"/>
      <c r="DHT688" s="198"/>
      <c r="DHU688" s="198"/>
      <c r="DHV688" s="198"/>
      <c r="DHW688" s="198"/>
      <c r="DHX688" s="198"/>
      <c r="DHY688" s="198"/>
      <c r="DHZ688" s="198"/>
      <c r="DIA688" s="198"/>
      <c r="DIB688" s="198"/>
      <c r="DIC688" s="198"/>
      <c r="DID688" s="198"/>
      <c r="DIE688" s="198"/>
      <c r="DIF688" s="198"/>
      <c r="DIG688" s="198"/>
      <c r="DIH688" s="198"/>
      <c r="DII688" s="198"/>
      <c r="DIJ688" s="198"/>
      <c r="DIK688" s="198"/>
      <c r="DIL688" s="198"/>
      <c r="DIM688" s="198"/>
      <c r="DIN688" s="198"/>
      <c r="DIO688" s="198"/>
      <c r="DIP688" s="198"/>
      <c r="DIQ688" s="198"/>
      <c r="DIR688" s="198"/>
      <c r="DIS688" s="198"/>
      <c r="DIT688" s="198"/>
      <c r="DIU688" s="198"/>
      <c r="DIV688" s="198"/>
      <c r="DIW688" s="198"/>
      <c r="DIX688" s="198"/>
      <c r="DIY688" s="198"/>
      <c r="DIZ688" s="198"/>
      <c r="DJA688" s="198"/>
      <c r="DJB688" s="198"/>
      <c r="DJC688" s="198"/>
      <c r="DJD688" s="198"/>
      <c r="DJE688" s="198"/>
      <c r="DJF688" s="198"/>
      <c r="DJG688" s="198"/>
      <c r="DJH688" s="198"/>
      <c r="DJI688" s="198"/>
      <c r="DJJ688" s="198"/>
      <c r="DJK688" s="198"/>
      <c r="DJL688" s="198"/>
      <c r="DJM688" s="198"/>
      <c r="DJN688" s="198"/>
      <c r="DJO688" s="198"/>
      <c r="DJP688" s="198"/>
      <c r="DJQ688" s="198"/>
      <c r="DJR688" s="198"/>
      <c r="DJS688" s="198"/>
      <c r="DJT688" s="198"/>
      <c r="DJU688" s="198"/>
      <c r="DJV688" s="198"/>
      <c r="DJW688" s="198"/>
      <c r="DJX688" s="198"/>
      <c r="DJY688" s="198"/>
      <c r="DJZ688" s="198"/>
      <c r="DKA688" s="198"/>
      <c r="DKB688" s="198"/>
      <c r="DKC688" s="198"/>
      <c r="DKD688" s="198"/>
      <c r="DKE688" s="198"/>
      <c r="DKF688" s="198"/>
      <c r="DKG688" s="198"/>
      <c r="DKH688" s="198"/>
      <c r="DKI688" s="198"/>
      <c r="DKJ688" s="198"/>
      <c r="DKK688" s="198"/>
      <c r="DKL688" s="198"/>
      <c r="DKM688" s="198"/>
      <c r="DKN688" s="198"/>
      <c r="DKO688" s="198"/>
      <c r="DKP688" s="198"/>
      <c r="DKQ688" s="198"/>
      <c r="DKR688" s="198"/>
      <c r="DKS688" s="198"/>
      <c r="DKT688" s="198"/>
      <c r="DKU688" s="198"/>
      <c r="DKV688" s="198"/>
      <c r="DKW688" s="198"/>
      <c r="DKX688" s="198"/>
      <c r="DKY688" s="198"/>
      <c r="DKZ688" s="198"/>
      <c r="DLA688" s="198"/>
      <c r="DLB688" s="198"/>
      <c r="DLC688" s="198"/>
      <c r="DLD688" s="198"/>
      <c r="DLE688" s="198"/>
      <c r="DLF688" s="198"/>
      <c r="DLG688" s="198"/>
      <c r="DLH688" s="198"/>
      <c r="DLI688" s="198"/>
      <c r="DLJ688" s="198"/>
      <c r="DLK688" s="198"/>
      <c r="DLL688" s="198"/>
      <c r="DLM688" s="198"/>
      <c r="DLN688" s="198"/>
      <c r="DLO688" s="198"/>
      <c r="DLP688" s="198"/>
      <c r="DLQ688" s="198"/>
      <c r="DLR688" s="198"/>
      <c r="DLS688" s="198"/>
      <c r="DLT688" s="198"/>
      <c r="DLU688" s="198"/>
      <c r="DLV688" s="198"/>
      <c r="DLW688" s="198"/>
      <c r="DLX688" s="198"/>
      <c r="DLY688" s="198"/>
      <c r="DLZ688" s="198"/>
      <c r="DMA688" s="198"/>
      <c r="DMB688" s="198"/>
      <c r="DMC688" s="198"/>
      <c r="DMD688" s="198"/>
      <c r="DME688" s="198"/>
      <c r="DMF688" s="198"/>
      <c r="DMG688" s="198"/>
      <c r="DMH688" s="198"/>
      <c r="DMI688" s="198"/>
      <c r="DMJ688" s="198"/>
      <c r="DMK688" s="198"/>
      <c r="DML688" s="198"/>
      <c r="DMM688" s="198"/>
      <c r="DMN688" s="198"/>
      <c r="DMO688" s="198"/>
      <c r="DMP688" s="198"/>
      <c r="DMQ688" s="198"/>
      <c r="DMR688" s="198"/>
      <c r="DMS688" s="198"/>
      <c r="DMT688" s="198"/>
      <c r="DMU688" s="198"/>
      <c r="DMV688" s="198"/>
      <c r="DMW688" s="198"/>
      <c r="DMX688" s="198"/>
      <c r="DMY688" s="198"/>
      <c r="DMZ688" s="198"/>
      <c r="DNA688" s="198"/>
      <c r="DNB688" s="198"/>
      <c r="DNC688" s="198"/>
      <c r="DND688" s="198"/>
      <c r="DNE688" s="198"/>
      <c r="DNF688" s="198"/>
      <c r="DNG688" s="198"/>
      <c r="DNH688" s="198"/>
      <c r="DNI688" s="198"/>
      <c r="DNJ688" s="198"/>
      <c r="DNK688" s="198"/>
      <c r="DNL688" s="198"/>
      <c r="DNM688" s="198"/>
      <c r="DNN688" s="198"/>
      <c r="DNO688" s="198"/>
      <c r="DNP688" s="198"/>
      <c r="DNQ688" s="198"/>
      <c r="DNR688" s="198"/>
      <c r="DNS688" s="198"/>
      <c r="DNT688" s="198"/>
      <c r="DNU688" s="198"/>
      <c r="DNV688" s="198"/>
      <c r="DNW688" s="198"/>
      <c r="DNX688" s="198"/>
      <c r="DNY688" s="198"/>
      <c r="DNZ688" s="198"/>
      <c r="DOA688" s="198"/>
      <c r="DOB688" s="198"/>
      <c r="DOC688" s="198"/>
      <c r="DOD688" s="198"/>
      <c r="DOE688" s="198"/>
      <c r="DOF688" s="198"/>
      <c r="DOG688" s="198"/>
      <c r="DOH688" s="198"/>
      <c r="DOI688" s="198"/>
      <c r="DOJ688" s="198"/>
      <c r="DOK688" s="198"/>
      <c r="DOL688" s="198"/>
      <c r="DOM688" s="198"/>
      <c r="DON688" s="198"/>
      <c r="DOO688" s="198"/>
      <c r="DOP688" s="198"/>
      <c r="DOQ688" s="198"/>
      <c r="DOR688" s="198"/>
      <c r="DOS688" s="198"/>
      <c r="DOT688" s="198"/>
      <c r="DOU688" s="198"/>
      <c r="DOV688" s="198"/>
      <c r="DOW688" s="198"/>
      <c r="DOX688" s="198"/>
      <c r="DOY688" s="198"/>
      <c r="DOZ688" s="198"/>
      <c r="DPA688" s="198"/>
      <c r="DPB688" s="198"/>
      <c r="DPC688" s="198"/>
      <c r="DPD688" s="198"/>
      <c r="DPE688" s="198"/>
      <c r="DPF688" s="198"/>
      <c r="DPG688" s="198"/>
      <c r="DPH688" s="198"/>
      <c r="DPI688" s="198"/>
      <c r="DPJ688" s="198"/>
      <c r="DPK688" s="198"/>
      <c r="DPL688" s="198"/>
      <c r="DPM688" s="198"/>
      <c r="DPN688" s="198"/>
      <c r="DPO688" s="198"/>
      <c r="DPP688" s="198"/>
      <c r="DPQ688" s="198"/>
      <c r="DPR688" s="198"/>
      <c r="DPS688" s="198"/>
      <c r="DPT688" s="198"/>
      <c r="DPU688" s="198"/>
      <c r="DPV688" s="198"/>
      <c r="DPW688" s="198"/>
      <c r="DPX688" s="198"/>
      <c r="DPY688" s="198"/>
      <c r="DPZ688" s="198"/>
      <c r="DQA688" s="198"/>
      <c r="DQB688" s="198"/>
      <c r="DQC688" s="198"/>
      <c r="DQD688" s="198"/>
      <c r="DQE688" s="198"/>
      <c r="DQF688" s="198"/>
      <c r="DQG688" s="198"/>
      <c r="DQH688" s="198"/>
      <c r="DQI688" s="198"/>
      <c r="DQJ688" s="198"/>
      <c r="DQK688" s="198"/>
      <c r="DQL688" s="198"/>
      <c r="DQM688" s="198"/>
      <c r="DQN688" s="198"/>
      <c r="DQO688" s="198"/>
      <c r="DQP688" s="198"/>
      <c r="DQQ688" s="198"/>
      <c r="DQR688" s="198"/>
      <c r="DQS688" s="198"/>
      <c r="DQT688" s="198"/>
      <c r="DQU688" s="198"/>
      <c r="DQV688" s="198"/>
      <c r="DQW688" s="198"/>
      <c r="DQX688" s="198"/>
      <c r="DQY688" s="198"/>
      <c r="DQZ688" s="198"/>
      <c r="DRA688" s="198"/>
      <c r="DRB688" s="198"/>
      <c r="DRC688" s="198"/>
      <c r="DRD688" s="198"/>
      <c r="DRE688" s="198"/>
      <c r="DRF688" s="198"/>
      <c r="DRG688" s="198"/>
      <c r="DRH688" s="198"/>
      <c r="DRI688" s="198"/>
      <c r="DRJ688" s="198"/>
      <c r="DRK688" s="198"/>
      <c r="DRL688" s="198"/>
      <c r="DRM688" s="198"/>
      <c r="DRN688" s="198"/>
      <c r="DRO688" s="198"/>
      <c r="DRP688" s="198"/>
      <c r="DRQ688" s="198"/>
      <c r="DRR688" s="198"/>
      <c r="DRS688" s="198"/>
      <c r="DRT688" s="198"/>
      <c r="DRU688" s="198"/>
      <c r="DRV688" s="198"/>
      <c r="DRW688" s="198"/>
      <c r="DRX688" s="198"/>
      <c r="DRY688" s="198"/>
      <c r="DRZ688" s="198"/>
      <c r="DSA688" s="198"/>
      <c r="DSB688" s="198"/>
      <c r="DSC688" s="198"/>
      <c r="DSD688" s="198"/>
      <c r="DSE688" s="198"/>
      <c r="DSF688" s="198"/>
      <c r="DSG688" s="198"/>
      <c r="DSH688" s="198"/>
      <c r="DSI688" s="198"/>
      <c r="DSJ688" s="198"/>
      <c r="DSK688" s="198"/>
      <c r="DSL688" s="198"/>
      <c r="DSM688" s="198"/>
      <c r="DSN688" s="198"/>
      <c r="DSO688" s="198"/>
      <c r="DSP688" s="198"/>
      <c r="DSQ688" s="198"/>
      <c r="DSR688" s="198"/>
      <c r="DSS688" s="198"/>
      <c r="DST688" s="198"/>
      <c r="DSU688" s="198"/>
      <c r="DSV688" s="198"/>
      <c r="DSW688" s="198"/>
      <c r="DSX688" s="198"/>
      <c r="DSY688" s="198"/>
      <c r="DSZ688" s="198"/>
      <c r="DTA688" s="198"/>
      <c r="DTB688" s="198"/>
      <c r="DTC688" s="198"/>
      <c r="DTD688" s="198"/>
      <c r="DTE688" s="198"/>
      <c r="DTF688" s="198"/>
      <c r="DTG688" s="198"/>
      <c r="DTH688" s="198"/>
      <c r="DTI688" s="198"/>
      <c r="DTJ688" s="198"/>
      <c r="DTK688" s="198"/>
      <c r="DTL688" s="198"/>
      <c r="DTM688" s="198"/>
      <c r="DTN688" s="198"/>
      <c r="DTO688" s="198"/>
      <c r="DTP688" s="198"/>
      <c r="DTQ688" s="198"/>
      <c r="DTR688" s="198"/>
      <c r="DTS688" s="198"/>
      <c r="DTT688" s="198"/>
      <c r="DTU688" s="198"/>
      <c r="DTV688" s="198"/>
      <c r="DTW688" s="198"/>
      <c r="DTX688" s="198"/>
      <c r="DTY688" s="198"/>
      <c r="DTZ688" s="198"/>
      <c r="DUA688" s="198"/>
      <c r="DUB688" s="198"/>
      <c r="DUC688" s="198"/>
      <c r="DUD688" s="198"/>
      <c r="DUE688" s="198"/>
      <c r="DUF688" s="198"/>
      <c r="DUG688" s="198"/>
      <c r="DUH688" s="198"/>
      <c r="DUI688" s="198"/>
      <c r="DUJ688" s="198"/>
      <c r="DUK688" s="198"/>
      <c r="DUL688" s="198"/>
      <c r="DUM688" s="198"/>
      <c r="DUN688" s="198"/>
      <c r="DUO688" s="198"/>
      <c r="DUP688" s="198"/>
      <c r="DUQ688" s="198"/>
      <c r="DUR688" s="198"/>
      <c r="DUS688" s="198"/>
      <c r="DUT688" s="198"/>
      <c r="DUU688" s="198"/>
      <c r="DUV688" s="198"/>
      <c r="DUW688" s="198"/>
      <c r="DUX688" s="198"/>
      <c r="DUY688" s="198"/>
      <c r="DUZ688" s="198"/>
      <c r="DVA688" s="198"/>
      <c r="DVB688" s="198"/>
      <c r="DVC688" s="198"/>
      <c r="DVD688" s="198"/>
      <c r="DVE688" s="198"/>
      <c r="DVF688" s="198"/>
      <c r="DVG688" s="198"/>
      <c r="DVH688" s="198"/>
      <c r="DVI688" s="198"/>
      <c r="DVJ688" s="198"/>
      <c r="DVK688" s="198"/>
      <c r="DVL688" s="198"/>
      <c r="DVM688" s="198"/>
      <c r="DVN688" s="198"/>
      <c r="DVO688" s="198"/>
      <c r="DVP688" s="198"/>
      <c r="DVQ688" s="198"/>
      <c r="DVR688" s="198"/>
      <c r="DVS688" s="198"/>
      <c r="DVT688" s="198"/>
      <c r="DVU688" s="198"/>
      <c r="DVV688" s="198"/>
      <c r="DVW688" s="198"/>
      <c r="DVX688" s="198"/>
      <c r="DVY688" s="198"/>
      <c r="DVZ688" s="198"/>
      <c r="DWA688" s="198"/>
      <c r="DWB688" s="198"/>
      <c r="DWC688" s="198"/>
      <c r="DWD688" s="198"/>
      <c r="DWE688" s="198"/>
      <c r="DWF688" s="198"/>
      <c r="DWG688" s="198"/>
      <c r="DWH688" s="198"/>
      <c r="DWI688" s="198"/>
      <c r="DWJ688" s="198"/>
      <c r="DWK688" s="198"/>
      <c r="DWL688" s="198"/>
      <c r="DWM688" s="198"/>
      <c r="DWN688" s="198"/>
      <c r="DWO688" s="198"/>
      <c r="DWP688" s="198"/>
      <c r="DWQ688" s="198"/>
      <c r="DWR688" s="198"/>
      <c r="DWS688" s="198"/>
      <c r="DWT688" s="198"/>
      <c r="DWU688" s="198"/>
      <c r="DWV688" s="198"/>
      <c r="DWW688" s="198"/>
      <c r="DWX688" s="198"/>
      <c r="DWY688" s="198"/>
      <c r="DWZ688" s="198"/>
      <c r="DXA688" s="198"/>
      <c r="DXB688" s="198"/>
      <c r="DXC688" s="198"/>
      <c r="DXD688" s="198"/>
      <c r="DXE688" s="198"/>
      <c r="DXF688" s="198"/>
      <c r="DXG688" s="198"/>
      <c r="DXH688" s="198"/>
      <c r="DXI688" s="198"/>
      <c r="DXJ688" s="198"/>
      <c r="DXK688" s="198"/>
      <c r="DXL688" s="198"/>
      <c r="DXM688" s="198"/>
      <c r="DXN688" s="198"/>
      <c r="DXO688" s="198"/>
      <c r="DXP688" s="198"/>
      <c r="DXQ688" s="198"/>
      <c r="DXR688" s="198"/>
      <c r="DXS688" s="198"/>
      <c r="DXT688" s="198"/>
      <c r="DXU688" s="198"/>
      <c r="DXV688" s="198"/>
      <c r="DXW688" s="198"/>
      <c r="DXX688" s="198"/>
      <c r="DXY688" s="198"/>
      <c r="DXZ688" s="198"/>
      <c r="DYA688" s="198"/>
      <c r="DYB688" s="198"/>
      <c r="DYC688" s="198"/>
      <c r="DYD688" s="198"/>
      <c r="DYE688" s="198"/>
      <c r="DYF688" s="198"/>
      <c r="DYG688" s="198"/>
      <c r="DYH688" s="198"/>
      <c r="DYI688" s="198"/>
      <c r="DYJ688" s="198"/>
      <c r="DYK688" s="198"/>
      <c r="DYL688" s="198"/>
      <c r="DYM688" s="198"/>
      <c r="DYN688" s="198"/>
      <c r="DYO688" s="198"/>
      <c r="DYP688" s="198"/>
      <c r="DYQ688" s="198"/>
      <c r="DYR688" s="198"/>
      <c r="DYS688" s="198"/>
      <c r="DYT688" s="198"/>
      <c r="DYU688" s="198"/>
      <c r="DYV688" s="198"/>
      <c r="DYW688" s="198"/>
      <c r="DYX688" s="198"/>
      <c r="DYY688" s="198"/>
      <c r="DYZ688" s="198"/>
      <c r="DZA688" s="198"/>
      <c r="DZB688" s="198"/>
      <c r="DZC688" s="198"/>
      <c r="DZD688" s="198"/>
      <c r="DZE688" s="198"/>
      <c r="DZF688" s="198"/>
      <c r="DZG688" s="198"/>
      <c r="DZH688" s="198"/>
      <c r="DZI688" s="198"/>
      <c r="DZJ688" s="198"/>
      <c r="DZK688" s="198"/>
      <c r="DZL688" s="198"/>
      <c r="DZM688" s="198"/>
      <c r="DZN688" s="198"/>
      <c r="DZO688" s="198"/>
      <c r="DZP688" s="198"/>
      <c r="DZQ688" s="198"/>
      <c r="DZR688" s="198"/>
      <c r="DZS688" s="198"/>
      <c r="DZT688" s="198"/>
      <c r="DZU688" s="198"/>
      <c r="DZV688" s="198"/>
      <c r="DZW688" s="198"/>
      <c r="DZX688" s="198"/>
      <c r="DZY688" s="198"/>
      <c r="DZZ688" s="198"/>
      <c r="EAA688" s="198"/>
      <c r="EAB688" s="198"/>
      <c r="EAC688" s="198"/>
      <c r="EAD688" s="198"/>
      <c r="EAE688" s="198"/>
      <c r="EAF688" s="198"/>
      <c r="EAG688" s="198"/>
      <c r="EAH688" s="198"/>
      <c r="EAI688" s="198"/>
      <c r="EAJ688" s="198"/>
      <c r="EAK688" s="198"/>
      <c r="EAL688" s="198"/>
      <c r="EAM688" s="198"/>
      <c r="EAN688" s="198"/>
      <c r="EAO688" s="198"/>
      <c r="EAP688" s="198"/>
      <c r="EAQ688" s="198"/>
      <c r="EAR688" s="198"/>
      <c r="EAS688" s="198"/>
      <c r="EAT688" s="198"/>
      <c r="EAU688" s="198"/>
      <c r="EAV688" s="198"/>
      <c r="EAW688" s="198"/>
      <c r="EAX688" s="198"/>
      <c r="EAY688" s="198"/>
      <c r="EAZ688" s="198"/>
      <c r="EBA688" s="198"/>
      <c r="EBB688" s="198"/>
      <c r="EBC688" s="198"/>
      <c r="EBD688" s="198"/>
      <c r="EBE688" s="198"/>
      <c r="EBF688" s="198"/>
      <c r="EBG688" s="198"/>
      <c r="EBH688" s="198"/>
      <c r="EBI688" s="198"/>
      <c r="EBJ688" s="198"/>
      <c r="EBK688" s="198"/>
      <c r="EBL688" s="198"/>
      <c r="EBM688" s="198"/>
      <c r="EBN688" s="198"/>
      <c r="EBO688" s="198"/>
      <c r="EBP688" s="198"/>
      <c r="EBQ688" s="198"/>
      <c r="EBR688" s="198"/>
      <c r="EBS688" s="198"/>
      <c r="EBT688" s="198"/>
      <c r="EBU688" s="198"/>
      <c r="EBV688" s="198"/>
      <c r="EBW688" s="198"/>
      <c r="EBX688" s="198"/>
      <c r="EBY688" s="198"/>
      <c r="EBZ688" s="198"/>
      <c r="ECA688" s="198"/>
      <c r="ECB688" s="198"/>
      <c r="ECC688" s="198"/>
      <c r="ECD688" s="198"/>
      <c r="ECE688" s="198"/>
      <c r="ECF688" s="198"/>
      <c r="ECG688" s="198"/>
      <c r="ECH688" s="198"/>
      <c r="ECI688" s="198"/>
      <c r="ECJ688" s="198"/>
      <c r="ECK688" s="198"/>
      <c r="ECL688" s="198"/>
      <c r="ECM688" s="198"/>
      <c r="ECN688" s="198"/>
      <c r="ECO688" s="198"/>
      <c r="ECP688" s="198"/>
      <c r="ECQ688" s="198"/>
      <c r="ECR688" s="198"/>
      <c r="ECS688" s="198"/>
      <c r="ECT688" s="198"/>
      <c r="ECU688" s="198"/>
      <c r="ECV688" s="198"/>
      <c r="ECW688" s="198"/>
      <c r="ECX688" s="198"/>
      <c r="ECY688" s="198"/>
      <c r="ECZ688" s="198"/>
      <c r="EDA688" s="198"/>
      <c r="EDB688" s="198"/>
      <c r="EDC688" s="198"/>
      <c r="EDD688" s="198"/>
      <c r="EDE688" s="198"/>
      <c r="EDF688" s="198"/>
      <c r="EDG688" s="198"/>
      <c r="EDH688" s="198"/>
      <c r="EDI688" s="198"/>
      <c r="EDJ688" s="198"/>
      <c r="EDK688" s="198"/>
      <c r="EDL688" s="198"/>
      <c r="EDM688" s="198"/>
      <c r="EDN688" s="198"/>
      <c r="EDO688" s="198"/>
      <c r="EDP688" s="198"/>
      <c r="EDQ688" s="198"/>
      <c r="EDR688" s="198"/>
      <c r="EDS688" s="198"/>
      <c r="EDT688" s="198"/>
      <c r="EDU688" s="198"/>
      <c r="EDV688" s="198"/>
      <c r="EDW688" s="198"/>
      <c r="EDX688" s="198"/>
      <c r="EDY688" s="198"/>
      <c r="EDZ688" s="198"/>
      <c r="EEA688" s="198"/>
      <c r="EEB688" s="198"/>
      <c r="EEC688" s="198"/>
      <c r="EED688" s="198"/>
      <c r="EEE688" s="198"/>
      <c r="EEF688" s="198"/>
      <c r="EEG688" s="198"/>
      <c r="EEH688" s="198"/>
      <c r="EEI688" s="198"/>
      <c r="EEJ688" s="198"/>
      <c r="EEK688" s="198"/>
      <c r="EEL688" s="198"/>
      <c r="EEM688" s="198"/>
      <c r="EEN688" s="198"/>
      <c r="EEO688" s="198"/>
      <c r="EEP688" s="198"/>
      <c r="EEQ688" s="198"/>
      <c r="EER688" s="198"/>
      <c r="EES688" s="198"/>
      <c r="EET688" s="198"/>
      <c r="EEU688" s="198"/>
      <c r="EEV688" s="198"/>
      <c r="EEW688" s="198"/>
      <c r="EEX688" s="198"/>
      <c r="EEY688" s="198"/>
      <c r="EEZ688" s="198"/>
      <c r="EFA688" s="198"/>
      <c r="EFB688" s="198"/>
      <c r="EFC688" s="198"/>
      <c r="EFD688" s="198"/>
      <c r="EFE688" s="198"/>
      <c r="EFF688" s="198"/>
      <c r="EFG688" s="198"/>
      <c r="EFH688" s="198"/>
      <c r="EFI688" s="198"/>
      <c r="EFJ688" s="198"/>
      <c r="EFK688" s="198"/>
      <c r="EFL688" s="198"/>
      <c r="EFM688" s="198"/>
      <c r="EFN688" s="198"/>
      <c r="EFO688" s="198"/>
      <c r="EFP688" s="198"/>
      <c r="EFQ688" s="198"/>
      <c r="EFR688" s="198"/>
      <c r="EFS688" s="198"/>
      <c r="EFT688" s="198"/>
      <c r="EFU688" s="198"/>
      <c r="EFV688" s="198"/>
      <c r="EFW688" s="198"/>
      <c r="EFX688" s="198"/>
      <c r="EFY688" s="198"/>
      <c r="EFZ688" s="198"/>
      <c r="EGA688" s="198"/>
      <c r="EGB688" s="198"/>
      <c r="EGC688" s="198"/>
      <c r="EGD688" s="198"/>
      <c r="EGE688" s="198"/>
      <c r="EGF688" s="198"/>
      <c r="EGG688" s="198"/>
      <c r="EGH688" s="198"/>
      <c r="EGI688" s="198"/>
      <c r="EGJ688" s="198"/>
      <c r="EGK688" s="198"/>
      <c r="EGL688" s="198"/>
      <c r="EGM688" s="198"/>
      <c r="EGN688" s="198"/>
      <c r="EGO688" s="198"/>
      <c r="EGP688" s="198"/>
      <c r="EGQ688" s="198"/>
      <c r="EGR688" s="198"/>
      <c r="EGS688" s="198"/>
      <c r="EGT688" s="198"/>
      <c r="EGU688" s="198"/>
      <c r="EGV688" s="198"/>
      <c r="EGW688" s="198"/>
      <c r="EGX688" s="198"/>
      <c r="EGY688" s="198"/>
      <c r="EGZ688" s="198"/>
      <c r="EHA688" s="198"/>
      <c r="EHB688" s="198"/>
      <c r="EHC688" s="198"/>
      <c r="EHD688" s="198"/>
      <c r="EHE688" s="198"/>
      <c r="EHF688" s="198"/>
      <c r="EHG688" s="198"/>
      <c r="EHH688" s="198"/>
      <c r="EHI688" s="198"/>
      <c r="EHJ688" s="198"/>
      <c r="EHK688" s="198"/>
      <c r="EHL688" s="198"/>
      <c r="EHM688" s="198"/>
      <c r="EHN688" s="198"/>
      <c r="EHO688" s="198"/>
      <c r="EHP688" s="198"/>
      <c r="EHQ688" s="198"/>
      <c r="EHR688" s="198"/>
      <c r="EHS688" s="198"/>
      <c r="EHT688" s="198"/>
      <c r="EHU688" s="198"/>
      <c r="EHV688" s="198"/>
      <c r="EHW688" s="198"/>
      <c r="EHX688" s="198"/>
      <c r="EHY688" s="198"/>
      <c r="EHZ688" s="198"/>
      <c r="EIA688" s="198"/>
      <c r="EIB688" s="198"/>
      <c r="EIC688" s="198"/>
      <c r="EID688" s="198"/>
      <c r="EIE688" s="198"/>
      <c r="EIF688" s="198"/>
      <c r="EIG688" s="198"/>
      <c r="EIH688" s="198"/>
      <c r="EII688" s="198"/>
      <c r="EIJ688" s="198"/>
      <c r="EIK688" s="198"/>
      <c r="EIL688" s="198"/>
      <c r="EIM688" s="198"/>
      <c r="EIN688" s="198"/>
      <c r="EIO688" s="198"/>
      <c r="EIP688" s="198"/>
      <c r="EIQ688" s="198"/>
      <c r="EIR688" s="198"/>
      <c r="EIS688" s="198"/>
      <c r="EIT688" s="198"/>
      <c r="EIU688" s="198"/>
      <c r="EIV688" s="198"/>
      <c r="EIW688" s="198"/>
      <c r="EIX688" s="198"/>
      <c r="EIY688" s="198"/>
      <c r="EIZ688" s="198"/>
      <c r="EJA688" s="198"/>
      <c r="EJB688" s="198"/>
      <c r="EJC688" s="198"/>
      <c r="EJD688" s="198"/>
      <c r="EJE688" s="198"/>
      <c r="EJF688" s="198"/>
      <c r="EJG688" s="198"/>
      <c r="EJH688" s="198"/>
      <c r="EJI688" s="198"/>
      <c r="EJJ688" s="198"/>
      <c r="EJK688" s="198"/>
      <c r="EJL688" s="198"/>
      <c r="EJM688" s="198"/>
      <c r="EJN688" s="198"/>
      <c r="EJO688" s="198"/>
      <c r="EJP688" s="198"/>
      <c r="EJQ688" s="198"/>
      <c r="EJR688" s="198"/>
      <c r="EJS688" s="198"/>
      <c r="EJT688" s="198"/>
      <c r="EJU688" s="198"/>
      <c r="EJV688" s="198"/>
      <c r="EJW688" s="198"/>
      <c r="EJX688" s="198"/>
      <c r="EJY688" s="198"/>
      <c r="EJZ688" s="198"/>
      <c r="EKA688" s="198"/>
      <c r="EKB688" s="198"/>
      <c r="EKC688" s="198"/>
      <c r="EKD688" s="198"/>
      <c r="EKE688" s="198"/>
      <c r="EKF688" s="198"/>
      <c r="EKG688" s="198"/>
      <c r="EKH688" s="198"/>
      <c r="EKI688" s="198"/>
      <c r="EKJ688" s="198"/>
      <c r="EKK688" s="198"/>
      <c r="EKL688" s="198"/>
      <c r="EKM688" s="198"/>
      <c r="EKN688" s="198"/>
      <c r="EKO688" s="198"/>
      <c r="EKP688" s="198"/>
      <c r="EKQ688" s="198"/>
      <c r="EKR688" s="198"/>
      <c r="EKS688" s="198"/>
      <c r="EKT688" s="198"/>
      <c r="EKU688" s="198"/>
      <c r="EKV688" s="198"/>
      <c r="EKW688" s="198"/>
      <c r="EKX688" s="198"/>
      <c r="EKY688" s="198"/>
      <c r="EKZ688" s="198"/>
      <c r="ELA688" s="198"/>
      <c r="ELB688" s="198"/>
      <c r="ELC688" s="198"/>
      <c r="ELD688" s="198"/>
      <c r="ELE688" s="198"/>
      <c r="ELF688" s="198"/>
      <c r="ELG688" s="198"/>
      <c r="ELH688" s="198"/>
      <c r="ELI688" s="198"/>
      <c r="ELJ688" s="198"/>
      <c r="ELK688" s="198"/>
      <c r="ELL688" s="198"/>
      <c r="ELM688" s="198"/>
      <c r="ELN688" s="198"/>
      <c r="ELO688" s="198"/>
      <c r="ELP688" s="198"/>
      <c r="ELQ688" s="198"/>
      <c r="ELR688" s="198"/>
      <c r="ELS688" s="198"/>
      <c r="ELT688" s="198"/>
      <c r="ELU688" s="198"/>
      <c r="ELV688" s="198"/>
      <c r="ELW688" s="198"/>
      <c r="ELX688" s="198"/>
      <c r="ELY688" s="198"/>
      <c r="ELZ688" s="198"/>
      <c r="EMA688" s="198"/>
      <c r="EMB688" s="198"/>
      <c r="EMC688" s="198"/>
      <c r="EMD688" s="198"/>
      <c r="EME688" s="198"/>
      <c r="EMF688" s="198"/>
      <c r="EMG688" s="198"/>
      <c r="EMH688" s="198"/>
      <c r="EMI688" s="198"/>
      <c r="EMJ688" s="198"/>
      <c r="EMK688" s="198"/>
      <c r="EML688" s="198"/>
      <c r="EMM688" s="198"/>
      <c r="EMN688" s="198"/>
      <c r="EMO688" s="198"/>
      <c r="EMP688" s="198"/>
      <c r="EMQ688" s="198"/>
      <c r="EMR688" s="198"/>
      <c r="EMS688" s="198"/>
      <c r="EMT688" s="198"/>
      <c r="EMU688" s="198"/>
      <c r="EMV688" s="198"/>
      <c r="EMW688" s="198"/>
      <c r="EMX688" s="198"/>
      <c r="EMY688" s="198"/>
      <c r="EMZ688" s="198"/>
      <c r="ENA688" s="198"/>
      <c r="ENB688" s="198"/>
      <c r="ENC688" s="198"/>
      <c r="END688" s="198"/>
      <c r="ENE688" s="198"/>
      <c r="ENF688" s="198"/>
      <c r="ENG688" s="198"/>
      <c r="ENH688" s="198"/>
      <c r="ENI688" s="198"/>
      <c r="ENJ688" s="198"/>
      <c r="ENK688" s="198"/>
      <c r="ENL688" s="198"/>
      <c r="ENM688" s="198"/>
      <c r="ENN688" s="198"/>
      <c r="ENO688" s="198"/>
      <c r="ENP688" s="198"/>
      <c r="ENQ688" s="198"/>
      <c r="ENR688" s="198"/>
      <c r="ENS688" s="198"/>
      <c r="ENT688" s="198"/>
      <c r="ENU688" s="198"/>
      <c r="ENV688" s="198"/>
      <c r="ENW688" s="198"/>
      <c r="ENX688" s="198"/>
      <c r="ENY688" s="198"/>
      <c r="ENZ688" s="198"/>
      <c r="EOA688" s="198"/>
      <c r="EOB688" s="198"/>
      <c r="EOC688" s="198"/>
      <c r="EOD688" s="198"/>
      <c r="EOE688" s="198"/>
      <c r="EOF688" s="198"/>
      <c r="EOG688" s="198"/>
      <c r="EOH688" s="198"/>
      <c r="EOI688" s="198"/>
      <c r="EOJ688" s="198"/>
      <c r="EOK688" s="198"/>
      <c r="EOL688" s="198"/>
      <c r="EOM688" s="198"/>
      <c r="EON688" s="198"/>
      <c r="EOO688" s="198"/>
      <c r="EOP688" s="198"/>
      <c r="EOQ688" s="198"/>
      <c r="EOR688" s="198"/>
      <c r="EOS688" s="198"/>
      <c r="EOT688" s="198"/>
      <c r="EOU688" s="198"/>
      <c r="EOV688" s="198"/>
      <c r="EOW688" s="198"/>
      <c r="EOX688" s="198"/>
      <c r="EOY688" s="198"/>
      <c r="EOZ688" s="198"/>
      <c r="EPA688" s="198"/>
      <c r="EPB688" s="198"/>
      <c r="EPC688" s="198"/>
      <c r="EPD688" s="198"/>
      <c r="EPE688" s="198"/>
      <c r="EPF688" s="198"/>
      <c r="EPG688" s="198"/>
      <c r="EPH688" s="198"/>
      <c r="EPI688" s="198"/>
      <c r="EPJ688" s="198"/>
      <c r="EPK688" s="198"/>
      <c r="EPL688" s="198"/>
      <c r="EPM688" s="198"/>
      <c r="EPN688" s="198"/>
      <c r="EPO688" s="198"/>
      <c r="EPP688" s="198"/>
      <c r="EPQ688" s="198"/>
      <c r="EPR688" s="198"/>
      <c r="EPS688" s="198"/>
      <c r="EPT688" s="198"/>
      <c r="EPU688" s="198"/>
      <c r="EPV688" s="198"/>
      <c r="EPW688" s="198"/>
      <c r="EPX688" s="198"/>
      <c r="EPY688" s="198"/>
      <c r="EPZ688" s="198"/>
      <c r="EQA688" s="198"/>
      <c r="EQB688" s="198"/>
      <c r="EQC688" s="198"/>
      <c r="EQD688" s="198"/>
      <c r="EQE688" s="198"/>
      <c r="EQF688" s="198"/>
      <c r="EQG688" s="198"/>
      <c r="EQH688" s="198"/>
      <c r="EQI688" s="198"/>
      <c r="EQJ688" s="198"/>
      <c r="EQK688" s="198"/>
      <c r="EQL688" s="198"/>
      <c r="EQM688" s="198"/>
      <c r="EQN688" s="198"/>
      <c r="EQO688" s="198"/>
      <c r="EQP688" s="198"/>
      <c r="EQQ688" s="198"/>
      <c r="EQR688" s="198"/>
      <c r="EQS688" s="198"/>
      <c r="EQT688" s="198"/>
      <c r="EQU688" s="198"/>
      <c r="EQV688" s="198"/>
      <c r="EQW688" s="198"/>
      <c r="EQX688" s="198"/>
      <c r="EQY688" s="198"/>
      <c r="EQZ688" s="198"/>
      <c r="ERA688" s="198"/>
      <c r="ERB688" s="198"/>
      <c r="ERC688" s="198"/>
      <c r="ERD688" s="198"/>
      <c r="ERE688" s="198"/>
      <c r="ERF688" s="198"/>
      <c r="ERG688" s="198"/>
      <c r="ERH688" s="198"/>
      <c r="ERI688" s="198"/>
      <c r="ERJ688" s="198"/>
      <c r="ERK688" s="198"/>
      <c r="ERL688" s="198"/>
      <c r="ERM688" s="198"/>
      <c r="ERN688" s="198"/>
      <c r="ERO688" s="198"/>
      <c r="ERP688" s="198"/>
      <c r="ERQ688" s="198"/>
      <c r="ERR688" s="198"/>
      <c r="ERS688" s="198"/>
      <c r="ERT688" s="198"/>
      <c r="ERU688" s="198"/>
      <c r="ERV688" s="198"/>
      <c r="ERW688" s="198"/>
      <c r="ERX688" s="198"/>
      <c r="ERY688" s="198"/>
      <c r="ERZ688" s="198"/>
      <c r="ESA688" s="198"/>
      <c r="ESB688" s="198"/>
      <c r="ESC688" s="198"/>
      <c r="ESD688" s="198"/>
      <c r="ESE688" s="198"/>
      <c r="ESF688" s="198"/>
      <c r="ESG688" s="198"/>
      <c r="ESH688" s="198"/>
      <c r="ESI688" s="198"/>
      <c r="ESJ688" s="198"/>
      <c r="ESK688" s="198"/>
      <c r="ESL688" s="198"/>
      <c r="ESM688" s="198"/>
      <c r="ESN688" s="198"/>
      <c r="ESO688" s="198"/>
      <c r="ESP688" s="198"/>
      <c r="ESQ688" s="198"/>
      <c r="ESR688" s="198"/>
      <c r="ESS688" s="198"/>
      <c r="EST688" s="198"/>
      <c r="ESU688" s="198"/>
      <c r="ESV688" s="198"/>
      <c r="ESW688" s="198"/>
      <c r="ESX688" s="198"/>
      <c r="ESY688" s="198"/>
      <c r="ESZ688" s="198"/>
      <c r="ETA688" s="198"/>
      <c r="ETB688" s="198"/>
      <c r="ETC688" s="198"/>
      <c r="ETD688" s="198"/>
      <c r="ETE688" s="198"/>
      <c r="ETF688" s="198"/>
      <c r="ETG688" s="198"/>
      <c r="ETH688" s="198"/>
      <c r="ETI688" s="198"/>
      <c r="ETJ688" s="198"/>
      <c r="ETK688" s="198"/>
      <c r="ETL688" s="198"/>
      <c r="ETM688" s="198"/>
      <c r="ETN688" s="198"/>
      <c r="ETO688" s="198"/>
      <c r="ETP688" s="198"/>
      <c r="ETQ688" s="198"/>
      <c r="ETR688" s="198"/>
      <c r="ETS688" s="198"/>
      <c r="ETT688" s="198"/>
      <c r="ETU688" s="198"/>
      <c r="ETV688" s="198"/>
      <c r="ETW688" s="198"/>
      <c r="ETX688" s="198"/>
      <c r="ETY688" s="198"/>
      <c r="ETZ688" s="198"/>
      <c r="EUA688" s="198"/>
      <c r="EUB688" s="198"/>
      <c r="EUC688" s="198"/>
      <c r="EUD688" s="198"/>
      <c r="EUE688" s="198"/>
      <c r="EUF688" s="198"/>
      <c r="EUG688" s="198"/>
      <c r="EUH688" s="198"/>
      <c r="EUI688" s="198"/>
      <c r="EUJ688" s="198"/>
      <c r="EUK688" s="198"/>
      <c r="EUL688" s="198"/>
      <c r="EUM688" s="198"/>
      <c r="EUN688" s="198"/>
      <c r="EUO688" s="198"/>
      <c r="EUP688" s="198"/>
      <c r="EUQ688" s="198"/>
      <c r="EUR688" s="198"/>
      <c r="EUS688" s="198"/>
      <c r="EUT688" s="198"/>
      <c r="EUU688" s="198"/>
      <c r="EUV688" s="198"/>
      <c r="EUW688" s="198"/>
      <c r="EUX688" s="198"/>
      <c r="EUY688" s="198"/>
      <c r="EUZ688" s="198"/>
      <c r="EVA688" s="198"/>
      <c r="EVB688" s="198"/>
      <c r="EVC688" s="198"/>
      <c r="EVD688" s="198"/>
      <c r="EVE688" s="198"/>
      <c r="EVF688" s="198"/>
      <c r="EVG688" s="198"/>
      <c r="EVH688" s="198"/>
      <c r="EVI688" s="198"/>
      <c r="EVJ688" s="198"/>
      <c r="EVK688" s="198"/>
      <c r="EVL688" s="198"/>
      <c r="EVM688" s="198"/>
      <c r="EVN688" s="198"/>
      <c r="EVO688" s="198"/>
      <c r="EVP688" s="198"/>
      <c r="EVQ688" s="198"/>
      <c r="EVR688" s="198"/>
      <c r="EVS688" s="198"/>
      <c r="EVT688" s="198"/>
      <c r="EVU688" s="198"/>
      <c r="EVV688" s="198"/>
      <c r="EVW688" s="198"/>
      <c r="EVX688" s="198"/>
      <c r="EVY688" s="198"/>
      <c r="EVZ688" s="198"/>
      <c r="EWA688" s="198"/>
      <c r="EWB688" s="198"/>
      <c r="EWC688" s="198"/>
      <c r="EWD688" s="198"/>
      <c r="EWE688" s="198"/>
      <c r="EWF688" s="198"/>
      <c r="EWG688" s="198"/>
      <c r="EWH688" s="198"/>
      <c r="EWI688" s="198"/>
      <c r="EWJ688" s="198"/>
      <c r="EWK688" s="198"/>
      <c r="EWL688" s="198"/>
      <c r="EWM688" s="198"/>
      <c r="EWN688" s="198"/>
      <c r="EWO688" s="198"/>
      <c r="EWP688" s="198"/>
      <c r="EWQ688" s="198"/>
      <c r="EWR688" s="198"/>
      <c r="EWS688" s="198"/>
      <c r="EWT688" s="198"/>
      <c r="EWU688" s="198"/>
      <c r="EWV688" s="198"/>
      <c r="EWW688" s="198"/>
      <c r="EWX688" s="198"/>
      <c r="EWY688" s="198"/>
      <c r="EWZ688" s="198"/>
      <c r="EXA688" s="198"/>
      <c r="EXB688" s="198"/>
      <c r="EXC688" s="198"/>
      <c r="EXD688" s="198"/>
      <c r="EXE688" s="198"/>
      <c r="EXF688" s="198"/>
      <c r="EXG688" s="198"/>
      <c r="EXH688" s="198"/>
      <c r="EXI688" s="198"/>
      <c r="EXJ688" s="198"/>
      <c r="EXK688" s="198"/>
      <c r="EXL688" s="198"/>
      <c r="EXM688" s="198"/>
      <c r="EXN688" s="198"/>
      <c r="EXO688" s="198"/>
      <c r="EXP688" s="198"/>
      <c r="EXQ688" s="198"/>
      <c r="EXR688" s="198"/>
      <c r="EXS688" s="198"/>
      <c r="EXT688" s="198"/>
      <c r="EXU688" s="198"/>
      <c r="EXV688" s="198"/>
      <c r="EXW688" s="198"/>
      <c r="EXX688" s="198"/>
      <c r="EXY688" s="198"/>
      <c r="EXZ688" s="198"/>
      <c r="EYA688" s="198"/>
      <c r="EYB688" s="198"/>
      <c r="EYC688" s="198"/>
      <c r="EYD688" s="198"/>
      <c r="EYE688" s="198"/>
      <c r="EYF688" s="198"/>
      <c r="EYG688" s="198"/>
      <c r="EYH688" s="198"/>
      <c r="EYI688" s="198"/>
      <c r="EYJ688" s="198"/>
      <c r="EYK688" s="198"/>
      <c r="EYL688" s="198"/>
      <c r="EYM688" s="198"/>
      <c r="EYN688" s="198"/>
      <c r="EYO688" s="198"/>
      <c r="EYP688" s="198"/>
      <c r="EYQ688" s="198"/>
      <c r="EYR688" s="198"/>
      <c r="EYS688" s="198"/>
      <c r="EYT688" s="198"/>
      <c r="EYU688" s="198"/>
      <c r="EYV688" s="198"/>
      <c r="EYW688" s="198"/>
      <c r="EYX688" s="198"/>
      <c r="EYY688" s="198"/>
      <c r="EYZ688" s="198"/>
      <c r="EZA688" s="198"/>
      <c r="EZB688" s="198"/>
      <c r="EZC688" s="198"/>
      <c r="EZD688" s="198"/>
      <c r="EZE688" s="198"/>
      <c r="EZF688" s="198"/>
      <c r="EZG688" s="198"/>
      <c r="EZH688" s="198"/>
      <c r="EZI688" s="198"/>
      <c r="EZJ688" s="198"/>
      <c r="EZK688" s="198"/>
      <c r="EZL688" s="198"/>
      <c r="EZM688" s="198"/>
      <c r="EZN688" s="198"/>
      <c r="EZO688" s="198"/>
      <c r="EZP688" s="198"/>
      <c r="EZQ688" s="198"/>
      <c r="EZR688" s="198"/>
      <c r="EZS688" s="198"/>
      <c r="EZT688" s="198"/>
      <c r="EZU688" s="198"/>
      <c r="EZV688" s="198"/>
      <c r="EZW688" s="198"/>
      <c r="EZX688" s="198"/>
      <c r="EZY688" s="198"/>
      <c r="EZZ688" s="198"/>
      <c r="FAA688" s="198"/>
      <c r="FAB688" s="198"/>
      <c r="FAC688" s="198"/>
      <c r="FAD688" s="198"/>
      <c r="FAE688" s="198"/>
      <c r="FAF688" s="198"/>
      <c r="FAG688" s="198"/>
      <c r="FAH688" s="198"/>
      <c r="FAI688" s="198"/>
      <c r="FAJ688" s="198"/>
      <c r="FAK688" s="198"/>
      <c r="FAL688" s="198"/>
      <c r="FAM688" s="198"/>
      <c r="FAN688" s="198"/>
      <c r="FAO688" s="198"/>
      <c r="FAP688" s="198"/>
      <c r="FAQ688" s="198"/>
      <c r="FAR688" s="198"/>
      <c r="FAS688" s="198"/>
      <c r="FAT688" s="198"/>
      <c r="FAU688" s="198"/>
      <c r="FAV688" s="198"/>
      <c r="FAW688" s="198"/>
      <c r="FAX688" s="198"/>
      <c r="FAY688" s="198"/>
      <c r="FAZ688" s="198"/>
      <c r="FBA688" s="198"/>
      <c r="FBB688" s="198"/>
      <c r="FBC688" s="198"/>
      <c r="FBD688" s="198"/>
      <c r="FBE688" s="198"/>
      <c r="FBF688" s="198"/>
      <c r="FBG688" s="198"/>
      <c r="FBH688" s="198"/>
      <c r="FBI688" s="198"/>
      <c r="FBJ688" s="198"/>
      <c r="FBK688" s="198"/>
      <c r="FBL688" s="198"/>
      <c r="FBM688" s="198"/>
      <c r="FBN688" s="198"/>
      <c r="FBO688" s="198"/>
      <c r="FBP688" s="198"/>
      <c r="FBQ688" s="198"/>
      <c r="FBR688" s="198"/>
      <c r="FBS688" s="198"/>
      <c r="FBT688" s="198"/>
      <c r="FBU688" s="198"/>
      <c r="FBV688" s="198"/>
      <c r="FBW688" s="198"/>
      <c r="FBX688" s="198"/>
      <c r="FBY688" s="198"/>
      <c r="FBZ688" s="198"/>
      <c r="FCA688" s="198"/>
      <c r="FCB688" s="198"/>
      <c r="FCC688" s="198"/>
      <c r="FCD688" s="198"/>
      <c r="FCE688" s="198"/>
      <c r="FCF688" s="198"/>
      <c r="FCG688" s="198"/>
      <c r="FCH688" s="198"/>
      <c r="FCI688" s="198"/>
      <c r="FCJ688" s="198"/>
      <c r="FCK688" s="198"/>
      <c r="FCL688" s="198"/>
      <c r="FCM688" s="198"/>
      <c r="FCN688" s="198"/>
      <c r="FCO688" s="198"/>
      <c r="FCP688" s="198"/>
      <c r="FCQ688" s="198"/>
      <c r="FCR688" s="198"/>
      <c r="FCS688" s="198"/>
      <c r="FCT688" s="198"/>
      <c r="FCU688" s="198"/>
      <c r="FCV688" s="198"/>
      <c r="FCW688" s="198"/>
      <c r="FCX688" s="198"/>
      <c r="FCY688" s="198"/>
      <c r="FCZ688" s="198"/>
      <c r="FDA688" s="198"/>
      <c r="FDB688" s="198"/>
      <c r="FDC688" s="198"/>
      <c r="FDD688" s="198"/>
      <c r="FDE688" s="198"/>
      <c r="FDF688" s="198"/>
      <c r="FDG688" s="198"/>
      <c r="FDH688" s="198"/>
      <c r="FDI688" s="198"/>
      <c r="FDJ688" s="198"/>
      <c r="FDK688" s="198"/>
      <c r="FDL688" s="198"/>
      <c r="FDM688" s="198"/>
      <c r="FDN688" s="198"/>
      <c r="FDO688" s="198"/>
      <c r="FDP688" s="198"/>
      <c r="FDQ688" s="198"/>
      <c r="FDR688" s="198"/>
      <c r="FDS688" s="198"/>
      <c r="FDT688" s="198"/>
      <c r="FDU688" s="198"/>
      <c r="FDV688" s="198"/>
      <c r="FDW688" s="198"/>
      <c r="FDX688" s="198"/>
      <c r="FDY688" s="198"/>
      <c r="FDZ688" s="198"/>
      <c r="FEA688" s="198"/>
      <c r="FEB688" s="198"/>
      <c r="FEC688" s="198"/>
      <c r="FED688" s="198"/>
      <c r="FEE688" s="198"/>
      <c r="FEF688" s="198"/>
      <c r="FEG688" s="198"/>
      <c r="FEH688" s="198"/>
      <c r="FEI688" s="198"/>
      <c r="FEJ688" s="198"/>
      <c r="FEK688" s="198"/>
      <c r="FEL688" s="198"/>
      <c r="FEM688" s="198"/>
      <c r="FEN688" s="198"/>
      <c r="FEO688" s="198"/>
      <c r="FEP688" s="198"/>
      <c r="FEQ688" s="198"/>
      <c r="FER688" s="198"/>
      <c r="FES688" s="198"/>
      <c r="FET688" s="198"/>
      <c r="FEU688" s="198"/>
      <c r="FEV688" s="198"/>
      <c r="FEW688" s="198"/>
      <c r="FEX688" s="198"/>
      <c r="FEY688" s="198"/>
      <c r="FEZ688" s="198"/>
      <c r="FFA688" s="198"/>
      <c r="FFB688" s="198"/>
      <c r="FFC688" s="198"/>
      <c r="FFD688" s="198"/>
      <c r="FFE688" s="198"/>
      <c r="FFF688" s="198"/>
      <c r="FFG688" s="198"/>
      <c r="FFH688" s="198"/>
      <c r="FFI688" s="198"/>
      <c r="FFJ688" s="198"/>
      <c r="FFK688" s="198"/>
      <c r="FFL688" s="198"/>
      <c r="FFM688" s="198"/>
      <c r="FFN688" s="198"/>
      <c r="FFO688" s="198"/>
      <c r="FFP688" s="198"/>
      <c r="FFQ688" s="198"/>
      <c r="FFR688" s="198"/>
      <c r="FFS688" s="198"/>
      <c r="FFT688" s="198"/>
      <c r="FFU688" s="198"/>
      <c r="FFV688" s="198"/>
      <c r="FFW688" s="198"/>
      <c r="FFX688" s="198"/>
      <c r="FFY688" s="198"/>
      <c r="FFZ688" s="198"/>
      <c r="FGA688" s="198"/>
      <c r="FGB688" s="198"/>
      <c r="FGC688" s="198"/>
      <c r="FGD688" s="198"/>
      <c r="FGE688" s="198"/>
      <c r="FGF688" s="198"/>
      <c r="FGG688" s="198"/>
      <c r="FGH688" s="198"/>
      <c r="FGI688" s="198"/>
      <c r="FGJ688" s="198"/>
      <c r="FGK688" s="198"/>
      <c r="FGL688" s="198"/>
      <c r="FGM688" s="198"/>
      <c r="FGN688" s="198"/>
      <c r="FGO688" s="198"/>
      <c r="FGP688" s="198"/>
      <c r="FGQ688" s="198"/>
      <c r="FGR688" s="198"/>
      <c r="FGS688" s="198"/>
      <c r="FGT688" s="198"/>
      <c r="FGU688" s="198"/>
      <c r="FGV688" s="198"/>
      <c r="FGW688" s="198"/>
      <c r="FGX688" s="198"/>
      <c r="FGY688" s="198"/>
      <c r="FGZ688" s="198"/>
      <c r="FHA688" s="198"/>
      <c r="FHB688" s="198"/>
      <c r="FHC688" s="198"/>
      <c r="FHD688" s="198"/>
      <c r="FHE688" s="198"/>
      <c r="FHF688" s="198"/>
      <c r="FHG688" s="198"/>
      <c r="FHH688" s="198"/>
      <c r="FHI688" s="198"/>
      <c r="FHJ688" s="198"/>
      <c r="FHK688" s="198"/>
      <c r="FHL688" s="198"/>
      <c r="FHM688" s="198"/>
      <c r="FHN688" s="198"/>
      <c r="FHO688" s="198"/>
      <c r="FHP688" s="198"/>
      <c r="FHQ688" s="198"/>
      <c r="FHR688" s="198"/>
      <c r="FHS688" s="198"/>
      <c r="FHT688" s="198"/>
      <c r="FHU688" s="198"/>
      <c r="FHV688" s="198"/>
      <c r="FHW688" s="198"/>
      <c r="FHX688" s="198"/>
      <c r="FHY688" s="198"/>
      <c r="FHZ688" s="198"/>
      <c r="FIA688" s="198"/>
      <c r="FIB688" s="198"/>
      <c r="FIC688" s="198"/>
      <c r="FID688" s="198"/>
      <c r="FIE688" s="198"/>
      <c r="FIF688" s="198"/>
      <c r="FIG688" s="198"/>
      <c r="FIH688" s="198"/>
      <c r="FII688" s="198"/>
      <c r="FIJ688" s="198"/>
      <c r="FIK688" s="198"/>
      <c r="FIL688" s="198"/>
      <c r="FIM688" s="198"/>
      <c r="FIN688" s="198"/>
      <c r="FIO688" s="198"/>
      <c r="FIP688" s="198"/>
      <c r="FIQ688" s="198"/>
      <c r="FIR688" s="198"/>
      <c r="FIS688" s="198"/>
      <c r="FIT688" s="198"/>
      <c r="FIU688" s="198"/>
      <c r="FIV688" s="198"/>
      <c r="FIW688" s="198"/>
      <c r="FIX688" s="198"/>
      <c r="FIY688" s="198"/>
      <c r="FIZ688" s="198"/>
      <c r="FJA688" s="198"/>
      <c r="FJB688" s="198"/>
      <c r="FJC688" s="198"/>
      <c r="FJD688" s="198"/>
      <c r="FJE688" s="198"/>
      <c r="FJF688" s="198"/>
      <c r="FJG688" s="198"/>
      <c r="FJH688" s="198"/>
      <c r="FJI688" s="198"/>
      <c r="FJJ688" s="198"/>
      <c r="FJK688" s="198"/>
      <c r="FJL688" s="198"/>
      <c r="FJM688" s="198"/>
      <c r="FJN688" s="198"/>
      <c r="FJO688" s="198"/>
      <c r="FJP688" s="198"/>
      <c r="FJQ688" s="198"/>
      <c r="FJR688" s="198"/>
      <c r="FJS688" s="198"/>
      <c r="FJT688" s="198"/>
      <c r="FJU688" s="198"/>
      <c r="FJV688" s="198"/>
      <c r="FJW688" s="198"/>
      <c r="FJX688" s="198"/>
      <c r="FJY688" s="198"/>
      <c r="FJZ688" s="198"/>
      <c r="FKA688" s="198"/>
      <c r="FKB688" s="198"/>
      <c r="FKC688" s="198"/>
      <c r="FKD688" s="198"/>
      <c r="FKE688" s="198"/>
      <c r="FKF688" s="198"/>
      <c r="FKG688" s="198"/>
      <c r="FKH688" s="198"/>
      <c r="FKI688" s="198"/>
      <c r="FKJ688" s="198"/>
      <c r="FKK688" s="198"/>
      <c r="FKL688" s="198"/>
      <c r="FKM688" s="198"/>
      <c r="FKN688" s="198"/>
      <c r="FKO688" s="198"/>
      <c r="FKP688" s="198"/>
      <c r="FKQ688" s="198"/>
      <c r="FKR688" s="198"/>
      <c r="FKS688" s="198"/>
      <c r="FKT688" s="198"/>
      <c r="FKU688" s="198"/>
      <c r="FKV688" s="198"/>
      <c r="FKW688" s="198"/>
      <c r="FKX688" s="198"/>
      <c r="FKY688" s="198"/>
      <c r="FKZ688" s="198"/>
      <c r="FLA688" s="198"/>
      <c r="FLB688" s="198"/>
      <c r="FLC688" s="198"/>
      <c r="FLD688" s="198"/>
      <c r="FLE688" s="198"/>
      <c r="FLF688" s="198"/>
      <c r="FLG688" s="198"/>
      <c r="FLH688" s="198"/>
      <c r="FLI688" s="198"/>
      <c r="FLJ688" s="198"/>
      <c r="FLK688" s="198"/>
      <c r="FLL688" s="198"/>
      <c r="FLM688" s="198"/>
      <c r="FLN688" s="198"/>
      <c r="FLO688" s="198"/>
      <c r="FLP688" s="198"/>
      <c r="FLQ688" s="198"/>
      <c r="FLR688" s="198"/>
      <c r="FLS688" s="198"/>
      <c r="FLT688" s="198"/>
      <c r="FLU688" s="198"/>
      <c r="FLV688" s="198"/>
      <c r="FLW688" s="198"/>
      <c r="FLX688" s="198"/>
      <c r="FLY688" s="198"/>
      <c r="FLZ688" s="198"/>
      <c r="FMA688" s="198"/>
      <c r="FMB688" s="198"/>
      <c r="FMC688" s="198"/>
      <c r="FMD688" s="198"/>
      <c r="FME688" s="198"/>
      <c r="FMF688" s="198"/>
      <c r="FMG688" s="198"/>
      <c r="FMH688" s="198"/>
      <c r="FMI688" s="198"/>
      <c r="FMJ688" s="198"/>
      <c r="FMK688" s="198"/>
      <c r="FML688" s="198"/>
      <c r="FMM688" s="198"/>
      <c r="FMN688" s="198"/>
      <c r="FMO688" s="198"/>
      <c r="FMP688" s="198"/>
      <c r="FMQ688" s="198"/>
      <c r="FMR688" s="198"/>
      <c r="FMS688" s="198"/>
      <c r="FMT688" s="198"/>
      <c r="FMU688" s="198"/>
      <c r="FMV688" s="198"/>
      <c r="FMW688" s="198"/>
      <c r="FMX688" s="198"/>
      <c r="FMY688" s="198"/>
      <c r="FMZ688" s="198"/>
      <c r="FNA688" s="198"/>
      <c r="FNB688" s="198"/>
      <c r="FNC688" s="198"/>
      <c r="FND688" s="198"/>
      <c r="FNE688" s="198"/>
      <c r="FNF688" s="198"/>
      <c r="FNG688" s="198"/>
      <c r="FNH688" s="198"/>
      <c r="FNI688" s="198"/>
      <c r="FNJ688" s="198"/>
      <c r="FNK688" s="198"/>
      <c r="FNL688" s="198"/>
      <c r="FNM688" s="198"/>
      <c r="FNN688" s="198"/>
      <c r="FNO688" s="198"/>
      <c r="FNP688" s="198"/>
      <c r="FNQ688" s="198"/>
      <c r="FNR688" s="198"/>
      <c r="FNS688" s="198"/>
      <c r="FNT688" s="198"/>
      <c r="FNU688" s="198"/>
      <c r="FNV688" s="198"/>
      <c r="FNW688" s="198"/>
      <c r="FNX688" s="198"/>
      <c r="FNY688" s="198"/>
      <c r="FNZ688" s="198"/>
      <c r="FOA688" s="198"/>
      <c r="FOB688" s="198"/>
      <c r="FOC688" s="198"/>
      <c r="FOD688" s="198"/>
      <c r="FOE688" s="198"/>
      <c r="FOF688" s="198"/>
      <c r="FOG688" s="198"/>
      <c r="FOH688" s="198"/>
      <c r="FOI688" s="198"/>
      <c r="FOJ688" s="198"/>
      <c r="FOK688" s="198"/>
      <c r="FOL688" s="198"/>
      <c r="FOM688" s="198"/>
      <c r="FON688" s="198"/>
      <c r="FOO688" s="198"/>
      <c r="FOP688" s="198"/>
      <c r="FOQ688" s="198"/>
      <c r="FOR688" s="198"/>
      <c r="FOS688" s="198"/>
      <c r="FOT688" s="198"/>
      <c r="FOU688" s="198"/>
      <c r="FOV688" s="198"/>
      <c r="FOW688" s="198"/>
      <c r="FOX688" s="198"/>
      <c r="FOY688" s="198"/>
      <c r="FOZ688" s="198"/>
      <c r="FPA688" s="198"/>
      <c r="FPB688" s="198"/>
      <c r="FPC688" s="198"/>
      <c r="FPD688" s="198"/>
      <c r="FPE688" s="198"/>
      <c r="FPF688" s="198"/>
      <c r="FPG688" s="198"/>
      <c r="FPH688" s="198"/>
      <c r="FPI688" s="198"/>
      <c r="FPJ688" s="198"/>
      <c r="FPK688" s="198"/>
      <c r="FPL688" s="198"/>
      <c r="FPM688" s="198"/>
      <c r="FPN688" s="198"/>
      <c r="FPO688" s="198"/>
      <c r="FPP688" s="198"/>
      <c r="FPQ688" s="198"/>
      <c r="FPR688" s="198"/>
      <c r="FPS688" s="198"/>
      <c r="FPT688" s="198"/>
      <c r="FPU688" s="198"/>
      <c r="FPV688" s="198"/>
      <c r="FPW688" s="198"/>
      <c r="FPX688" s="198"/>
      <c r="FPY688" s="198"/>
      <c r="FPZ688" s="198"/>
      <c r="FQA688" s="198"/>
      <c r="FQB688" s="198"/>
      <c r="FQC688" s="198"/>
      <c r="FQD688" s="198"/>
      <c r="FQE688" s="198"/>
      <c r="FQF688" s="198"/>
      <c r="FQG688" s="198"/>
      <c r="FQH688" s="198"/>
      <c r="FQI688" s="198"/>
      <c r="FQJ688" s="198"/>
      <c r="FQK688" s="198"/>
      <c r="FQL688" s="198"/>
      <c r="FQM688" s="198"/>
      <c r="FQN688" s="198"/>
      <c r="FQO688" s="198"/>
      <c r="FQP688" s="198"/>
      <c r="FQQ688" s="198"/>
      <c r="FQR688" s="198"/>
      <c r="FQS688" s="198"/>
      <c r="FQT688" s="198"/>
      <c r="FQU688" s="198"/>
      <c r="FQV688" s="198"/>
      <c r="FQW688" s="198"/>
      <c r="FQX688" s="198"/>
      <c r="FQY688" s="198"/>
      <c r="FQZ688" s="198"/>
      <c r="FRA688" s="198"/>
      <c r="FRB688" s="198"/>
      <c r="FRC688" s="198"/>
      <c r="FRD688" s="198"/>
      <c r="FRE688" s="198"/>
      <c r="FRF688" s="198"/>
      <c r="FRG688" s="198"/>
      <c r="FRH688" s="198"/>
      <c r="FRI688" s="198"/>
      <c r="FRJ688" s="198"/>
      <c r="FRK688" s="198"/>
      <c r="FRL688" s="198"/>
      <c r="FRM688" s="198"/>
      <c r="FRN688" s="198"/>
      <c r="FRO688" s="198"/>
      <c r="FRP688" s="198"/>
      <c r="FRQ688" s="198"/>
      <c r="FRR688" s="198"/>
      <c r="FRS688" s="198"/>
      <c r="FRT688" s="198"/>
      <c r="FRU688" s="198"/>
      <c r="FRV688" s="198"/>
      <c r="FRW688" s="198"/>
      <c r="FRX688" s="198"/>
      <c r="FRY688" s="198"/>
      <c r="FRZ688" s="198"/>
      <c r="FSA688" s="198"/>
      <c r="FSB688" s="198"/>
      <c r="FSC688" s="198"/>
      <c r="FSD688" s="198"/>
      <c r="FSE688" s="198"/>
      <c r="FSF688" s="198"/>
      <c r="FSG688" s="198"/>
      <c r="FSH688" s="198"/>
      <c r="FSI688" s="198"/>
      <c r="FSJ688" s="198"/>
      <c r="FSK688" s="198"/>
      <c r="FSL688" s="198"/>
      <c r="FSM688" s="198"/>
      <c r="FSN688" s="198"/>
      <c r="FSO688" s="198"/>
      <c r="FSP688" s="198"/>
      <c r="FSQ688" s="198"/>
      <c r="FSR688" s="198"/>
      <c r="FSS688" s="198"/>
      <c r="FST688" s="198"/>
      <c r="FSU688" s="198"/>
      <c r="FSV688" s="198"/>
      <c r="FSW688" s="198"/>
      <c r="FSX688" s="198"/>
      <c r="FSY688" s="198"/>
      <c r="FSZ688" s="198"/>
      <c r="FTA688" s="198"/>
      <c r="FTB688" s="198"/>
      <c r="FTC688" s="198"/>
      <c r="FTD688" s="198"/>
      <c r="FTE688" s="198"/>
      <c r="FTF688" s="198"/>
      <c r="FTG688" s="198"/>
      <c r="FTH688" s="198"/>
      <c r="FTI688" s="198"/>
      <c r="FTJ688" s="198"/>
      <c r="FTK688" s="198"/>
      <c r="FTL688" s="198"/>
      <c r="FTM688" s="198"/>
      <c r="FTN688" s="198"/>
      <c r="FTO688" s="198"/>
      <c r="FTP688" s="198"/>
      <c r="FTQ688" s="198"/>
      <c r="FTR688" s="198"/>
      <c r="FTS688" s="198"/>
      <c r="FTT688" s="198"/>
      <c r="FTU688" s="198"/>
      <c r="FTV688" s="198"/>
      <c r="FTW688" s="198"/>
      <c r="FTX688" s="198"/>
      <c r="FTY688" s="198"/>
      <c r="FTZ688" s="198"/>
      <c r="FUA688" s="198"/>
      <c r="FUB688" s="198"/>
      <c r="FUC688" s="198"/>
      <c r="FUD688" s="198"/>
      <c r="FUE688" s="198"/>
      <c r="FUF688" s="198"/>
      <c r="FUG688" s="198"/>
      <c r="FUH688" s="198"/>
      <c r="FUI688" s="198"/>
      <c r="FUJ688" s="198"/>
      <c r="FUK688" s="198"/>
      <c r="FUL688" s="198"/>
      <c r="FUM688" s="198"/>
      <c r="FUN688" s="198"/>
      <c r="FUO688" s="198"/>
      <c r="FUP688" s="198"/>
      <c r="FUQ688" s="198"/>
      <c r="FUR688" s="198"/>
      <c r="FUS688" s="198"/>
      <c r="FUT688" s="198"/>
      <c r="FUU688" s="198"/>
      <c r="FUV688" s="198"/>
      <c r="FUW688" s="198"/>
      <c r="FUX688" s="198"/>
      <c r="FUY688" s="198"/>
      <c r="FUZ688" s="198"/>
      <c r="FVA688" s="198"/>
      <c r="FVB688" s="198"/>
      <c r="FVC688" s="198"/>
      <c r="FVD688" s="198"/>
      <c r="FVE688" s="198"/>
      <c r="FVF688" s="198"/>
      <c r="FVG688" s="198"/>
      <c r="FVH688" s="198"/>
      <c r="FVI688" s="198"/>
      <c r="FVJ688" s="198"/>
      <c r="FVK688" s="198"/>
      <c r="FVL688" s="198"/>
      <c r="FVM688" s="198"/>
      <c r="FVN688" s="198"/>
      <c r="FVO688" s="198"/>
      <c r="FVP688" s="198"/>
      <c r="FVQ688" s="198"/>
      <c r="FVR688" s="198"/>
      <c r="FVS688" s="198"/>
      <c r="FVT688" s="198"/>
      <c r="FVU688" s="198"/>
      <c r="FVV688" s="198"/>
      <c r="FVW688" s="198"/>
      <c r="FVX688" s="198"/>
      <c r="FVY688" s="198"/>
      <c r="FVZ688" s="198"/>
      <c r="FWA688" s="198"/>
      <c r="FWB688" s="198"/>
      <c r="FWC688" s="198"/>
      <c r="FWD688" s="198"/>
      <c r="FWE688" s="198"/>
      <c r="FWF688" s="198"/>
      <c r="FWG688" s="198"/>
      <c r="FWH688" s="198"/>
      <c r="FWI688" s="198"/>
      <c r="FWJ688" s="198"/>
      <c r="FWK688" s="198"/>
      <c r="FWL688" s="198"/>
      <c r="FWM688" s="198"/>
      <c r="FWN688" s="198"/>
      <c r="FWO688" s="198"/>
      <c r="FWP688" s="198"/>
      <c r="FWQ688" s="198"/>
      <c r="FWR688" s="198"/>
      <c r="FWS688" s="198"/>
      <c r="FWT688" s="198"/>
      <c r="FWU688" s="198"/>
      <c r="FWV688" s="198"/>
      <c r="FWW688" s="198"/>
      <c r="FWX688" s="198"/>
      <c r="FWY688" s="198"/>
      <c r="FWZ688" s="198"/>
      <c r="FXA688" s="198"/>
      <c r="FXB688" s="198"/>
      <c r="FXC688" s="198"/>
      <c r="FXD688" s="198"/>
      <c r="FXE688" s="198"/>
      <c r="FXF688" s="198"/>
      <c r="FXG688" s="198"/>
      <c r="FXH688" s="198"/>
      <c r="FXI688" s="198"/>
      <c r="FXJ688" s="198"/>
      <c r="FXK688" s="198"/>
      <c r="FXL688" s="198"/>
      <c r="FXM688" s="198"/>
      <c r="FXN688" s="198"/>
      <c r="FXO688" s="198"/>
      <c r="FXP688" s="198"/>
      <c r="FXQ688" s="198"/>
      <c r="FXR688" s="198"/>
      <c r="FXS688" s="198"/>
      <c r="FXT688" s="198"/>
      <c r="FXU688" s="198"/>
      <c r="FXV688" s="198"/>
      <c r="FXW688" s="198"/>
      <c r="FXX688" s="198"/>
      <c r="FXY688" s="198"/>
      <c r="FXZ688" s="198"/>
      <c r="FYA688" s="198"/>
      <c r="FYB688" s="198"/>
      <c r="FYC688" s="198"/>
      <c r="FYD688" s="198"/>
      <c r="FYE688" s="198"/>
      <c r="FYF688" s="198"/>
      <c r="FYG688" s="198"/>
      <c r="FYH688" s="198"/>
      <c r="FYI688" s="198"/>
      <c r="FYJ688" s="198"/>
      <c r="FYK688" s="198"/>
      <c r="FYL688" s="198"/>
      <c r="FYM688" s="198"/>
      <c r="FYN688" s="198"/>
      <c r="FYO688" s="198"/>
      <c r="FYP688" s="198"/>
      <c r="FYQ688" s="198"/>
      <c r="FYR688" s="198"/>
      <c r="FYS688" s="198"/>
      <c r="FYT688" s="198"/>
      <c r="FYU688" s="198"/>
      <c r="FYV688" s="198"/>
      <c r="FYW688" s="198"/>
      <c r="FYX688" s="198"/>
      <c r="FYY688" s="198"/>
      <c r="FYZ688" s="198"/>
      <c r="FZA688" s="198"/>
      <c r="FZB688" s="198"/>
      <c r="FZC688" s="198"/>
      <c r="FZD688" s="198"/>
      <c r="FZE688" s="198"/>
      <c r="FZF688" s="198"/>
      <c r="FZG688" s="198"/>
      <c r="FZH688" s="198"/>
      <c r="FZI688" s="198"/>
      <c r="FZJ688" s="198"/>
      <c r="FZK688" s="198"/>
      <c r="FZL688" s="198"/>
      <c r="FZM688" s="198"/>
      <c r="FZN688" s="198"/>
      <c r="FZO688" s="198"/>
      <c r="FZP688" s="198"/>
      <c r="FZQ688" s="198"/>
      <c r="FZR688" s="198"/>
      <c r="FZS688" s="198"/>
      <c r="FZT688" s="198"/>
      <c r="FZU688" s="198"/>
      <c r="FZV688" s="198"/>
      <c r="FZW688" s="198"/>
      <c r="FZX688" s="198"/>
      <c r="FZY688" s="198"/>
      <c r="FZZ688" s="198"/>
      <c r="GAA688" s="198"/>
      <c r="GAB688" s="198"/>
      <c r="GAC688" s="198"/>
      <c r="GAD688" s="198"/>
      <c r="GAE688" s="198"/>
      <c r="GAF688" s="198"/>
      <c r="GAG688" s="198"/>
      <c r="GAH688" s="198"/>
      <c r="GAI688" s="198"/>
      <c r="GAJ688" s="198"/>
      <c r="GAK688" s="198"/>
      <c r="GAL688" s="198"/>
      <c r="GAM688" s="198"/>
      <c r="GAN688" s="198"/>
      <c r="GAO688" s="198"/>
      <c r="GAP688" s="198"/>
      <c r="GAQ688" s="198"/>
      <c r="GAR688" s="198"/>
      <c r="GAS688" s="198"/>
      <c r="GAT688" s="198"/>
      <c r="GAU688" s="198"/>
      <c r="GAV688" s="198"/>
      <c r="GAW688" s="198"/>
      <c r="GAX688" s="198"/>
      <c r="GAY688" s="198"/>
      <c r="GAZ688" s="198"/>
      <c r="GBA688" s="198"/>
      <c r="GBB688" s="198"/>
      <c r="GBC688" s="198"/>
      <c r="GBD688" s="198"/>
      <c r="GBE688" s="198"/>
      <c r="GBF688" s="198"/>
      <c r="GBG688" s="198"/>
      <c r="GBH688" s="198"/>
      <c r="GBI688" s="198"/>
      <c r="GBJ688" s="198"/>
      <c r="GBK688" s="198"/>
      <c r="GBL688" s="198"/>
      <c r="GBM688" s="198"/>
      <c r="GBN688" s="198"/>
      <c r="GBO688" s="198"/>
      <c r="GBP688" s="198"/>
      <c r="GBQ688" s="198"/>
      <c r="GBR688" s="198"/>
      <c r="GBS688" s="198"/>
      <c r="GBT688" s="198"/>
      <c r="GBU688" s="198"/>
      <c r="GBV688" s="198"/>
      <c r="GBW688" s="198"/>
      <c r="GBX688" s="198"/>
      <c r="GBY688" s="198"/>
      <c r="GBZ688" s="198"/>
      <c r="GCA688" s="198"/>
      <c r="GCB688" s="198"/>
      <c r="GCC688" s="198"/>
      <c r="GCD688" s="198"/>
      <c r="GCE688" s="198"/>
      <c r="GCF688" s="198"/>
      <c r="GCG688" s="198"/>
      <c r="GCH688" s="198"/>
      <c r="GCI688" s="198"/>
      <c r="GCJ688" s="198"/>
      <c r="GCK688" s="198"/>
      <c r="GCL688" s="198"/>
      <c r="GCM688" s="198"/>
      <c r="GCN688" s="198"/>
      <c r="GCO688" s="198"/>
      <c r="GCP688" s="198"/>
      <c r="GCQ688" s="198"/>
      <c r="GCR688" s="198"/>
      <c r="GCS688" s="198"/>
      <c r="GCT688" s="198"/>
      <c r="GCU688" s="198"/>
      <c r="GCV688" s="198"/>
      <c r="GCW688" s="198"/>
      <c r="GCX688" s="198"/>
      <c r="GCY688" s="198"/>
      <c r="GCZ688" s="198"/>
      <c r="GDA688" s="198"/>
      <c r="GDB688" s="198"/>
      <c r="GDC688" s="198"/>
      <c r="GDD688" s="198"/>
      <c r="GDE688" s="198"/>
      <c r="GDF688" s="198"/>
      <c r="GDG688" s="198"/>
      <c r="GDH688" s="198"/>
      <c r="GDI688" s="198"/>
      <c r="GDJ688" s="198"/>
      <c r="GDK688" s="198"/>
      <c r="GDL688" s="198"/>
      <c r="GDM688" s="198"/>
      <c r="GDN688" s="198"/>
      <c r="GDO688" s="198"/>
      <c r="GDP688" s="198"/>
      <c r="GDQ688" s="198"/>
      <c r="GDR688" s="198"/>
      <c r="GDS688" s="198"/>
      <c r="GDT688" s="198"/>
      <c r="GDU688" s="198"/>
      <c r="GDV688" s="198"/>
      <c r="GDW688" s="198"/>
      <c r="GDX688" s="198"/>
      <c r="GDY688" s="198"/>
      <c r="GDZ688" s="198"/>
      <c r="GEA688" s="198"/>
      <c r="GEB688" s="198"/>
      <c r="GEC688" s="198"/>
      <c r="GED688" s="198"/>
      <c r="GEE688" s="198"/>
      <c r="GEF688" s="198"/>
      <c r="GEG688" s="198"/>
      <c r="GEH688" s="198"/>
      <c r="GEI688" s="198"/>
      <c r="GEJ688" s="198"/>
      <c r="GEK688" s="198"/>
      <c r="GEL688" s="198"/>
      <c r="GEM688" s="198"/>
      <c r="GEN688" s="198"/>
      <c r="GEO688" s="198"/>
      <c r="GEP688" s="198"/>
      <c r="GEQ688" s="198"/>
      <c r="GER688" s="198"/>
      <c r="GES688" s="198"/>
      <c r="GET688" s="198"/>
      <c r="GEU688" s="198"/>
      <c r="GEV688" s="198"/>
      <c r="GEW688" s="198"/>
      <c r="GEX688" s="198"/>
      <c r="GEY688" s="198"/>
      <c r="GEZ688" s="198"/>
      <c r="GFA688" s="198"/>
      <c r="GFB688" s="198"/>
      <c r="GFC688" s="198"/>
      <c r="GFD688" s="198"/>
      <c r="GFE688" s="198"/>
      <c r="GFF688" s="198"/>
      <c r="GFG688" s="198"/>
      <c r="GFH688" s="198"/>
      <c r="GFI688" s="198"/>
      <c r="GFJ688" s="198"/>
      <c r="GFK688" s="198"/>
      <c r="GFL688" s="198"/>
      <c r="GFM688" s="198"/>
      <c r="GFN688" s="198"/>
      <c r="GFO688" s="198"/>
      <c r="GFP688" s="198"/>
      <c r="GFQ688" s="198"/>
      <c r="GFR688" s="198"/>
      <c r="GFS688" s="198"/>
      <c r="GFT688" s="198"/>
      <c r="GFU688" s="198"/>
      <c r="GFV688" s="198"/>
      <c r="GFW688" s="198"/>
      <c r="GFX688" s="198"/>
      <c r="GFY688" s="198"/>
      <c r="GFZ688" s="198"/>
      <c r="GGA688" s="198"/>
      <c r="GGB688" s="198"/>
      <c r="GGC688" s="198"/>
      <c r="GGD688" s="198"/>
      <c r="GGE688" s="198"/>
      <c r="GGF688" s="198"/>
      <c r="GGG688" s="198"/>
      <c r="GGH688" s="198"/>
      <c r="GGI688" s="198"/>
      <c r="GGJ688" s="198"/>
      <c r="GGK688" s="198"/>
      <c r="GGL688" s="198"/>
      <c r="GGM688" s="198"/>
      <c r="GGN688" s="198"/>
      <c r="GGO688" s="198"/>
      <c r="GGP688" s="198"/>
      <c r="GGQ688" s="198"/>
      <c r="GGR688" s="198"/>
      <c r="GGS688" s="198"/>
      <c r="GGT688" s="198"/>
      <c r="GGU688" s="198"/>
      <c r="GGV688" s="198"/>
      <c r="GGW688" s="198"/>
      <c r="GGX688" s="198"/>
      <c r="GGY688" s="198"/>
      <c r="GGZ688" s="198"/>
      <c r="GHA688" s="198"/>
      <c r="GHB688" s="198"/>
      <c r="GHC688" s="198"/>
      <c r="GHD688" s="198"/>
      <c r="GHE688" s="198"/>
      <c r="GHF688" s="198"/>
      <c r="GHG688" s="198"/>
      <c r="GHH688" s="198"/>
      <c r="GHI688" s="198"/>
      <c r="GHJ688" s="198"/>
      <c r="GHK688" s="198"/>
      <c r="GHL688" s="198"/>
      <c r="GHM688" s="198"/>
      <c r="GHN688" s="198"/>
      <c r="GHO688" s="198"/>
      <c r="GHP688" s="198"/>
      <c r="GHQ688" s="198"/>
      <c r="GHR688" s="198"/>
      <c r="GHS688" s="198"/>
      <c r="GHT688" s="198"/>
      <c r="GHU688" s="198"/>
      <c r="GHV688" s="198"/>
      <c r="GHW688" s="198"/>
      <c r="GHX688" s="198"/>
      <c r="GHY688" s="198"/>
      <c r="GHZ688" s="198"/>
      <c r="GIA688" s="198"/>
      <c r="GIB688" s="198"/>
      <c r="GIC688" s="198"/>
      <c r="GID688" s="198"/>
      <c r="GIE688" s="198"/>
      <c r="GIF688" s="198"/>
      <c r="GIG688" s="198"/>
      <c r="GIH688" s="198"/>
      <c r="GII688" s="198"/>
      <c r="GIJ688" s="198"/>
      <c r="GIK688" s="198"/>
      <c r="GIL688" s="198"/>
      <c r="GIM688" s="198"/>
      <c r="GIN688" s="198"/>
      <c r="GIO688" s="198"/>
      <c r="GIP688" s="198"/>
      <c r="GIQ688" s="198"/>
      <c r="GIR688" s="198"/>
      <c r="GIS688" s="198"/>
      <c r="GIT688" s="198"/>
      <c r="GIU688" s="198"/>
      <c r="GIV688" s="198"/>
      <c r="GIW688" s="198"/>
      <c r="GIX688" s="198"/>
      <c r="GIY688" s="198"/>
      <c r="GIZ688" s="198"/>
      <c r="GJA688" s="198"/>
      <c r="GJB688" s="198"/>
      <c r="GJC688" s="198"/>
      <c r="GJD688" s="198"/>
      <c r="GJE688" s="198"/>
      <c r="GJF688" s="198"/>
      <c r="GJG688" s="198"/>
      <c r="GJH688" s="198"/>
      <c r="GJI688" s="198"/>
      <c r="GJJ688" s="198"/>
      <c r="GJK688" s="198"/>
      <c r="GJL688" s="198"/>
      <c r="GJM688" s="198"/>
      <c r="GJN688" s="198"/>
      <c r="GJO688" s="198"/>
      <c r="GJP688" s="198"/>
      <c r="GJQ688" s="198"/>
      <c r="GJR688" s="198"/>
      <c r="GJS688" s="198"/>
      <c r="GJT688" s="198"/>
      <c r="GJU688" s="198"/>
      <c r="GJV688" s="198"/>
      <c r="GJW688" s="198"/>
      <c r="GJX688" s="198"/>
      <c r="GJY688" s="198"/>
      <c r="GJZ688" s="198"/>
      <c r="GKA688" s="198"/>
      <c r="GKB688" s="198"/>
      <c r="GKC688" s="198"/>
      <c r="GKD688" s="198"/>
      <c r="GKE688" s="198"/>
      <c r="GKF688" s="198"/>
      <c r="GKG688" s="198"/>
      <c r="GKH688" s="198"/>
      <c r="GKI688" s="198"/>
      <c r="GKJ688" s="198"/>
      <c r="GKK688" s="198"/>
      <c r="GKL688" s="198"/>
      <c r="GKM688" s="198"/>
      <c r="GKN688" s="198"/>
      <c r="GKO688" s="198"/>
      <c r="GKP688" s="198"/>
      <c r="GKQ688" s="198"/>
      <c r="GKR688" s="198"/>
      <c r="GKS688" s="198"/>
      <c r="GKT688" s="198"/>
      <c r="GKU688" s="198"/>
      <c r="GKV688" s="198"/>
      <c r="GKW688" s="198"/>
      <c r="GKX688" s="198"/>
      <c r="GKY688" s="198"/>
      <c r="GKZ688" s="198"/>
      <c r="GLA688" s="198"/>
      <c r="GLB688" s="198"/>
      <c r="GLC688" s="198"/>
      <c r="GLD688" s="198"/>
      <c r="GLE688" s="198"/>
      <c r="GLF688" s="198"/>
      <c r="GLG688" s="198"/>
      <c r="GLH688" s="198"/>
      <c r="GLI688" s="198"/>
      <c r="GLJ688" s="198"/>
      <c r="GLK688" s="198"/>
      <c r="GLL688" s="198"/>
      <c r="GLM688" s="198"/>
      <c r="GLN688" s="198"/>
      <c r="GLO688" s="198"/>
      <c r="GLP688" s="198"/>
      <c r="GLQ688" s="198"/>
      <c r="GLR688" s="198"/>
      <c r="GLS688" s="198"/>
      <c r="GLT688" s="198"/>
      <c r="GLU688" s="198"/>
      <c r="GLV688" s="198"/>
      <c r="GLW688" s="198"/>
      <c r="GLX688" s="198"/>
      <c r="GLY688" s="198"/>
      <c r="GLZ688" s="198"/>
      <c r="GMA688" s="198"/>
      <c r="GMB688" s="198"/>
      <c r="GMC688" s="198"/>
      <c r="GMD688" s="198"/>
      <c r="GME688" s="198"/>
      <c r="GMF688" s="198"/>
      <c r="GMG688" s="198"/>
      <c r="GMH688" s="198"/>
      <c r="GMI688" s="198"/>
      <c r="GMJ688" s="198"/>
      <c r="GMK688" s="198"/>
      <c r="GML688" s="198"/>
      <c r="GMM688" s="198"/>
      <c r="GMN688" s="198"/>
      <c r="GMO688" s="198"/>
      <c r="GMP688" s="198"/>
      <c r="GMQ688" s="198"/>
      <c r="GMR688" s="198"/>
      <c r="GMS688" s="198"/>
      <c r="GMT688" s="198"/>
      <c r="GMU688" s="198"/>
      <c r="GMV688" s="198"/>
      <c r="GMW688" s="198"/>
      <c r="GMX688" s="198"/>
      <c r="GMY688" s="198"/>
      <c r="GMZ688" s="198"/>
      <c r="GNA688" s="198"/>
      <c r="GNB688" s="198"/>
      <c r="GNC688" s="198"/>
      <c r="GND688" s="198"/>
      <c r="GNE688" s="198"/>
      <c r="GNF688" s="198"/>
      <c r="GNG688" s="198"/>
      <c r="GNH688" s="198"/>
      <c r="GNI688" s="198"/>
      <c r="GNJ688" s="198"/>
      <c r="GNK688" s="198"/>
      <c r="GNL688" s="198"/>
      <c r="GNM688" s="198"/>
      <c r="GNN688" s="198"/>
      <c r="GNO688" s="198"/>
      <c r="GNP688" s="198"/>
      <c r="GNQ688" s="198"/>
      <c r="GNR688" s="198"/>
      <c r="GNS688" s="198"/>
      <c r="GNT688" s="198"/>
      <c r="GNU688" s="198"/>
      <c r="GNV688" s="198"/>
      <c r="GNW688" s="198"/>
      <c r="GNX688" s="198"/>
      <c r="GNY688" s="198"/>
      <c r="GNZ688" s="198"/>
      <c r="GOA688" s="198"/>
      <c r="GOB688" s="198"/>
      <c r="GOC688" s="198"/>
      <c r="GOD688" s="198"/>
      <c r="GOE688" s="198"/>
      <c r="GOF688" s="198"/>
      <c r="GOG688" s="198"/>
      <c r="GOH688" s="198"/>
      <c r="GOI688" s="198"/>
      <c r="GOJ688" s="198"/>
      <c r="GOK688" s="198"/>
      <c r="GOL688" s="198"/>
      <c r="GOM688" s="198"/>
      <c r="GON688" s="198"/>
      <c r="GOO688" s="198"/>
      <c r="GOP688" s="198"/>
      <c r="GOQ688" s="198"/>
      <c r="GOR688" s="198"/>
      <c r="GOS688" s="198"/>
      <c r="GOT688" s="198"/>
      <c r="GOU688" s="198"/>
      <c r="GOV688" s="198"/>
      <c r="GOW688" s="198"/>
      <c r="GOX688" s="198"/>
      <c r="GOY688" s="198"/>
      <c r="GOZ688" s="198"/>
      <c r="GPA688" s="198"/>
      <c r="GPB688" s="198"/>
      <c r="GPC688" s="198"/>
      <c r="GPD688" s="198"/>
      <c r="GPE688" s="198"/>
      <c r="GPF688" s="198"/>
      <c r="GPG688" s="198"/>
      <c r="GPH688" s="198"/>
      <c r="GPI688" s="198"/>
      <c r="GPJ688" s="198"/>
      <c r="GPK688" s="198"/>
      <c r="GPL688" s="198"/>
      <c r="GPM688" s="198"/>
      <c r="GPN688" s="198"/>
      <c r="GPO688" s="198"/>
      <c r="GPP688" s="198"/>
      <c r="GPQ688" s="198"/>
      <c r="GPR688" s="198"/>
      <c r="GPS688" s="198"/>
      <c r="GPT688" s="198"/>
      <c r="GPU688" s="198"/>
      <c r="GPV688" s="198"/>
      <c r="GPW688" s="198"/>
      <c r="GPX688" s="198"/>
      <c r="GPY688" s="198"/>
      <c r="GPZ688" s="198"/>
      <c r="GQA688" s="198"/>
      <c r="GQB688" s="198"/>
      <c r="GQC688" s="198"/>
      <c r="GQD688" s="198"/>
      <c r="GQE688" s="198"/>
      <c r="GQF688" s="198"/>
      <c r="GQG688" s="198"/>
      <c r="GQH688" s="198"/>
      <c r="GQI688" s="198"/>
      <c r="GQJ688" s="198"/>
      <c r="GQK688" s="198"/>
      <c r="GQL688" s="198"/>
      <c r="GQM688" s="198"/>
      <c r="GQN688" s="198"/>
      <c r="GQO688" s="198"/>
      <c r="GQP688" s="198"/>
      <c r="GQQ688" s="198"/>
      <c r="GQR688" s="198"/>
      <c r="GQS688" s="198"/>
      <c r="GQT688" s="198"/>
      <c r="GQU688" s="198"/>
      <c r="GQV688" s="198"/>
      <c r="GQW688" s="198"/>
      <c r="GQX688" s="198"/>
      <c r="GQY688" s="198"/>
      <c r="GQZ688" s="198"/>
      <c r="GRA688" s="198"/>
      <c r="GRB688" s="198"/>
      <c r="GRC688" s="198"/>
      <c r="GRD688" s="198"/>
      <c r="GRE688" s="198"/>
      <c r="GRF688" s="198"/>
      <c r="GRG688" s="198"/>
      <c r="GRH688" s="198"/>
      <c r="GRI688" s="198"/>
      <c r="GRJ688" s="198"/>
      <c r="GRK688" s="198"/>
      <c r="GRL688" s="198"/>
      <c r="GRM688" s="198"/>
      <c r="GRN688" s="198"/>
      <c r="GRO688" s="198"/>
      <c r="GRP688" s="198"/>
      <c r="GRQ688" s="198"/>
      <c r="GRR688" s="198"/>
      <c r="GRS688" s="198"/>
      <c r="GRT688" s="198"/>
      <c r="GRU688" s="198"/>
      <c r="GRV688" s="198"/>
      <c r="GRW688" s="198"/>
      <c r="GRX688" s="198"/>
      <c r="GRY688" s="198"/>
      <c r="GRZ688" s="198"/>
      <c r="GSA688" s="198"/>
      <c r="GSB688" s="198"/>
      <c r="GSC688" s="198"/>
      <c r="GSD688" s="198"/>
      <c r="GSE688" s="198"/>
      <c r="GSF688" s="198"/>
      <c r="GSG688" s="198"/>
      <c r="GSH688" s="198"/>
      <c r="GSI688" s="198"/>
      <c r="GSJ688" s="198"/>
      <c r="GSK688" s="198"/>
      <c r="GSL688" s="198"/>
      <c r="GSM688" s="198"/>
      <c r="GSN688" s="198"/>
      <c r="GSO688" s="198"/>
      <c r="GSP688" s="198"/>
      <c r="GSQ688" s="198"/>
      <c r="GSR688" s="198"/>
      <c r="GSS688" s="198"/>
      <c r="GST688" s="198"/>
      <c r="GSU688" s="198"/>
      <c r="GSV688" s="198"/>
      <c r="GSW688" s="198"/>
      <c r="GSX688" s="198"/>
      <c r="GSY688" s="198"/>
      <c r="GSZ688" s="198"/>
      <c r="GTA688" s="198"/>
      <c r="GTB688" s="198"/>
      <c r="GTC688" s="198"/>
      <c r="GTD688" s="198"/>
      <c r="GTE688" s="198"/>
      <c r="GTF688" s="198"/>
      <c r="GTG688" s="198"/>
      <c r="GTH688" s="198"/>
      <c r="GTI688" s="198"/>
      <c r="GTJ688" s="198"/>
      <c r="GTK688" s="198"/>
      <c r="GTL688" s="198"/>
      <c r="GTM688" s="198"/>
      <c r="GTN688" s="198"/>
      <c r="GTO688" s="198"/>
      <c r="GTP688" s="198"/>
      <c r="GTQ688" s="198"/>
      <c r="GTR688" s="198"/>
      <c r="GTS688" s="198"/>
      <c r="GTT688" s="198"/>
      <c r="GTU688" s="198"/>
      <c r="GTV688" s="198"/>
      <c r="GTW688" s="198"/>
      <c r="GTX688" s="198"/>
      <c r="GTY688" s="198"/>
      <c r="GTZ688" s="198"/>
      <c r="GUA688" s="198"/>
      <c r="GUB688" s="198"/>
      <c r="GUC688" s="198"/>
      <c r="GUD688" s="198"/>
      <c r="GUE688" s="198"/>
      <c r="GUF688" s="198"/>
      <c r="GUG688" s="198"/>
      <c r="GUH688" s="198"/>
      <c r="GUI688" s="198"/>
      <c r="GUJ688" s="198"/>
      <c r="GUK688" s="198"/>
      <c r="GUL688" s="198"/>
      <c r="GUM688" s="198"/>
      <c r="GUN688" s="198"/>
      <c r="GUO688" s="198"/>
      <c r="GUP688" s="198"/>
      <c r="GUQ688" s="198"/>
      <c r="GUR688" s="198"/>
      <c r="GUS688" s="198"/>
      <c r="GUT688" s="198"/>
      <c r="GUU688" s="198"/>
      <c r="GUV688" s="198"/>
      <c r="GUW688" s="198"/>
      <c r="GUX688" s="198"/>
      <c r="GUY688" s="198"/>
      <c r="GUZ688" s="198"/>
      <c r="GVA688" s="198"/>
      <c r="GVB688" s="198"/>
      <c r="GVC688" s="198"/>
      <c r="GVD688" s="198"/>
      <c r="GVE688" s="198"/>
      <c r="GVF688" s="198"/>
      <c r="GVG688" s="198"/>
      <c r="GVH688" s="198"/>
      <c r="GVI688" s="198"/>
      <c r="GVJ688" s="198"/>
      <c r="GVK688" s="198"/>
      <c r="GVL688" s="198"/>
      <c r="GVM688" s="198"/>
      <c r="GVN688" s="198"/>
      <c r="GVO688" s="198"/>
      <c r="GVP688" s="198"/>
      <c r="GVQ688" s="198"/>
      <c r="GVR688" s="198"/>
      <c r="GVS688" s="198"/>
      <c r="GVT688" s="198"/>
      <c r="GVU688" s="198"/>
      <c r="GVV688" s="198"/>
      <c r="GVW688" s="198"/>
      <c r="GVX688" s="198"/>
      <c r="GVY688" s="198"/>
      <c r="GVZ688" s="198"/>
      <c r="GWA688" s="198"/>
      <c r="GWB688" s="198"/>
      <c r="GWC688" s="198"/>
      <c r="GWD688" s="198"/>
      <c r="GWE688" s="198"/>
      <c r="GWF688" s="198"/>
      <c r="GWG688" s="198"/>
      <c r="GWH688" s="198"/>
      <c r="GWI688" s="198"/>
      <c r="GWJ688" s="198"/>
      <c r="GWK688" s="198"/>
      <c r="GWL688" s="198"/>
      <c r="GWM688" s="198"/>
      <c r="GWN688" s="198"/>
      <c r="GWO688" s="198"/>
      <c r="GWP688" s="198"/>
      <c r="GWQ688" s="198"/>
      <c r="GWR688" s="198"/>
      <c r="GWS688" s="198"/>
      <c r="GWT688" s="198"/>
      <c r="GWU688" s="198"/>
      <c r="GWV688" s="198"/>
      <c r="GWW688" s="198"/>
      <c r="GWX688" s="198"/>
      <c r="GWY688" s="198"/>
      <c r="GWZ688" s="198"/>
      <c r="GXA688" s="198"/>
      <c r="GXB688" s="198"/>
      <c r="GXC688" s="198"/>
      <c r="GXD688" s="198"/>
      <c r="GXE688" s="198"/>
      <c r="GXF688" s="198"/>
      <c r="GXG688" s="198"/>
      <c r="GXH688" s="198"/>
      <c r="GXI688" s="198"/>
      <c r="GXJ688" s="198"/>
      <c r="GXK688" s="198"/>
      <c r="GXL688" s="198"/>
      <c r="GXM688" s="198"/>
      <c r="GXN688" s="198"/>
      <c r="GXO688" s="198"/>
      <c r="GXP688" s="198"/>
      <c r="GXQ688" s="198"/>
      <c r="GXR688" s="198"/>
      <c r="GXS688" s="198"/>
      <c r="GXT688" s="198"/>
      <c r="GXU688" s="198"/>
      <c r="GXV688" s="198"/>
      <c r="GXW688" s="198"/>
      <c r="GXX688" s="198"/>
      <c r="GXY688" s="198"/>
      <c r="GXZ688" s="198"/>
      <c r="GYA688" s="198"/>
      <c r="GYB688" s="198"/>
      <c r="GYC688" s="198"/>
      <c r="GYD688" s="198"/>
      <c r="GYE688" s="198"/>
      <c r="GYF688" s="198"/>
      <c r="GYG688" s="198"/>
      <c r="GYH688" s="198"/>
      <c r="GYI688" s="198"/>
      <c r="GYJ688" s="198"/>
      <c r="GYK688" s="198"/>
      <c r="GYL688" s="198"/>
      <c r="GYM688" s="198"/>
      <c r="GYN688" s="198"/>
      <c r="GYO688" s="198"/>
      <c r="GYP688" s="198"/>
      <c r="GYQ688" s="198"/>
      <c r="GYR688" s="198"/>
      <c r="GYS688" s="198"/>
      <c r="GYT688" s="198"/>
      <c r="GYU688" s="198"/>
      <c r="GYV688" s="198"/>
      <c r="GYW688" s="198"/>
      <c r="GYX688" s="198"/>
      <c r="GYY688" s="198"/>
      <c r="GYZ688" s="198"/>
      <c r="GZA688" s="198"/>
      <c r="GZB688" s="198"/>
      <c r="GZC688" s="198"/>
      <c r="GZD688" s="198"/>
      <c r="GZE688" s="198"/>
      <c r="GZF688" s="198"/>
      <c r="GZG688" s="198"/>
      <c r="GZH688" s="198"/>
      <c r="GZI688" s="198"/>
      <c r="GZJ688" s="198"/>
      <c r="GZK688" s="198"/>
      <c r="GZL688" s="198"/>
      <c r="GZM688" s="198"/>
      <c r="GZN688" s="198"/>
      <c r="GZO688" s="198"/>
      <c r="GZP688" s="198"/>
      <c r="GZQ688" s="198"/>
      <c r="GZR688" s="198"/>
      <c r="GZS688" s="198"/>
      <c r="GZT688" s="198"/>
      <c r="GZU688" s="198"/>
      <c r="GZV688" s="198"/>
      <c r="GZW688" s="198"/>
      <c r="GZX688" s="198"/>
      <c r="GZY688" s="198"/>
      <c r="GZZ688" s="198"/>
      <c r="HAA688" s="198"/>
      <c r="HAB688" s="198"/>
      <c r="HAC688" s="198"/>
      <c r="HAD688" s="198"/>
      <c r="HAE688" s="198"/>
      <c r="HAF688" s="198"/>
      <c r="HAG688" s="198"/>
      <c r="HAH688" s="198"/>
      <c r="HAI688" s="198"/>
      <c r="HAJ688" s="198"/>
      <c r="HAK688" s="198"/>
      <c r="HAL688" s="198"/>
      <c r="HAM688" s="198"/>
      <c r="HAN688" s="198"/>
      <c r="HAO688" s="198"/>
      <c r="HAP688" s="198"/>
      <c r="HAQ688" s="198"/>
      <c r="HAR688" s="198"/>
      <c r="HAS688" s="198"/>
      <c r="HAT688" s="198"/>
      <c r="HAU688" s="198"/>
      <c r="HAV688" s="198"/>
      <c r="HAW688" s="198"/>
      <c r="HAX688" s="198"/>
      <c r="HAY688" s="198"/>
      <c r="HAZ688" s="198"/>
      <c r="HBA688" s="198"/>
      <c r="HBB688" s="198"/>
      <c r="HBC688" s="198"/>
      <c r="HBD688" s="198"/>
      <c r="HBE688" s="198"/>
      <c r="HBF688" s="198"/>
      <c r="HBG688" s="198"/>
      <c r="HBH688" s="198"/>
      <c r="HBI688" s="198"/>
      <c r="HBJ688" s="198"/>
      <c r="HBK688" s="198"/>
      <c r="HBL688" s="198"/>
      <c r="HBM688" s="198"/>
      <c r="HBN688" s="198"/>
      <c r="HBO688" s="198"/>
      <c r="HBP688" s="198"/>
      <c r="HBQ688" s="198"/>
      <c r="HBR688" s="198"/>
      <c r="HBS688" s="198"/>
      <c r="HBT688" s="198"/>
      <c r="HBU688" s="198"/>
      <c r="HBV688" s="198"/>
      <c r="HBW688" s="198"/>
      <c r="HBX688" s="198"/>
      <c r="HBY688" s="198"/>
      <c r="HBZ688" s="198"/>
      <c r="HCA688" s="198"/>
      <c r="HCB688" s="198"/>
      <c r="HCC688" s="198"/>
      <c r="HCD688" s="198"/>
      <c r="HCE688" s="198"/>
      <c r="HCF688" s="198"/>
      <c r="HCG688" s="198"/>
      <c r="HCH688" s="198"/>
      <c r="HCI688" s="198"/>
      <c r="HCJ688" s="198"/>
      <c r="HCK688" s="198"/>
      <c r="HCL688" s="198"/>
      <c r="HCM688" s="198"/>
      <c r="HCN688" s="198"/>
      <c r="HCO688" s="198"/>
      <c r="HCP688" s="198"/>
      <c r="HCQ688" s="198"/>
      <c r="HCR688" s="198"/>
      <c r="HCS688" s="198"/>
      <c r="HCT688" s="198"/>
      <c r="HCU688" s="198"/>
      <c r="HCV688" s="198"/>
      <c r="HCW688" s="198"/>
      <c r="HCX688" s="198"/>
      <c r="HCY688" s="198"/>
      <c r="HCZ688" s="198"/>
      <c r="HDA688" s="198"/>
      <c r="HDB688" s="198"/>
      <c r="HDC688" s="198"/>
      <c r="HDD688" s="198"/>
      <c r="HDE688" s="198"/>
      <c r="HDF688" s="198"/>
      <c r="HDG688" s="198"/>
      <c r="HDH688" s="198"/>
      <c r="HDI688" s="198"/>
      <c r="HDJ688" s="198"/>
      <c r="HDK688" s="198"/>
      <c r="HDL688" s="198"/>
      <c r="HDM688" s="198"/>
      <c r="HDN688" s="198"/>
      <c r="HDO688" s="198"/>
      <c r="HDP688" s="198"/>
      <c r="HDQ688" s="198"/>
      <c r="HDR688" s="198"/>
      <c r="HDS688" s="198"/>
      <c r="HDT688" s="198"/>
      <c r="HDU688" s="198"/>
      <c r="HDV688" s="198"/>
      <c r="HDW688" s="198"/>
      <c r="HDX688" s="198"/>
      <c r="HDY688" s="198"/>
      <c r="HDZ688" s="198"/>
      <c r="HEA688" s="198"/>
      <c r="HEB688" s="198"/>
      <c r="HEC688" s="198"/>
      <c r="HED688" s="198"/>
      <c r="HEE688" s="198"/>
      <c r="HEF688" s="198"/>
      <c r="HEG688" s="198"/>
      <c r="HEH688" s="198"/>
      <c r="HEI688" s="198"/>
      <c r="HEJ688" s="198"/>
      <c r="HEK688" s="198"/>
      <c r="HEL688" s="198"/>
      <c r="HEM688" s="198"/>
      <c r="HEN688" s="198"/>
      <c r="HEO688" s="198"/>
      <c r="HEP688" s="198"/>
      <c r="HEQ688" s="198"/>
      <c r="HER688" s="198"/>
      <c r="HES688" s="198"/>
      <c r="HET688" s="198"/>
      <c r="HEU688" s="198"/>
      <c r="HEV688" s="198"/>
      <c r="HEW688" s="198"/>
      <c r="HEX688" s="198"/>
      <c r="HEY688" s="198"/>
      <c r="HEZ688" s="198"/>
      <c r="HFA688" s="198"/>
      <c r="HFB688" s="198"/>
      <c r="HFC688" s="198"/>
      <c r="HFD688" s="198"/>
      <c r="HFE688" s="198"/>
      <c r="HFF688" s="198"/>
      <c r="HFG688" s="198"/>
      <c r="HFH688" s="198"/>
      <c r="HFI688" s="198"/>
      <c r="HFJ688" s="198"/>
      <c r="HFK688" s="198"/>
      <c r="HFL688" s="198"/>
      <c r="HFM688" s="198"/>
      <c r="HFN688" s="198"/>
      <c r="HFO688" s="198"/>
      <c r="HFP688" s="198"/>
      <c r="HFQ688" s="198"/>
      <c r="HFR688" s="198"/>
      <c r="HFS688" s="198"/>
      <c r="HFT688" s="198"/>
      <c r="HFU688" s="198"/>
      <c r="HFV688" s="198"/>
      <c r="HFW688" s="198"/>
      <c r="HFX688" s="198"/>
      <c r="HFY688" s="198"/>
      <c r="HFZ688" s="198"/>
      <c r="HGA688" s="198"/>
      <c r="HGB688" s="198"/>
      <c r="HGC688" s="198"/>
      <c r="HGD688" s="198"/>
      <c r="HGE688" s="198"/>
      <c r="HGF688" s="198"/>
      <c r="HGG688" s="198"/>
      <c r="HGH688" s="198"/>
      <c r="HGI688" s="198"/>
      <c r="HGJ688" s="198"/>
      <c r="HGK688" s="198"/>
      <c r="HGL688" s="198"/>
      <c r="HGM688" s="198"/>
      <c r="HGN688" s="198"/>
      <c r="HGO688" s="198"/>
      <c r="HGP688" s="198"/>
      <c r="HGQ688" s="198"/>
      <c r="HGR688" s="198"/>
      <c r="HGS688" s="198"/>
      <c r="HGT688" s="198"/>
      <c r="HGU688" s="198"/>
      <c r="HGV688" s="198"/>
      <c r="HGW688" s="198"/>
      <c r="HGX688" s="198"/>
      <c r="HGY688" s="198"/>
      <c r="HGZ688" s="198"/>
      <c r="HHA688" s="198"/>
      <c r="HHB688" s="198"/>
      <c r="HHC688" s="198"/>
      <c r="HHD688" s="198"/>
      <c r="HHE688" s="198"/>
      <c r="HHF688" s="198"/>
      <c r="HHG688" s="198"/>
      <c r="HHH688" s="198"/>
      <c r="HHI688" s="198"/>
      <c r="HHJ688" s="198"/>
      <c r="HHK688" s="198"/>
      <c r="HHL688" s="198"/>
      <c r="HHM688" s="198"/>
      <c r="HHN688" s="198"/>
      <c r="HHO688" s="198"/>
      <c r="HHP688" s="198"/>
      <c r="HHQ688" s="198"/>
      <c r="HHR688" s="198"/>
      <c r="HHS688" s="198"/>
      <c r="HHT688" s="198"/>
      <c r="HHU688" s="198"/>
      <c r="HHV688" s="198"/>
      <c r="HHW688" s="198"/>
      <c r="HHX688" s="198"/>
      <c r="HHY688" s="198"/>
      <c r="HHZ688" s="198"/>
      <c r="HIA688" s="198"/>
      <c r="HIB688" s="198"/>
      <c r="HIC688" s="198"/>
      <c r="HID688" s="198"/>
      <c r="HIE688" s="198"/>
      <c r="HIF688" s="198"/>
      <c r="HIG688" s="198"/>
      <c r="HIH688" s="198"/>
      <c r="HII688" s="198"/>
      <c r="HIJ688" s="198"/>
      <c r="HIK688" s="198"/>
      <c r="HIL688" s="198"/>
      <c r="HIM688" s="198"/>
      <c r="HIN688" s="198"/>
      <c r="HIO688" s="198"/>
      <c r="HIP688" s="198"/>
      <c r="HIQ688" s="198"/>
      <c r="HIR688" s="198"/>
      <c r="HIS688" s="198"/>
      <c r="HIT688" s="198"/>
      <c r="HIU688" s="198"/>
      <c r="HIV688" s="198"/>
      <c r="HIW688" s="198"/>
      <c r="HIX688" s="198"/>
      <c r="HIY688" s="198"/>
      <c r="HIZ688" s="198"/>
      <c r="HJA688" s="198"/>
      <c r="HJB688" s="198"/>
      <c r="HJC688" s="198"/>
      <c r="HJD688" s="198"/>
      <c r="HJE688" s="198"/>
      <c r="HJF688" s="198"/>
      <c r="HJG688" s="198"/>
      <c r="HJH688" s="198"/>
      <c r="HJI688" s="198"/>
      <c r="HJJ688" s="198"/>
      <c r="HJK688" s="198"/>
      <c r="HJL688" s="198"/>
      <c r="HJM688" s="198"/>
      <c r="HJN688" s="198"/>
      <c r="HJO688" s="198"/>
      <c r="HJP688" s="198"/>
      <c r="HJQ688" s="198"/>
      <c r="HJR688" s="198"/>
      <c r="HJS688" s="198"/>
      <c r="HJT688" s="198"/>
      <c r="HJU688" s="198"/>
      <c r="HJV688" s="198"/>
      <c r="HJW688" s="198"/>
      <c r="HJX688" s="198"/>
      <c r="HJY688" s="198"/>
      <c r="HJZ688" s="198"/>
      <c r="HKA688" s="198"/>
      <c r="HKB688" s="198"/>
      <c r="HKC688" s="198"/>
      <c r="HKD688" s="198"/>
      <c r="HKE688" s="198"/>
      <c r="HKF688" s="198"/>
      <c r="HKG688" s="198"/>
      <c r="HKH688" s="198"/>
      <c r="HKI688" s="198"/>
      <c r="HKJ688" s="198"/>
      <c r="HKK688" s="198"/>
      <c r="HKL688" s="198"/>
      <c r="HKM688" s="198"/>
      <c r="HKN688" s="198"/>
      <c r="HKO688" s="198"/>
      <c r="HKP688" s="198"/>
      <c r="HKQ688" s="198"/>
      <c r="HKR688" s="198"/>
      <c r="HKS688" s="198"/>
      <c r="HKT688" s="198"/>
      <c r="HKU688" s="198"/>
      <c r="HKV688" s="198"/>
      <c r="HKW688" s="198"/>
      <c r="HKX688" s="198"/>
      <c r="HKY688" s="198"/>
      <c r="HKZ688" s="198"/>
      <c r="HLA688" s="198"/>
      <c r="HLB688" s="198"/>
      <c r="HLC688" s="198"/>
      <c r="HLD688" s="198"/>
      <c r="HLE688" s="198"/>
      <c r="HLF688" s="198"/>
      <c r="HLG688" s="198"/>
      <c r="HLH688" s="198"/>
      <c r="HLI688" s="198"/>
      <c r="HLJ688" s="198"/>
      <c r="HLK688" s="198"/>
      <c r="HLL688" s="198"/>
      <c r="HLM688" s="198"/>
      <c r="HLN688" s="198"/>
      <c r="HLO688" s="198"/>
      <c r="HLP688" s="198"/>
      <c r="HLQ688" s="198"/>
      <c r="HLR688" s="198"/>
      <c r="HLS688" s="198"/>
      <c r="HLT688" s="198"/>
      <c r="HLU688" s="198"/>
      <c r="HLV688" s="198"/>
      <c r="HLW688" s="198"/>
      <c r="HLX688" s="198"/>
      <c r="HLY688" s="198"/>
      <c r="HLZ688" s="198"/>
      <c r="HMA688" s="198"/>
      <c r="HMB688" s="198"/>
      <c r="HMC688" s="198"/>
      <c r="HMD688" s="198"/>
      <c r="HME688" s="198"/>
      <c r="HMF688" s="198"/>
      <c r="HMG688" s="198"/>
      <c r="HMH688" s="198"/>
      <c r="HMI688" s="198"/>
      <c r="HMJ688" s="198"/>
      <c r="HMK688" s="198"/>
      <c r="HML688" s="198"/>
      <c r="HMM688" s="198"/>
      <c r="HMN688" s="198"/>
      <c r="HMO688" s="198"/>
      <c r="HMP688" s="198"/>
      <c r="HMQ688" s="198"/>
      <c r="HMR688" s="198"/>
      <c r="HMS688" s="198"/>
      <c r="HMT688" s="198"/>
      <c r="HMU688" s="198"/>
      <c r="HMV688" s="198"/>
      <c r="HMW688" s="198"/>
      <c r="HMX688" s="198"/>
      <c r="HMY688" s="198"/>
      <c r="HMZ688" s="198"/>
      <c r="HNA688" s="198"/>
      <c r="HNB688" s="198"/>
      <c r="HNC688" s="198"/>
      <c r="HND688" s="198"/>
      <c r="HNE688" s="198"/>
      <c r="HNF688" s="198"/>
      <c r="HNG688" s="198"/>
      <c r="HNH688" s="198"/>
      <c r="HNI688" s="198"/>
      <c r="HNJ688" s="198"/>
      <c r="HNK688" s="198"/>
      <c r="HNL688" s="198"/>
      <c r="HNM688" s="198"/>
      <c r="HNN688" s="198"/>
      <c r="HNO688" s="198"/>
      <c r="HNP688" s="198"/>
      <c r="HNQ688" s="198"/>
      <c r="HNR688" s="198"/>
      <c r="HNS688" s="198"/>
      <c r="HNT688" s="198"/>
      <c r="HNU688" s="198"/>
      <c r="HNV688" s="198"/>
      <c r="HNW688" s="198"/>
      <c r="HNX688" s="198"/>
      <c r="HNY688" s="198"/>
      <c r="HNZ688" s="198"/>
      <c r="HOA688" s="198"/>
      <c r="HOB688" s="198"/>
      <c r="HOC688" s="198"/>
      <c r="HOD688" s="198"/>
      <c r="HOE688" s="198"/>
      <c r="HOF688" s="198"/>
      <c r="HOG688" s="198"/>
      <c r="HOH688" s="198"/>
      <c r="HOI688" s="198"/>
      <c r="HOJ688" s="198"/>
      <c r="HOK688" s="198"/>
      <c r="HOL688" s="198"/>
      <c r="HOM688" s="198"/>
      <c r="HON688" s="198"/>
      <c r="HOO688" s="198"/>
      <c r="HOP688" s="198"/>
      <c r="HOQ688" s="198"/>
      <c r="HOR688" s="198"/>
      <c r="HOS688" s="198"/>
      <c r="HOT688" s="198"/>
      <c r="HOU688" s="198"/>
      <c r="HOV688" s="198"/>
      <c r="HOW688" s="198"/>
      <c r="HOX688" s="198"/>
      <c r="HOY688" s="198"/>
      <c r="HOZ688" s="198"/>
      <c r="HPA688" s="198"/>
      <c r="HPB688" s="198"/>
      <c r="HPC688" s="198"/>
      <c r="HPD688" s="198"/>
      <c r="HPE688" s="198"/>
      <c r="HPF688" s="198"/>
      <c r="HPG688" s="198"/>
      <c r="HPH688" s="198"/>
      <c r="HPI688" s="198"/>
      <c r="HPJ688" s="198"/>
      <c r="HPK688" s="198"/>
      <c r="HPL688" s="198"/>
      <c r="HPM688" s="198"/>
      <c r="HPN688" s="198"/>
      <c r="HPO688" s="198"/>
      <c r="HPP688" s="198"/>
      <c r="HPQ688" s="198"/>
      <c r="HPR688" s="198"/>
      <c r="HPS688" s="198"/>
      <c r="HPT688" s="198"/>
      <c r="HPU688" s="198"/>
      <c r="HPV688" s="198"/>
      <c r="HPW688" s="198"/>
      <c r="HPX688" s="198"/>
      <c r="HPY688" s="198"/>
      <c r="HPZ688" s="198"/>
      <c r="HQA688" s="198"/>
      <c r="HQB688" s="198"/>
      <c r="HQC688" s="198"/>
      <c r="HQD688" s="198"/>
      <c r="HQE688" s="198"/>
      <c r="HQF688" s="198"/>
      <c r="HQG688" s="198"/>
      <c r="HQH688" s="198"/>
      <c r="HQI688" s="198"/>
      <c r="HQJ688" s="198"/>
      <c r="HQK688" s="198"/>
      <c r="HQL688" s="198"/>
      <c r="HQM688" s="198"/>
      <c r="HQN688" s="198"/>
      <c r="HQO688" s="198"/>
      <c r="HQP688" s="198"/>
      <c r="HQQ688" s="198"/>
      <c r="HQR688" s="198"/>
      <c r="HQS688" s="198"/>
      <c r="HQT688" s="198"/>
      <c r="HQU688" s="198"/>
      <c r="HQV688" s="198"/>
      <c r="HQW688" s="198"/>
      <c r="HQX688" s="198"/>
      <c r="HQY688" s="198"/>
      <c r="HQZ688" s="198"/>
      <c r="HRA688" s="198"/>
      <c r="HRB688" s="198"/>
      <c r="HRC688" s="198"/>
      <c r="HRD688" s="198"/>
      <c r="HRE688" s="198"/>
      <c r="HRF688" s="198"/>
      <c r="HRG688" s="198"/>
      <c r="HRH688" s="198"/>
      <c r="HRI688" s="198"/>
      <c r="HRJ688" s="198"/>
      <c r="HRK688" s="198"/>
      <c r="HRL688" s="198"/>
      <c r="HRM688" s="198"/>
      <c r="HRN688" s="198"/>
      <c r="HRO688" s="198"/>
      <c r="HRP688" s="198"/>
      <c r="HRQ688" s="198"/>
      <c r="HRR688" s="198"/>
      <c r="HRS688" s="198"/>
      <c r="HRT688" s="198"/>
      <c r="HRU688" s="198"/>
      <c r="HRV688" s="198"/>
      <c r="HRW688" s="198"/>
      <c r="HRX688" s="198"/>
      <c r="HRY688" s="198"/>
      <c r="HRZ688" s="198"/>
      <c r="HSA688" s="198"/>
      <c r="HSB688" s="198"/>
      <c r="HSC688" s="198"/>
      <c r="HSD688" s="198"/>
      <c r="HSE688" s="198"/>
      <c r="HSF688" s="198"/>
      <c r="HSG688" s="198"/>
      <c r="HSH688" s="198"/>
      <c r="HSI688" s="198"/>
      <c r="HSJ688" s="198"/>
      <c r="HSK688" s="198"/>
      <c r="HSL688" s="198"/>
      <c r="HSM688" s="198"/>
      <c r="HSN688" s="198"/>
      <c r="HSO688" s="198"/>
      <c r="HSP688" s="198"/>
      <c r="HSQ688" s="198"/>
      <c r="HSR688" s="198"/>
      <c r="HSS688" s="198"/>
      <c r="HST688" s="198"/>
      <c r="HSU688" s="198"/>
      <c r="HSV688" s="198"/>
      <c r="HSW688" s="198"/>
      <c r="HSX688" s="198"/>
      <c r="HSY688" s="198"/>
      <c r="HSZ688" s="198"/>
      <c r="HTA688" s="198"/>
      <c r="HTB688" s="198"/>
      <c r="HTC688" s="198"/>
      <c r="HTD688" s="198"/>
      <c r="HTE688" s="198"/>
      <c r="HTF688" s="198"/>
      <c r="HTG688" s="198"/>
      <c r="HTH688" s="198"/>
      <c r="HTI688" s="198"/>
      <c r="HTJ688" s="198"/>
      <c r="HTK688" s="198"/>
      <c r="HTL688" s="198"/>
      <c r="HTM688" s="198"/>
      <c r="HTN688" s="198"/>
      <c r="HTO688" s="198"/>
      <c r="HTP688" s="198"/>
      <c r="HTQ688" s="198"/>
      <c r="HTR688" s="198"/>
      <c r="HTS688" s="198"/>
      <c r="HTT688" s="198"/>
      <c r="HTU688" s="198"/>
      <c r="HTV688" s="198"/>
      <c r="HTW688" s="198"/>
      <c r="HTX688" s="198"/>
      <c r="HTY688" s="198"/>
      <c r="HTZ688" s="198"/>
      <c r="HUA688" s="198"/>
      <c r="HUB688" s="198"/>
      <c r="HUC688" s="198"/>
      <c r="HUD688" s="198"/>
      <c r="HUE688" s="198"/>
      <c r="HUF688" s="198"/>
      <c r="HUG688" s="198"/>
      <c r="HUH688" s="198"/>
      <c r="HUI688" s="198"/>
      <c r="HUJ688" s="198"/>
      <c r="HUK688" s="198"/>
      <c r="HUL688" s="198"/>
      <c r="HUM688" s="198"/>
      <c r="HUN688" s="198"/>
      <c r="HUO688" s="198"/>
      <c r="HUP688" s="198"/>
      <c r="HUQ688" s="198"/>
      <c r="HUR688" s="198"/>
      <c r="HUS688" s="198"/>
      <c r="HUT688" s="198"/>
      <c r="HUU688" s="198"/>
      <c r="HUV688" s="198"/>
      <c r="HUW688" s="198"/>
      <c r="HUX688" s="198"/>
      <c r="HUY688" s="198"/>
      <c r="HUZ688" s="198"/>
      <c r="HVA688" s="198"/>
      <c r="HVB688" s="198"/>
      <c r="HVC688" s="198"/>
      <c r="HVD688" s="198"/>
      <c r="HVE688" s="198"/>
      <c r="HVF688" s="198"/>
      <c r="HVG688" s="198"/>
      <c r="HVH688" s="198"/>
      <c r="HVI688" s="198"/>
      <c r="HVJ688" s="198"/>
      <c r="HVK688" s="198"/>
      <c r="HVL688" s="198"/>
      <c r="HVM688" s="198"/>
      <c r="HVN688" s="198"/>
      <c r="HVO688" s="198"/>
      <c r="HVP688" s="198"/>
      <c r="HVQ688" s="198"/>
      <c r="HVR688" s="198"/>
      <c r="HVS688" s="198"/>
      <c r="HVT688" s="198"/>
      <c r="HVU688" s="198"/>
      <c r="HVV688" s="198"/>
      <c r="HVW688" s="198"/>
      <c r="HVX688" s="198"/>
      <c r="HVY688" s="198"/>
      <c r="HVZ688" s="198"/>
      <c r="HWA688" s="198"/>
      <c r="HWB688" s="198"/>
      <c r="HWC688" s="198"/>
      <c r="HWD688" s="198"/>
      <c r="HWE688" s="198"/>
      <c r="HWF688" s="198"/>
      <c r="HWG688" s="198"/>
      <c r="HWH688" s="198"/>
      <c r="HWI688" s="198"/>
      <c r="HWJ688" s="198"/>
      <c r="HWK688" s="198"/>
      <c r="HWL688" s="198"/>
      <c r="HWM688" s="198"/>
      <c r="HWN688" s="198"/>
      <c r="HWO688" s="198"/>
      <c r="HWP688" s="198"/>
      <c r="HWQ688" s="198"/>
      <c r="HWR688" s="198"/>
      <c r="HWS688" s="198"/>
      <c r="HWT688" s="198"/>
      <c r="HWU688" s="198"/>
      <c r="HWV688" s="198"/>
      <c r="HWW688" s="198"/>
      <c r="HWX688" s="198"/>
      <c r="HWY688" s="198"/>
      <c r="HWZ688" s="198"/>
      <c r="HXA688" s="198"/>
      <c r="HXB688" s="198"/>
      <c r="HXC688" s="198"/>
      <c r="HXD688" s="198"/>
      <c r="HXE688" s="198"/>
      <c r="HXF688" s="198"/>
      <c r="HXG688" s="198"/>
      <c r="HXH688" s="198"/>
      <c r="HXI688" s="198"/>
      <c r="HXJ688" s="198"/>
      <c r="HXK688" s="198"/>
      <c r="HXL688" s="198"/>
      <c r="HXM688" s="198"/>
      <c r="HXN688" s="198"/>
      <c r="HXO688" s="198"/>
      <c r="HXP688" s="198"/>
      <c r="HXQ688" s="198"/>
      <c r="HXR688" s="198"/>
      <c r="HXS688" s="198"/>
      <c r="HXT688" s="198"/>
      <c r="HXU688" s="198"/>
      <c r="HXV688" s="198"/>
      <c r="HXW688" s="198"/>
      <c r="HXX688" s="198"/>
      <c r="HXY688" s="198"/>
      <c r="HXZ688" s="198"/>
      <c r="HYA688" s="198"/>
      <c r="HYB688" s="198"/>
      <c r="HYC688" s="198"/>
      <c r="HYD688" s="198"/>
      <c r="HYE688" s="198"/>
      <c r="HYF688" s="198"/>
      <c r="HYG688" s="198"/>
      <c r="HYH688" s="198"/>
      <c r="HYI688" s="198"/>
      <c r="HYJ688" s="198"/>
      <c r="HYK688" s="198"/>
      <c r="HYL688" s="198"/>
      <c r="HYM688" s="198"/>
      <c r="HYN688" s="198"/>
      <c r="HYO688" s="198"/>
      <c r="HYP688" s="198"/>
      <c r="HYQ688" s="198"/>
      <c r="HYR688" s="198"/>
      <c r="HYS688" s="198"/>
      <c r="HYT688" s="198"/>
      <c r="HYU688" s="198"/>
      <c r="HYV688" s="198"/>
      <c r="HYW688" s="198"/>
      <c r="HYX688" s="198"/>
      <c r="HYY688" s="198"/>
      <c r="HYZ688" s="198"/>
      <c r="HZA688" s="198"/>
      <c r="HZB688" s="198"/>
      <c r="HZC688" s="198"/>
      <c r="HZD688" s="198"/>
      <c r="HZE688" s="198"/>
      <c r="HZF688" s="198"/>
      <c r="HZG688" s="198"/>
      <c r="HZH688" s="198"/>
      <c r="HZI688" s="198"/>
      <c r="HZJ688" s="198"/>
      <c r="HZK688" s="198"/>
      <c r="HZL688" s="198"/>
      <c r="HZM688" s="198"/>
      <c r="HZN688" s="198"/>
      <c r="HZO688" s="198"/>
      <c r="HZP688" s="198"/>
      <c r="HZQ688" s="198"/>
      <c r="HZR688" s="198"/>
      <c r="HZS688" s="198"/>
      <c r="HZT688" s="198"/>
      <c r="HZU688" s="198"/>
      <c r="HZV688" s="198"/>
      <c r="HZW688" s="198"/>
      <c r="HZX688" s="198"/>
      <c r="HZY688" s="198"/>
      <c r="HZZ688" s="198"/>
      <c r="IAA688" s="198"/>
      <c r="IAB688" s="198"/>
      <c r="IAC688" s="198"/>
      <c r="IAD688" s="198"/>
      <c r="IAE688" s="198"/>
      <c r="IAF688" s="198"/>
      <c r="IAG688" s="198"/>
      <c r="IAH688" s="198"/>
      <c r="IAI688" s="198"/>
      <c r="IAJ688" s="198"/>
      <c r="IAK688" s="198"/>
      <c r="IAL688" s="198"/>
      <c r="IAM688" s="198"/>
      <c r="IAN688" s="198"/>
      <c r="IAO688" s="198"/>
      <c r="IAP688" s="198"/>
      <c r="IAQ688" s="198"/>
      <c r="IAR688" s="198"/>
      <c r="IAS688" s="198"/>
      <c r="IAT688" s="198"/>
      <c r="IAU688" s="198"/>
      <c r="IAV688" s="198"/>
      <c r="IAW688" s="198"/>
      <c r="IAX688" s="198"/>
      <c r="IAY688" s="198"/>
      <c r="IAZ688" s="198"/>
      <c r="IBA688" s="198"/>
      <c r="IBB688" s="198"/>
      <c r="IBC688" s="198"/>
      <c r="IBD688" s="198"/>
      <c r="IBE688" s="198"/>
      <c r="IBF688" s="198"/>
      <c r="IBG688" s="198"/>
      <c r="IBH688" s="198"/>
      <c r="IBI688" s="198"/>
      <c r="IBJ688" s="198"/>
      <c r="IBK688" s="198"/>
      <c r="IBL688" s="198"/>
      <c r="IBM688" s="198"/>
      <c r="IBN688" s="198"/>
      <c r="IBO688" s="198"/>
      <c r="IBP688" s="198"/>
      <c r="IBQ688" s="198"/>
      <c r="IBR688" s="198"/>
      <c r="IBS688" s="198"/>
      <c r="IBT688" s="198"/>
      <c r="IBU688" s="198"/>
      <c r="IBV688" s="198"/>
      <c r="IBW688" s="198"/>
      <c r="IBX688" s="198"/>
      <c r="IBY688" s="198"/>
      <c r="IBZ688" s="198"/>
      <c r="ICA688" s="198"/>
      <c r="ICB688" s="198"/>
      <c r="ICC688" s="198"/>
      <c r="ICD688" s="198"/>
      <c r="ICE688" s="198"/>
      <c r="ICF688" s="198"/>
      <c r="ICG688" s="198"/>
      <c r="ICH688" s="198"/>
      <c r="ICI688" s="198"/>
      <c r="ICJ688" s="198"/>
      <c r="ICK688" s="198"/>
      <c r="ICL688" s="198"/>
      <c r="ICM688" s="198"/>
      <c r="ICN688" s="198"/>
      <c r="ICO688" s="198"/>
      <c r="ICP688" s="198"/>
      <c r="ICQ688" s="198"/>
      <c r="ICR688" s="198"/>
      <c r="ICS688" s="198"/>
      <c r="ICT688" s="198"/>
      <c r="ICU688" s="198"/>
      <c r="ICV688" s="198"/>
      <c r="ICW688" s="198"/>
      <c r="ICX688" s="198"/>
      <c r="ICY688" s="198"/>
      <c r="ICZ688" s="198"/>
      <c r="IDA688" s="198"/>
      <c r="IDB688" s="198"/>
      <c r="IDC688" s="198"/>
      <c r="IDD688" s="198"/>
      <c r="IDE688" s="198"/>
      <c r="IDF688" s="198"/>
      <c r="IDG688" s="198"/>
      <c r="IDH688" s="198"/>
      <c r="IDI688" s="198"/>
      <c r="IDJ688" s="198"/>
      <c r="IDK688" s="198"/>
      <c r="IDL688" s="198"/>
      <c r="IDM688" s="198"/>
      <c r="IDN688" s="198"/>
      <c r="IDO688" s="198"/>
      <c r="IDP688" s="198"/>
      <c r="IDQ688" s="198"/>
      <c r="IDR688" s="198"/>
      <c r="IDS688" s="198"/>
      <c r="IDT688" s="198"/>
      <c r="IDU688" s="198"/>
      <c r="IDV688" s="198"/>
      <c r="IDW688" s="198"/>
      <c r="IDX688" s="198"/>
      <c r="IDY688" s="198"/>
      <c r="IDZ688" s="198"/>
      <c r="IEA688" s="198"/>
      <c r="IEB688" s="198"/>
      <c r="IEC688" s="198"/>
      <c r="IED688" s="198"/>
      <c r="IEE688" s="198"/>
      <c r="IEF688" s="198"/>
      <c r="IEG688" s="198"/>
      <c r="IEH688" s="198"/>
      <c r="IEI688" s="198"/>
      <c r="IEJ688" s="198"/>
      <c r="IEK688" s="198"/>
      <c r="IEL688" s="198"/>
      <c r="IEM688" s="198"/>
      <c r="IEN688" s="198"/>
      <c r="IEO688" s="198"/>
      <c r="IEP688" s="198"/>
      <c r="IEQ688" s="198"/>
      <c r="IER688" s="198"/>
      <c r="IES688" s="198"/>
      <c r="IET688" s="198"/>
      <c r="IEU688" s="198"/>
      <c r="IEV688" s="198"/>
      <c r="IEW688" s="198"/>
      <c r="IEX688" s="198"/>
      <c r="IEY688" s="198"/>
      <c r="IEZ688" s="198"/>
      <c r="IFA688" s="198"/>
      <c r="IFB688" s="198"/>
      <c r="IFC688" s="198"/>
      <c r="IFD688" s="198"/>
      <c r="IFE688" s="198"/>
      <c r="IFF688" s="198"/>
      <c r="IFG688" s="198"/>
      <c r="IFH688" s="198"/>
      <c r="IFI688" s="198"/>
      <c r="IFJ688" s="198"/>
      <c r="IFK688" s="198"/>
      <c r="IFL688" s="198"/>
      <c r="IFM688" s="198"/>
      <c r="IFN688" s="198"/>
      <c r="IFO688" s="198"/>
      <c r="IFP688" s="198"/>
      <c r="IFQ688" s="198"/>
      <c r="IFR688" s="198"/>
      <c r="IFS688" s="198"/>
      <c r="IFT688" s="198"/>
      <c r="IFU688" s="198"/>
      <c r="IFV688" s="198"/>
      <c r="IFW688" s="198"/>
      <c r="IFX688" s="198"/>
      <c r="IFY688" s="198"/>
      <c r="IFZ688" s="198"/>
      <c r="IGA688" s="198"/>
      <c r="IGB688" s="198"/>
      <c r="IGC688" s="198"/>
      <c r="IGD688" s="198"/>
      <c r="IGE688" s="198"/>
      <c r="IGF688" s="198"/>
      <c r="IGG688" s="198"/>
      <c r="IGH688" s="198"/>
      <c r="IGI688" s="198"/>
      <c r="IGJ688" s="198"/>
      <c r="IGK688" s="198"/>
      <c r="IGL688" s="198"/>
      <c r="IGM688" s="198"/>
      <c r="IGN688" s="198"/>
      <c r="IGO688" s="198"/>
      <c r="IGP688" s="198"/>
      <c r="IGQ688" s="198"/>
      <c r="IGR688" s="198"/>
      <c r="IGS688" s="198"/>
      <c r="IGT688" s="198"/>
      <c r="IGU688" s="198"/>
      <c r="IGV688" s="198"/>
      <c r="IGW688" s="198"/>
      <c r="IGX688" s="198"/>
      <c r="IGY688" s="198"/>
      <c r="IGZ688" s="198"/>
      <c r="IHA688" s="198"/>
      <c r="IHB688" s="198"/>
      <c r="IHC688" s="198"/>
      <c r="IHD688" s="198"/>
      <c r="IHE688" s="198"/>
      <c r="IHF688" s="198"/>
      <c r="IHG688" s="198"/>
      <c r="IHH688" s="198"/>
      <c r="IHI688" s="198"/>
      <c r="IHJ688" s="198"/>
      <c r="IHK688" s="198"/>
      <c r="IHL688" s="198"/>
      <c r="IHM688" s="198"/>
      <c r="IHN688" s="198"/>
      <c r="IHO688" s="198"/>
      <c r="IHP688" s="198"/>
      <c r="IHQ688" s="198"/>
      <c r="IHR688" s="198"/>
      <c r="IHS688" s="198"/>
      <c r="IHT688" s="198"/>
      <c r="IHU688" s="198"/>
      <c r="IHV688" s="198"/>
      <c r="IHW688" s="198"/>
      <c r="IHX688" s="198"/>
      <c r="IHY688" s="198"/>
      <c r="IHZ688" s="198"/>
      <c r="IIA688" s="198"/>
      <c r="IIB688" s="198"/>
      <c r="IIC688" s="198"/>
      <c r="IID688" s="198"/>
      <c r="IIE688" s="198"/>
      <c r="IIF688" s="198"/>
      <c r="IIG688" s="198"/>
      <c r="IIH688" s="198"/>
      <c r="III688" s="198"/>
      <c r="IIJ688" s="198"/>
      <c r="IIK688" s="198"/>
      <c r="IIL688" s="198"/>
      <c r="IIM688" s="198"/>
      <c r="IIN688" s="198"/>
      <c r="IIO688" s="198"/>
      <c r="IIP688" s="198"/>
      <c r="IIQ688" s="198"/>
      <c r="IIR688" s="198"/>
      <c r="IIS688" s="198"/>
      <c r="IIT688" s="198"/>
      <c r="IIU688" s="198"/>
      <c r="IIV688" s="198"/>
      <c r="IIW688" s="198"/>
      <c r="IIX688" s="198"/>
      <c r="IIY688" s="198"/>
      <c r="IIZ688" s="198"/>
      <c r="IJA688" s="198"/>
      <c r="IJB688" s="198"/>
      <c r="IJC688" s="198"/>
      <c r="IJD688" s="198"/>
      <c r="IJE688" s="198"/>
      <c r="IJF688" s="198"/>
      <c r="IJG688" s="198"/>
      <c r="IJH688" s="198"/>
      <c r="IJI688" s="198"/>
      <c r="IJJ688" s="198"/>
      <c r="IJK688" s="198"/>
      <c r="IJL688" s="198"/>
      <c r="IJM688" s="198"/>
      <c r="IJN688" s="198"/>
      <c r="IJO688" s="198"/>
      <c r="IJP688" s="198"/>
      <c r="IJQ688" s="198"/>
      <c r="IJR688" s="198"/>
      <c r="IJS688" s="198"/>
      <c r="IJT688" s="198"/>
      <c r="IJU688" s="198"/>
      <c r="IJV688" s="198"/>
      <c r="IJW688" s="198"/>
      <c r="IJX688" s="198"/>
      <c r="IJY688" s="198"/>
      <c r="IJZ688" s="198"/>
      <c r="IKA688" s="198"/>
      <c r="IKB688" s="198"/>
      <c r="IKC688" s="198"/>
      <c r="IKD688" s="198"/>
      <c r="IKE688" s="198"/>
      <c r="IKF688" s="198"/>
      <c r="IKG688" s="198"/>
      <c r="IKH688" s="198"/>
      <c r="IKI688" s="198"/>
      <c r="IKJ688" s="198"/>
      <c r="IKK688" s="198"/>
      <c r="IKL688" s="198"/>
      <c r="IKM688" s="198"/>
      <c r="IKN688" s="198"/>
      <c r="IKO688" s="198"/>
      <c r="IKP688" s="198"/>
      <c r="IKQ688" s="198"/>
      <c r="IKR688" s="198"/>
      <c r="IKS688" s="198"/>
      <c r="IKT688" s="198"/>
      <c r="IKU688" s="198"/>
      <c r="IKV688" s="198"/>
      <c r="IKW688" s="198"/>
      <c r="IKX688" s="198"/>
      <c r="IKY688" s="198"/>
      <c r="IKZ688" s="198"/>
      <c r="ILA688" s="198"/>
      <c r="ILB688" s="198"/>
      <c r="ILC688" s="198"/>
      <c r="ILD688" s="198"/>
      <c r="ILE688" s="198"/>
      <c r="ILF688" s="198"/>
      <c r="ILG688" s="198"/>
      <c r="ILH688" s="198"/>
      <c r="ILI688" s="198"/>
      <c r="ILJ688" s="198"/>
      <c r="ILK688" s="198"/>
      <c r="ILL688" s="198"/>
      <c r="ILM688" s="198"/>
      <c r="ILN688" s="198"/>
      <c r="ILO688" s="198"/>
      <c r="ILP688" s="198"/>
      <c r="ILQ688" s="198"/>
      <c r="ILR688" s="198"/>
      <c r="ILS688" s="198"/>
      <c r="ILT688" s="198"/>
      <c r="ILU688" s="198"/>
      <c r="ILV688" s="198"/>
      <c r="ILW688" s="198"/>
      <c r="ILX688" s="198"/>
      <c r="ILY688" s="198"/>
      <c r="ILZ688" s="198"/>
      <c r="IMA688" s="198"/>
      <c r="IMB688" s="198"/>
      <c r="IMC688" s="198"/>
      <c r="IMD688" s="198"/>
      <c r="IME688" s="198"/>
      <c r="IMF688" s="198"/>
      <c r="IMG688" s="198"/>
      <c r="IMH688" s="198"/>
      <c r="IMI688" s="198"/>
      <c r="IMJ688" s="198"/>
      <c r="IMK688" s="198"/>
      <c r="IML688" s="198"/>
      <c r="IMM688" s="198"/>
      <c r="IMN688" s="198"/>
      <c r="IMO688" s="198"/>
      <c r="IMP688" s="198"/>
      <c r="IMQ688" s="198"/>
      <c r="IMR688" s="198"/>
      <c r="IMS688" s="198"/>
      <c r="IMT688" s="198"/>
      <c r="IMU688" s="198"/>
      <c r="IMV688" s="198"/>
      <c r="IMW688" s="198"/>
      <c r="IMX688" s="198"/>
      <c r="IMY688" s="198"/>
      <c r="IMZ688" s="198"/>
      <c r="INA688" s="198"/>
      <c r="INB688" s="198"/>
      <c r="INC688" s="198"/>
      <c r="IND688" s="198"/>
      <c r="INE688" s="198"/>
      <c r="INF688" s="198"/>
      <c r="ING688" s="198"/>
      <c r="INH688" s="198"/>
      <c r="INI688" s="198"/>
      <c r="INJ688" s="198"/>
      <c r="INK688" s="198"/>
      <c r="INL688" s="198"/>
      <c r="INM688" s="198"/>
      <c r="INN688" s="198"/>
      <c r="INO688" s="198"/>
      <c r="INP688" s="198"/>
      <c r="INQ688" s="198"/>
      <c r="INR688" s="198"/>
      <c r="INS688" s="198"/>
      <c r="INT688" s="198"/>
      <c r="INU688" s="198"/>
      <c r="INV688" s="198"/>
      <c r="INW688" s="198"/>
      <c r="INX688" s="198"/>
      <c r="INY688" s="198"/>
      <c r="INZ688" s="198"/>
      <c r="IOA688" s="198"/>
      <c r="IOB688" s="198"/>
      <c r="IOC688" s="198"/>
      <c r="IOD688" s="198"/>
      <c r="IOE688" s="198"/>
      <c r="IOF688" s="198"/>
      <c r="IOG688" s="198"/>
      <c r="IOH688" s="198"/>
      <c r="IOI688" s="198"/>
      <c r="IOJ688" s="198"/>
      <c r="IOK688" s="198"/>
      <c r="IOL688" s="198"/>
      <c r="IOM688" s="198"/>
      <c r="ION688" s="198"/>
      <c r="IOO688" s="198"/>
      <c r="IOP688" s="198"/>
      <c r="IOQ688" s="198"/>
      <c r="IOR688" s="198"/>
      <c r="IOS688" s="198"/>
      <c r="IOT688" s="198"/>
      <c r="IOU688" s="198"/>
      <c r="IOV688" s="198"/>
      <c r="IOW688" s="198"/>
      <c r="IOX688" s="198"/>
      <c r="IOY688" s="198"/>
      <c r="IOZ688" s="198"/>
      <c r="IPA688" s="198"/>
      <c r="IPB688" s="198"/>
      <c r="IPC688" s="198"/>
      <c r="IPD688" s="198"/>
      <c r="IPE688" s="198"/>
      <c r="IPF688" s="198"/>
      <c r="IPG688" s="198"/>
      <c r="IPH688" s="198"/>
      <c r="IPI688" s="198"/>
      <c r="IPJ688" s="198"/>
      <c r="IPK688" s="198"/>
      <c r="IPL688" s="198"/>
      <c r="IPM688" s="198"/>
      <c r="IPN688" s="198"/>
      <c r="IPO688" s="198"/>
      <c r="IPP688" s="198"/>
      <c r="IPQ688" s="198"/>
      <c r="IPR688" s="198"/>
      <c r="IPS688" s="198"/>
      <c r="IPT688" s="198"/>
      <c r="IPU688" s="198"/>
      <c r="IPV688" s="198"/>
      <c r="IPW688" s="198"/>
      <c r="IPX688" s="198"/>
      <c r="IPY688" s="198"/>
      <c r="IPZ688" s="198"/>
      <c r="IQA688" s="198"/>
      <c r="IQB688" s="198"/>
      <c r="IQC688" s="198"/>
      <c r="IQD688" s="198"/>
      <c r="IQE688" s="198"/>
      <c r="IQF688" s="198"/>
      <c r="IQG688" s="198"/>
      <c r="IQH688" s="198"/>
      <c r="IQI688" s="198"/>
      <c r="IQJ688" s="198"/>
      <c r="IQK688" s="198"/>
      <c r="IQL688" s="198"/>
      <c r="IQM688" s="198"/>
      <c r="IQN688" s="198"/>
      <c r="IQO688" s="198"/>
      <c r="IQP688" s="198"/>
      <c r="IQQ688" s="198"/>
      <c r="IQR688" s="198"/>
      <c r="IQS688" s="198"/>
      <c r="IQT688" s="198"/>
      <c r="IQU688" s="198"/>
      <c r="IQV688" s="198"/>
      <c r="IQW688" s="198"/>
      <c r="IQX688" s="198"/>
      <c r="IQY688" s="198"/>
      <c r="IQZ688" s="198"/>
      <c r="IRA688" s="198"/>
      <c r="IRB688" s="198"/>
      <c r="IRC688" s="198"/>
      <c r="IRD688" s="198"/>
      <c r="IRE688" s="198"/>
      <c r="IRF688" s="198"/>
      <c r="IRG688" s="198"/>
      <c r="IRH688" s="198"/>
      <c r="IRI688" s="198"/>
      <c r="IRJ688" s="198"/>
      <c r="IRK688" s="198"/>
      <c r="IRL688" s="198"/>
      <c r="IRM688" s="198"/>
      <c r="IRN688" s="198"/>
      <c r="IRO688" s="198"/>
      <c r="IRP688" s="198"/>
      <c r="IRQ688" s="198"/>
      <c r="IRR688" s="198"/>
      <c r="IRS688" s="198"/>
      <c r="IRT688" s="198"/>
      <c r="IRU688" s="198"/>
      <c r="IRV688" s="198"/>
      <c r="IRW688" s="198"/>
      <c r="IRX688" s="198"/>
      <c r="IRY688" s="198"/>
      <c r="IRZ688" s="198"/>
      <c r="ISA688" s="198"/>
      <c r="ISB688" s="198"/>
      <c r="ISC688" s="198"/>
      <c r="ISD688" s="198"/>
      <c r="ISE688" s="198"/>
      <c r="ISF688" s="198"/>
      <c r="ISG688" s="198"/>
      <c r="ISH688" s="198"/>
      <c r="ISI688" s="198"/>
      <c r="ISJ688" s="198"/>
      <c r="ISK688" s="198"/>
      <c r="ISL688" s="198"/>
      <c r="ISM688" s="198"/>
      <c r="ISN688" s="198"/>
      <c r="ISO688" s="198"/>
      <c r="ISP688" s="198"/>
      <c r="ISQ688" s="198"/>
      <c r="ISR688" s="198"/>
      <c r="ISS688" s="198"/>
      <c r="IST688" s="198"/>
      <c r="ISU688" s="198"/>
      <c r="ISV688" s="198"/>
      <c r="ISW688" s="198"/>
      <c r="ISX688" s="198"/>
      <c r="ISY688" s="198"/>
      <c r="ISZ688" s="198"/>
      <c r="ITA688" s="198"/>
      <c r="ITB688" s="198"/>
      <c r="ITC688" s="198"/>
      <c r="ITD688" s="198"/>
      <c r="ITE688" s="198"/>
      <c r="ITF688" s="198"/>
      <c r="ITG688" s="198"/>
      <c r="ITH688" s="198"/>
      <c r="ITI688" s="198"/>
      <c r="ITJ688" s="198"/>
      <c r="ITK688" s="198"/>
      <c r="ITL688" s="198"/>
      <c r="ITM688" s="198"/>
      <c r="ITN688" s="198"/>
      <c r="ITO688" s="198"/>
      <c r="ITP688" s="198"/>
      <c r="ITQ688" s="198"/>
      <c r="ITR688" s="198"/>
      <c r="ITS688" s="198"/>
      <c r="ITT688" s="198"/>
      <c r="ITU688" s="198"/>
      <c r="ITV688" s="198"/>
      <c r="ITW688" s="198"/>
      <c r="ITX688" s="198"/>
      <c r="ITY688" s="198"/>
      <c r="ITZ688" s="198"/>
      <c r="IUA688" s="198"/>
      <c r="IUB688" s="198"/>
      <c r="IUC688" s="198"/>
      <c r="IUD688" s="198"/>
      <c r="IUE688" s="198"/>
      <c r="IUF688" s="198"/>
      <c r="IUG688" s="198"/>
      <c r="IUH688" s="198"/>
      <c r="IUI688" s="198"/>
      <c r="IUJ688" s="198"/>
      <c r="IUK688" s="198"/>
      <c r="IUL688" s="198"/>
      <c r="IUM688" s="198"/>
      <c r="IUN688" s="198"/>
      <c r="IUO688" s="198"/>
      <c r="IUP688" s="198"/>
      <c r="IUQ688" s="198"/>
      <c r="IUR688" s="198"/>
      <c r="IUS688" s="198"/>
      <c r="IUT688" s="198"/>
      <c r="IUU688" s="198"/>
      <c r="IUV688" s="198"/>
      <c r="IUW688" s="198"/>
      <c r="IUX688" s="198"/>
      <c r="IUY688" s="198"/>
      <c r="IUZ688" s="198"/>
      <c r="IVA688" s="198"/>
      <c r="IVB688" s="198"/>
      <c r="IVC688" s="198"/>
      <c r="IVD688" s="198"/>
      <c r="IVE688" s="198"/>
      <c r="IVF688" s="198"/>
      <c r="IVG688" s="198"/>
      <c r="IVH688" s="198"/>
      <c r="IVI688" s="198"/>
      <c r="IVJ688" s="198"/>
      <c r="IVK688" s="198"/>
      <c r="IVL688" s="198"/>
      <c r="IVM688" s="198"/>
      <c r="IVN688" s="198"/>
      <c r="IVO688" s="198"/>
      <c r="IVP688" s="198"/>
      <c r="IVQ688" s="198"/>
      <c r="IVR688" s="198"/>
      <c r="IVS688" s="198"/>
      <c r="IVT688" s="198"/>
      <c r="IVU688" s="198"/>
      <c r="IVV688" s="198"/>
      <c r="IVW688" s="198"/>
      <c r="IVX688" s="198"/>
      <c r="IVY688" s="198"/>
      <c r="IVZ688" s="198"/>
      <c r="IWA688" s="198"/>
      <c r="IWB688" s="198"/>
      <c r="IWC688" s="198"/>
      <c r="IWD688" s="198"/>
      <c r="IWE688" s="198"/>
      <c r="IWF688" s="198"/>
      <c r="IWG688" s="198"/>
      <c r="IWH688" s="198"/>
      <c r="IWI688" s="198"/>
      <c r="IWJ688" s="198"/>
      <c r="IWK688" s="198"/>
      <c r="IWL688" s="198"/>
      <c r="IWM688" s="198"/>
      <c r="IWN688" s="198"/>
      <c r="IWO688" s="198"/>
      <c r="IWP688" s="198"/>
      <c r="IWQ688" s="198"/>
      <c r="IWR688" s="198"/>
      <c r="IWS688" s="198"/>
      <c r="IWT688" s="198"/>
      <c r="IWU688" s="198"/>
      <c r="IWV688" s="198"/>
      <c r="IWW688" s="198"/>
      <c r="IWX688" s="198"/>
      <c r="IWY688" s="198"/>
      <c r="IWZ688" s="198"/>
      <c r="IXA688" s="198"/>
      <c r="IXB688" s="198"/>
      <c r="IXC688" s="198"/>
      <c r="IXD688" s="198"/>
      <c r="IXE688" s="198"/>
      <c r="IXF688" s="198"/>
      <c r="IXG688" s="198"/>
      <c r="IXH688" s="198"/>
      <c r="IXI688" s="198"/>
      <c r="IXJ688" s="198"/>
      <c r="IXK688" s="198"/>
      <c r="IXL688" s="198"/>
      <c r="IXM688" s="198"/>
      <c r="IXN688" s="198"/>
      <c r="IXO688" s="198"/>
      <c r="IXP688" s="198"/>
      <c r="IXQ688" s="198"/>
      <c r="IXR688" s="198"/>
      <c r="IXS688" s="198"/>
      <c r="IXT688" s="198"/>
      <c r="IXU688" s="198"/>
      <c r="IXV688" s="198"/>
      <c r="IXW688" s="198"/>
      <c r="IXX688" s="198"/>
      <c r="IXY688" s="198"/>
      <c r="IXZ688" s="198"/>
      <c r="IYA688" s="198"/>
      <c r="IYB688" s="198"/>
      <c r="IYC688" s="198"/>
      <c r="IYD688" s="198"/>
      <c r="IYE688" s="198"/>
      <c r="IYF688" s="198"/>
      <c r="IYG688" s="198"/>
      <c r="IYH688" s="198"/>
      <c r="IYI688" s="198"/>
      <c r="IYJ688" s="198"/>
      <c r="IYK688" s="198"/>
      <c r="IYL688" s="198"/>
      <c r="IYM688" s="198"/>
      <c r="IYN688" s="198"/>
      <c r="IYO688" s="198"/>
      <c r="IYP688" s="198"/>
      <c r="IYQ688" s="198"/>
      <c r="IYR688" s="198"/>
      <c r="IYS688" s="198"/>
      <c r="IYT688" s="198"/>
      <c r="IYU688" s="198"/>
      <c r="IYV688" s="198"/>
      <c r="IYW688" s="198"/>
      <c r="IYX688" s="198"/>
      <c r="IYY688" s="198"/>
      <c r="IYZ688" s="198"/>
      <c r="IZA688" s="198"/>
      <c r="IZB688" s="198"/>
      <c r="IZC688" s="198"/>
      <c r="IZD688" s="198"/>
      <c r="IZE688" s="198"/>
      <c r="IZF688" s="198"/>
      <c r="IZG688" s="198"/>
      <c r="IZH688" s="198"/>
      <c r="IZI688" s="198"/>
      <c r="IZJ688" s="198"/>
      <c r="IZK688" s="198"/>
      <c r="IZL688" s="198"/>
      <c r="IZM688" s="198"/>
      <c r="IZN688" s="198"/>
      <c r="IZO688" s="198"/>
      <c r="IZP688" s="198"/>
      <c r="IZQ688" s="198"/>
      <c r="IZR688" s="198"/>
      <c r="IZS688" s="198"/>
      <c r="IZT688" s="198"/>
      <c r="IZU688" s="198"/>
      <c r="IZV688" s="198"/>
      <c r="IZW688" s="198"/>
      <c r="IZX688" s="198"/>
      <c r="IZY688" s="198"/>
      <c r="IZZ688" s="198"/>
      <c r="JAA688" s="198"/>
      <c r="JAB688" s="198"/>
      <c r="JAC688" s="198"/>
      <c r="JAD688" s="198"/>
      <c r="JAE688" s="198"/>
      <c r="JAF688" s="198"/>
      <c r="JAG688" s="198"/>
      <c r="JAH688" s="198"/>
      <c r="JAI688" s="198"/>
      <c r="JAJ688" s="198"/>
      <c r="JAK688" s="198"/>
      <c r="JAL688" s="198"/>
      <c r="JAM688" s="198"/>
      <c r="JAN688" s="198"/>
      <c r="JAO688" s="198"/>
      <c r="JAP688" s="198"/>
      <c r="JAQ688" s="198"/>
      <c r="JAR688" s="198"/>
      <c r="JAS688" s="198"/>
      <c r="JAT688" s="198"/>
      <c r="JAU688" s="198"/>
      <c r="JAV688" s="198"/>
      <c r="JAW688" s="198"/>
      <c r="JAX688" s="198"/>
      <c r="JAY688" s="198"/>
      <c r="JAZ688" s="198"/>
      <c r="JBA688" s="198"/>
      <c r="JBB688" s="198"/>
      <c r="JBC688" s="198"/>
      <c r="JBD688" s="198"/>
      <c r="JBE688" s="198"/>
      <c r="JBF688" s="198"/>
      <c r="JBG688" s="198"/>
      <c r="JBH688" s="198"/>
      <c r="JBI688" s="198"/>
      <c r="JBJ688" s="198"/>
      <c r="JBK688" s="198"/>
      <c r="JBL688" s="198"/>
      <c r="JBM688" s="198"/>
      <c r="JBN688" s="198"/>
      <c r="JBO688" s="198"/>
      <c r="JBP688" s="198"/>
      <c r="JBQ688" s="198"/>
      <c r="JBR688" s="198"/>
      <c r="JBS688" s="198"/>
      <c r="JBT688" s="198"/>
      <c r="JBU688" s="198"/>
      <c r="JBV688" s="198"/>
      <c r="JBW688" s="198"/>
      <c r="JBX688" s="198"/>
      <c r="JBY688" s="198"/>
      <c r="JBZ688" s="198"/>
      <c r="JCA688" s="198"/>
      <c r="JCB688" s="198"/>
      <c r="JCC688" s="198"/>
      <c r="JCD688" s="198"/>
      <c r="JCE688" s="198"/>
      <c r="JCF688" s="198"/>
      <c r="JCG688" s="198"/>
      <c r="JCH688" s="198"/>
      <c r="JCI688" s="198"/>
      <c r="JCJ688" s="198"/>
      <c r="JCK688" s="198"/>
      <c r="JCL688" s="198"/>
      <c r="JCM688" s="198"/>
      <c r="JCN688" s="198"/>
      <c r="JCO688" s="198"/>
      <c r="JCP688" s="198"/>
      <c r="JCQ688" s="198"/>
      <c r="JCR688" s="198"/>
      <c r="JCS688" s="198"/>
      <c r="JCT688" s="198"/>
      <c r="JCU688" s="198"/>
      <c r="JCV688" s="198"/>
      <c r="JCW688" s="198"/>
      <c r="JCX688" s="198"/>
      <c r="JCY688" s="198"/>
      <c r="JCZ688" s="198"/>
      <c r="JDA688" s="198"/>
      <c r="JDB688" s="198"/>
      <c r="JDC688" s="198"/>
      <c r="JDD688" s="198"/>
      <c r="JDE688" s="198"/>
      <c r="JDF688" s="198"/>
      <c r="JDG688" s="198"/>
      <c r="JDH688" s="198"/>
      <c r="JDI688" s="198"/>
      <c r="JDJ688" s="198"/>
      <c r="JDK688" s="198"/>
      <c r="JDL688" s="198"/>
      <c r="JDM688" s="198"/>
      <c r="JDN688" s="198"/>
      <c r="JDO688" s="198"/>
      <c r="JDP688" s="198"/>
      <c r="JDQ688" s="198"/>
      <c r="JDR688" s="198"/>
      <c r="JDS688" s="198"/>
      <c r="JDT688" s="198"/>
      <c r="JDU688" s="198"/>
      <c r="JDV688" s="198"/>
      <c r="JDW688" s="198"/>
      <c r="JDX688" s="198"/>
      <c r="JDY688" s="198"/>
      <c r="JDZ688" s="198"/>
      <c r="JEA688" s="198"/>
      <c r="JEB688" s="198"/>
      <c r="JEC688" s="198"/>
      <c r="JED688" s="198"/>
      <c r="JEE688" s="198"/>
      <c r="JEF688" s="198"/>
      <c r="JEG688" s="198"/>
      <c r="JEH688" s="198"/>
      <c r="JEI688" s="198"/>
      <c r="JEJ688" s="198"/>
      <c r="JEK688" s="198"/>
      <c r="JEL688" s="198"/>
      <c r="JEM688" s="198"/>
      <c r="JEN688" s="198"/>
      <c r="JEO688" s="198"/>
      <c r="JEP688" s="198"/>
      <c r="JEQ688" s="198"/>
      <c r="JER688" s="198"/>
      <c r="JES688" s="198"/>
      <c r="JET688" s="198"/>
      <c r="JEU688" s="198"/>
      <c r="JEV688" s="198"/>
      <c r="JEW688" s="198"/>
      <c r="JEX688" s="198"/>
      <c r="JEY688" s="198"/>
      <c r="JEZ688" s="198"/>
      <c r="JFA688" s="198"/>
      <c r="JFB688" s="198"/>
      <c r="JFC688" s="198"/>
      <c r="JFD688" s="198"/>
      <c r="JFE688" s="198"/>
      <c r="JFF688" s="198"/>
      <c r="JFG688" s="198"/>
      <c r="JFH688" s="198"/>
      <c r="JFI688" s="198"/>
      <c r="JFJ688" s="198"/>
      <c r="JFK688" s="198"/>
      <c r="JFL688" s="198"/>
      <c r="JFM688" s="198"/>
      <c r="JFN688" s="198"/>
      <c r="JFO688" s="198"/>
      <c r="JFP688" s="198"/>
      <c r="JFQ688" s="198"/>
      <c r="JFR688" s="198"/>
      <c r="JFS688" s="198"/>
      <c r="JFT688" s="198"/>
      <c r="JFU688" s="198"/>
      <c r="JFV688" s="198"/>
      <c r="JFW688" s="198"/>
      <c r="JFX688" s="198"/>
      <c r="JFY688" s="198"/>
      <c r="JFZ688" s="198"/>
      <c r="JGA688" s="198"/>
      <c r="JGB688" s="198"/>
      <c r="JGC688" s="198"/>
      <c r="JGD688" s="198"/>
      <c r="JGE688" s="198"/>
      <c r="JGF688" s="198"/>
      <c r="JGG688" s="198"/>
      <c r="JGH688" s="198"/>
      <c r="JGI688" s="198"/>
      <c r="JGJ688" s="198"/>
      <c r="JGK688" s="198"/>
      <c r="JGL688" s="198"/>
      <c r="JGM688" s="198"/>
      <c r="JGN688" s="198"/>
      <c r="JGO688" s="198"/>
      <c r="JGP688" s="198"/>
      <c r="JGQ688" s="198"/>
      <c r="JGR688" s="198"/>
      <c r="JGS688" s="198"/>
      <c r="JGT688" s="198"/>
      <c r="JGU688" s="198"/>
      <c r="JGV688" s="198"/>
      <c r="JGW688" s="198"/>
      <c r="JGX688" s="198"/>
      <c r="JGY688" s="198"/>
      <c r="JGZ688" s="198"/>
      <c r="JHA688" s="198"/>
      <c r="JHB688" s="198"/>
      <c r="JHC688" s="198"/>
      <c r="JHD688" s="198"/>
      <c r="JHE688" s="198"/>
      <c r="JHF688" s="198"/>
      <c r="JHG688" s="198"/>
      <c r="JHH688" s="198"/>
      <c r="JHI688" s="198"/>
      <c r="JHJ688" s="198"/>
      <c r="JHK688" s="198"/>
      <c r="JHL688" s="198"/>
      <c r="JHM688" s="198"/>
      <c r="JHN688" s="198"/>
      <c r="JHO688" s="198"/>
      <c r="JHP688" s="198"/>
      <c r="JHQ688" s="198"/>
      <c r="JHR688" s="198"/>
      <c r="JHS688" s="198"/>
      <c r="JHT688" s="198"/>
      <c r="JHU688" s="198"/>
      <c r="JHV688" s="198"/>
      <c r="JHW688" s="198"/>
      <c r="JHX688" s="198"/>
      <c r="JHY688" s="198"/>
      <c r="JHZ688" s="198"/>
      <c r="JIA688" s="198"/>
      <c r="JIB688" s="198"/>
      <c r="JIC688" s="198"/>
      <c r="JID688" s="198"/>
      <c r="JIE688" s="198"/>
      <c r="JIF688" s="198"/>
      <c r="JIG688" s="198"/>
      <c r="JIH688" s="198"/>
      <c r="JII688" s="198"/>
      <c r="JIJ688" s="198"/>
      <c r="JIK688" s="198"/>
      <c r="JIL688" s="198"/>
      <c r="JIM688" s="198"/>
      <c r="JIN688" s="198"/>
      <c r="JIO688" s="198"/>
      <c r="JIP688" s="198"/>
      <c r="JIQ688" s="198"/>
      <c r="JIR688" s="198"/>
      <c r="JIS688" s="198"/>
      <c r="JIT688" s="198"/>
      <c r="JIU688" s="198"/>
      <c r="JIV688" s="198"/>
      <c r="JIW688" s="198"/>
      <c r="JIX688" s="198"/>
      <c r="JIY688" s="198"/>
      <c r="JIZ688" s="198"/>
      <c r="JJA688" s="198"/>
      <c r="JJB688" s="198"/>
      <c r="JJC688" s="198"/>
      <c r="JJD688" s="198"/>
      <c r="JJE688" s="198"/>
      <c r="JJF688" s="198"/>
      <c r="JJG688" s="198"/>
      <c r="JJH688" s="198"/>
      <c r="JJI688" s="198"/>
      <c r="JJJ688" s="198"/>
      <c r="JJK688" s="198"/>
      <c r="JJL688" s="198"/>
      <c r="JJM688" s="198"/>
      <c r="JJN688" s="198"/>
      <c r="JJO688" s="198"/>
      <c r="JJP688" s="198"/>
      <c r="JJQ688" s="198"/>
      <c r="JJR688" s="198"/>
      <c r="JJS688" s="198"/>
      <c r="JJT688" s="198"/>
      <c r="JJU688" s="198"/>
      <c r="JJV688" s="198"/>
      <c r="JJW688" s="198"/>
      <c r="JJX688" s="198"/>
      <c r="JJY688" s="198"/>
      <c r="JJZ688" s="198"/>
      <c r="JKA688" s="198"/>
      <c r="JKB688" s="198"/>
      <c r="JKC688" s="198"/>
      <c r="JKD688" s="198"/>
      <c r="JKE688" s="198"/>
      <c r="JKF688" s="198"/>
      <c r="JKG688" s="198"/>
      <c r="JKH688" s="198"/>
      <c r="JKI688" s="198"/>
      <c r="JKJ688" s="198"/>
      <c r="JKK688" s="198"/>
      <c r="JKL688" s="198"/>
      <c r="JKM688" s="198"/>
      <c r="JKN688" s="198"/>
      <c r="JKO688" s="198"/>
      <c r="JKP688" s="198"/>
      <c r="JKQ688" s="198"/>
      <c r="JKR688" s="198"/>
      <c r="JKS688" s="198"/>
      <c r="JKT688" s="198"/>
      <c r="JKU688" s="198"/>
      <c r="JKV688" s="198"/>
      <c r="JKW688" s="198"/>
      <c r="JKX688" s="198"/>
      <c r="JKY688" s="198"/>
      <c r="JKZ688" s="198"/>
      <c r="JLA688" s="198"/>
      <c r="JLB688" s="198"/>
      <c r="JLC688" s="198"/>
      <c r="JLD688" s="198"/>
      <c r="JLE688" s="198"/>
      <c r="JLF688" s="198"/>
      <c r="JLG688" s="198"/>
      <c r="JLH688" s="198"/>
      <c r="JLI688" s="198"/>
      <c r="JLJ688" s="198"/>
      <c r="JLK688" s="198"/>
      <c r="JLL688" s="198"/>
      <c r="JLM688" s="198"/>
      <c r="JLN688" s="198"/>
      <c r="JLO688" s="198"/>
      <c r="JLP688" s="198"/>
      <c r="JLQ688" s="198"/>
      <c r="JLR688" s="198"/>
      <c r="JLS688" s="198"/>
      <c r="JLT688" s="198"/>
      <c r="JLU688" s="198"/>
      <c r="JLV688" s="198"/>
      <c r="JLW688" s="198"/>
      <c r="JLX688" s="198"/>
      <c r="JLY688" s="198"/>
      <c r="JLZ688" s="198"/>
      <c r="JMA688" s="198"/>
      <c r="JMB688" s="198"/>
      <c r="JMC688" s="198"/>
      <c r="JMD688" s="198"/>
      <c r="JME688" s="198"/>
      <c r="JMF688" s="198"/>
      <c r="JMG688" s="198"/>
      <c r="JMH688" s="198"/>
      <c r="JMI688" s="198"/>
      <c r="JMJ688" s="198"/>
      <c r="JMK688" s="198"/>
      <c r="JML688" s="198"/>
      <c r="JMM688" s="198"/>
      <c r="JMN688" s="198"/>
      <c r="JMO688" s="198"/>
      <c r="JMP688" s="198"/>
      <c r="JMQ688" s="198"/>
      <c r="JMR688" s="198"/>
      <c r="JMS688" s="198"/>
      <c r="JMT688" s="198"/>
      <c r="JMU688" s="198"/>
      <c r="JMV688" s="198"/>
      <c r="JMW688" s="198"/>
      <c r="JMX688" s="198"/>
      <c r="JMY688" s="198"/>
      <c r="JMZ688" s="198"/>
      <c r="JNA688" s="198"/>
      <c r="JNB688" s="198"/>
      <c r="JNC688" s="198"/>
      <c r="JND688" s="198"/>
      <c r="JNE688" s="198"/>
      <c r="JNF688" s="198"/>
      <c r="JNG688" s="198"/>
      <c r="JNH688" s="198"/>
      <c r="JNI688" s="198"/>
      <c r="JNJ688" s="198"/>
      <c r="JNK688" s="198"/>
      <c r="JNL688" s="198"/>
      <c r="JNM688" s="198"/>
      <c r="JNN688" s="198"/>
      <c r="JNO688" s="198"/>
      <c r="JNP688" s="198"/>
      <c r="JNQ688" s="198"/>
      <c r="JNR688" s="198"/>
      <c r="JNS688" s="198"/>
      <c r="JNT688" s="198"/>
      <c r="JNU688" s="198"/>
      <c r="JNV688" s="198"/>
      <c r="JNW688" s="198"/>
      <c r="JNX688" s="198"/>
      <c r="JNY688" s="198"/>
      <c r="JNZ688" s="198"/>
      <c r="JOA688" s="198"/>
      <c r="JOB688" s="198"/>
      <c r="JOC688" s="198"/>
      <c r="JOD688" s="198"/>
      <c r="JOE688" s="198"/>
      <c r="JOF688" s="198"/>
      <c r="JOG688" s="198"/>
      <c r="JOH688" s="198"/>
      <c r="JOI688" s="198"/>
      <c r="JOJ688" s="198"/>
      <c r="JOK688" s="198"/>
      <c r="JOL688" s="198"/>
      <c r="JOM688" s="198"/>
      <c r="JON688" s="198"/>
      <c r="JOO688" s="198"/>
      <c r="JOP688" s="198"/>
      <c r="JOQ688" s="198"/>
      <c r="JOR688" s="198"/>
      <c r="JOS688" s="198"/>
      <c r="JOT688" s="198"/>
      <c r="JOU688" s="198"/>
      <c r="JOV688" s="198"/>
      <c r="JOW688" s="198"/>
      <c r="JOX688" s="198"/>
      <c r="JOY688" s="198"/>
      <c r="JOZ688" s="198"/>
      <c r="JPA688" s="198"/>
      <c r="JPB688" s="198"/>
      <c r="JPC688" s="198"/>
      <c r="JPD688" s="198"/>
      <c r="JPE688" s="198"/>
      <c r="JPF688" s="198"/>
      <c r="JPG688" s="198"/>
      <c r="JPH688" s="198"/>
      <c r="JPI688" s="198"/>
      <c r="JPJ688" s="198"/>
      <c r="JPK688" s="198"/>
      <c r="JPL688" s="198"/>
      <c r="JPM688" s="198"/>
      <c r="JPN688" s="198"/>
      <c r="JPO688" s="198"/>
      <c r="JPP688" s="198"/>
      <c r="JPQ688" s="198"/>
      <c r="JPR688" s="198"/>
      <c r="JPS688" s="198"/>
      <c r="JPT688" s="198"/>
      <c r="JPU688" s="198"/>
      <c r="JPV688" s="198"/>
      <c r="JPW688" s="198"/>
      <c r="JPX688" s="198"/>
      <c r="JPY688" s="198"/>
      <c r="JPZ688" s="198"/>
      <c r="JQA688" s="198"/>
      <c r="JQB688" s="198"/>
      <c r="JQC688" s="198"/>
      <c r="JQD688" s="198"/>
      <c r="JQE688" s="198"/>
      <c r="JQF688" s="198"/>
      <c r="JQG688" s="198"/>
      <c r="JQH688" s="198"/>
      <c r="JQI688" s="198"/>
      <c r="JQJ688" s="198"/>
      <c r="JQK688" s="198"/>
      <c r="JQL688" s="198"/>
      <c r="JQM688" s="198"/>
      <c r="JQN688" s="198"/>
      <c r="JQO688" s="198"/>
      <c r="JQP688" s="198"/>
      <c r="JQQ688" s="198"/>
      <c r="JQR688" s="198"/>
      <c r="JQS688" s="198"/>
      <c r="JQT688" s="198"/>
      <c r="JQU688" s="198"/>
      <c r="JQV688" s="198"/>
      <c r="JQW688" s="198"/>
      <c r="JQX688" s="198"/>
      <c r="JQY688" s="198"/>
      <c r="JQZ688" s="198"/>
      <c r="JRA688" s="198"/>
      <c r="JRB688" s="198"/>
      <c r="JRC688" s="198"/>
      <c r="JRD688" s="198"/>
      <c r="JRE688" s="198"/>
      <c r="JRF688" s="198"/>
      <c r="JRG688" s="198"/>
      <c r="JRH688" s="198"/>
      <c r="JRI688" s="198"/>
      <c r="JRJ688" s="198"/>
      <c r="JRK688" s="198"/>
      <c r="JRL688" s="198"/>
      <c r="JRM688" s="198"/>
      <c r="JRN688" s="198"/>
      <c r="JRO688" s="198"/>
      <c r="JRP688" s="198"/>
      <c r="JRQ688" s="198"/>
      <c r="JRR688" s="198"/>
      <c r="JRS688" s="198"/>
      <c r="JRT688" s="198"/>
      <c r="JRU688" s="198"/>
      <c r="JRV688" s="198"/>
      <c r="JRW688" s="198"/>
      <c r="JRX688" s="198"/>
      <c r="JRY688" s="198"/>
      <c r="JRZ688" s="198"/>
      <c r="JSA688" s="198"/>
      <c r="JSB688" s="198"/>
      <c r="JSC688" s="198"/>
      <c r="JSD688" s="198"/>
      <c r="JSE688" s="198"/>
      <c r="JSF688" s="198"/>
      <c r="JSG688" s="198"/>
      <c r="JSH688" s="198"/>
      <c r="JSI688" s="198"/>
      <c r="JSJ688" s="198"/>
      <c r="JSK688" s="198"/>
      <c r="JSL688" s="198"/>
      <c r="JSM688" s="198"/>
      <c r="JSN688" s="198"/>
      <c r="JSO688" s="198"/>
      <c r="JSP688" s="198"/>
      <c r="JSQ688" s="198"/>
      <c r="JSR688" s="198"/>
      <c r="JSS688" s="198"/>
      <c r="JST688" s="198"/>
      <c r="JSU688" s="198"/>
      <c r="JSV688" s="198"/>
      <c r="JSW688" s="198"/>
      <c r="JSX688" s="198"/>
      <c r="JSY688" s="198"/>
      <c r="JSZ688" s="198"/>
      <c r="JTA688" s="198"/>
      <c r="JTB688" s="198"/>
      <c r="JTC688" s="198"/>
      <c r="JTD688" s="198"/>
      <c r="JTE688" s="198"/>
      <c r="JTF688" s="198"/>
      <c r="JTG688" s="198"/>
      <c r="JTH688" s="198"/>
      <c r="JTI688" s="198"/>
      <c r="JTJ688" s="198"/>
      <c r="JTK688" s="198"/>
      <c r="JTL688" s="198"/>
      <c r="JTM688" s="198"/>
      <c r="JTN688" s="198"/>
      <c r="JTO688" s="198"/>
      <c r="JTP688" s="198"/>
      <c r="JTQ688" s="198"/>
      <c r="JTR688" s="198"/>
      <c r="JTS688" s="198"/>
      <c r="JTT688" s="198"/>
      <c r="JTU688" s="198"/>
      <c r="JTV688" s="198"/>
      <c r="JTW688" s="198"/>
      <c r="JTX688" s="198"/>
      <c r="JTY688" s="198"/>
      <c r="JTZ688" s="198"/>
      <c r="JUA688" s="198"/>
      <c r="JUB688" s="198"/>
      <c r="JUC688" s="198"/>
      <c r="JUD688" s="198"/>
      <c r="JUE688" s="198"/>
      <c r="JUF688" s="198"/>
      <c r="JUG688" s="198"/>
      <c r="JUH688" s="198"/>
      <c r="JUI688" s="198"/>
      <c r="JUJ688" s="198"/>
      <c r="JUK688" s="198"/>
      <c r="JUL688" s="198"/>
      <c r="JUM688" s="198"/>
      <c r="JUN688" s="198"/>
      <c r="JUO688" s="198"/>
      <c r="JUP688" s="198"/>
      <c r="JUQ688" s="198"/>
      <c r="JUR688" s="198"/>
      <c r="JUS688" s="198"/>
      <c r="JUT688" s="198"/>
      <c r="JUU688" s="198"/>
      <c r="JUV688" s="198"/>
      <c r="JUW688" s="198"/>
      <c r="JUX688" s="198"/>
      <c r="JUY688" s="198"/>
      <c r="JUZ688" s="198"/>
      <c r="JVA688" s="198"/>
      <c r="JVB688" s="198"/>
      <c r="JVC688" s="198"/>
      <c r="JVD688" s="198"/>
      <c r="JVE688" s="198"/>
      <c r="JVF688" s="198"/>
      <c r="JVG688" s="198"/>
      <c r="JVH688" s="198"/>
      <c r="JVI688" s="198"/>
      <c r="JVJ688" s="198"/>
      <c r="JVK688" s="198"/>
      <c r="JVL688" s="198"/>
      <c r="JVM688" s="198"/>
      <c r="JVN688" s="198"/>
      <c r="JVO688" s="198"/>
      <c r="JVP688" s="198"/>
      <c r="JVQ688" s="198"/>
      <c r="JVR688" s="198"/>
      <c r="JVS688" s="198"/>
      <c r="JVT688" s="198"/>
      <c r="JVU688" s="198"/>
      <c r="JVV688" s="198"/>
      <c r="JVW688" s="198"/>
      <c r="JVX688" s="198"/>
      <c r="JVY688" s="198"/>
      <c r="JVZ688" s="198"/>
      <c r="JWA688" s="198"/>
      <c r="JWB688" s="198"/>
      <c r="JWC688" s="198"/>
      <c r="JWD688" s="198"/>
      <c r="JWE688" s="198"/>
      <c r="JWF688" s="198"/>
      <c r="JWG688" s="198"/>
      <c r="JWH688" s="198"/>
      <c r="JWI688" s="198"/>
      <c r="JWJ688" s="198"/>
      <c r="JWK688" s="198"/>
      <c r="JWL688" s="198"/>
      <c r="JWM688" s="198"/>
      <c r="JWN688" s="198"/>
      <c r="JWO688" s="198"/>
      <c r="JWP688" s="198"/>
      <c r="JWQ688" s="198"/>
      <c r="JWR688" s="198"/>
      <c r="JWS688" s="198"/>
      <c r="JWT688" s="198"/>
      <c r="JWU688" s="198"/>
      <c r="JWV688" s="198"/>
      <c r="JWW688" s="198"/>
      <c r="JWX688" s="198"/>
      <c r="JWY688" s="198"/>
      <c r="JWZ688" s="198"/>
      <c r="JXA688" s="198"/>
      <c r="JXB688" s="198"/>
      <c r="JXC688" s="198"/>
      <c r="JXD688" s="198"/>
      <c r="JXE688" s="198"/>
      <c r="JXF688" s="198"/>
      <c r="JXG688" s="198"/>
      <c r="JXH688" s="198"/>
      <c r="JXI688" s="198"/>
      <c r="JXJ688" s="198"/>
      <c r="JXK688" s="198"/>
      <c r="JXL688" s="198"/>
      <c r="JXM688" s="198"/>
      <c r="JXN688" s="198"/>
      <c r="JXO688" s="198"/>
      <c r="JXP688" s="198"/>
      <c r="JXQ688" s="198"/>
      <c r="JXR688" s="198"/>
      <c r="JXS688" s="198"/>
      <c r="JXT688" s="198"/>
      <c r="JXU688" s="198"/>
      <c r="JXV688" s="198"/>
      <c r="JXW688" s="198"/>
      <c r="JXX688" s="198"/>
      <c r="JXY688" s="198"/>
      <c r="JXZ688" s="198"/>
      <c r="JYA688" s="198"/>
      <c r="JYB688" s="198"/>
      <c r="JYC688" s="198"/>
      <c r="JYD688" s="198"/>
      <c r="JYE688" s="198"/>
      <c r="JYF688" s="198"/>
      <c r="JYG688" s="198"/>
      <c r="JYH688" s="198"/>
      <c r="JYI688" s="198"/>
      <c r="JYJ688" s="198"/>
      <c r="JYK688" s="198"/>
      <c r="JYL688" s="198"/>
      <c r="JYM688" s="198"/>
      <c r="JYN688" s="198"/>
      <c r="JYO688" s="198"/>
      <c r="JYP688" s="198"/>
      <c r="JYQ688" s="198"/>
      <c r="JYR688" s="198"/>
      <c r="JYS688" s="198"/>
      <c r="JYT688" s="198"/>
      <c r="JYU688" s="198"/>
      <c r="JYV688" s="198"/>
      <c r="JYW688" s="198"/>
      <c r="JYX688" s="198"/>
      <c r="JYY688" s="198"/>
      <c r="JYZ688" s="198"/>
      <c r="JZA688" s="198"/>
      <c r="JZB688" s="198"/>
      <c r="JZC688" s="198"/>
      <c r="JZD688" s="198"/>
      <c r="JZE688" s="198"/>
      <c r="JZF688" s="198"/>
      <c r="JZG688" s="198"/>
      <c r="JZH688" s="198"/>
      <c r="JZI688" s="198"/>
      <c r="JZJ688" s="198"/>
      <c r="JZK688" s="198"/>
      <c r="JZL688" s="198"/>
      <c r="JZM688" s="198"/>
      <c r="JZN688" s="198"/>
      <c r="JZO688" s="198"/>
      <c r="JZP688" s="198"/>
      <c r="JZQ688" s="198"/>
      <c r="JZR688" s="198"/>
      <c r="JZS688" s="198"/>
      <c r="JZT688" s="198"/>
      <c r="JZU688" s="198"/>
      <c r="JZV688" s="198"/>
      <c r="JZW688" s="198"/>
      <c r="JZX688" s="198"/>
      <c r="JZY688" s="198"/>
      <c r="JZZ688" s="198"/>
      <c r="KAA688" s="198"/>
      <c r="KAB688" s="198"/>
      <c r="KAC688" s="198"/>
      <c r="KAD688" s="198"/>
      <c r="KAE688" s="198"/>
      <c r="KAF688" s="198"/>
      <c r="KAG688" s="198"/>
      <c r="KAH688" s="198"/>
      <c r="KAI688" s="198"/>
      <c r="KAJ688" s="198"/>
      <c r="KAK688" s="198"/>
      <c r="KAL688" s="198"/>
      <c r="KAM688" s="198"/>
      <c r="KAN688" s="198"/>
      <c r="KAO688" s="198"/>
      <c r="KAP688" s="198"/>
      <c r="KAQ688" s="198"/>
      <c r="KAR688" s="198"/>
      <c r="KAS688" s="198"/>
      <c r="KAT688" s="198"/>
      <c r="KAU688" s="198"/>
      <c r="KAV688" s="198"/>
      <c r="KAW688" s="198"/>
      <c r="KAX688" s="198"/>
      <c r="KAY688" s="198"/>
      <c r="KAZ688" s="198"/>
      <c r="KBA688" s="198"/>
      <c r="KBB688" s="198"/>
      <c r="KBC688" s="198"/>
      <c r="KBD688" s="198"/>
      <c r="KBE688" s="198"/>
      <c r="KBF688" s="198"/>
      <c r="KBG688" s="198"/>
      <c r="KBH688" s="198"/>
      <c r="KBI688" s="198"/>
      <c r="KBJ688" s="198"/>
      <c r="KBK688" s="198"/>
      <c r="KBL688" s="198"/>
      <c r="KBM688" s="198"/>
      <c r="KBN688" s="198"/>
      <c r="KBO688" s="198"/>
      <c r="KBP688" s="198"/>
      <c r="KBQ688" s="198"/>
      <c r="KBR688" s="198"/>
      <c r="KBS688" s="198"/>
      <c r="KBT688" s="198"/>
      <c r="KBU688" s="198"/>
      <c r="KBV688" s="198"/>
      <c r="KBW688" s="198"/>
      <c r="KBX688" s="198"/>
      <c r="KBY688" s="198"/>
      <c r="KBZ688" s="198"/>
      <c r="KCA688" s="198"/>
      <c r="KCB688" s="198"/>
      <c r="KCC688" s="198"/>
      <c r="KCD688" s="198"/>
      <c r="KCE688" s="198"/>
      <c r="KCF688" s="198"/>
      <c r="KCG688" s="198"/>
      <c r="KCH688" s="198"/>
      <c r="KCI688" s="198"/>
      <c r="KCJ688" s="198"/>
      <c r="KCK688" s="198"/>
      <c r="KCL688" s="198"/>
      <c r="KCM688" s="198"/>
      <c r="KCN688" s="198"/>
      <c r="KCO688" s="198"/>
      <c r="KCP688" s="198"/>
      <c r="KCQ688" s="198"/>
      <c r="KCR688" s="198"/>
      <c r="KCS688" s="198"/>
      <c r="KCT688" s="198"/>
      <c r="KCU688" s="198"/>
      <c r="KCV688" s="198"/>
      <c r="KCW688" s="198"/>
      <c r="KCX688" s="198"/>
      <c r="KCY688" s="198"/>
      <c r="KCZ688" s="198"/>
      <c r="KDA688" s="198"/>
      <c r="KDB688" s="198"/>
      <c r="KDC688" s="198"/>
      <c r="KDD688" s="198"/>
      <c r="KDE688" s="198"/>
      <c r="KDF688" s="198"/>
      <c r="KDG688" s="198"/>
      <c r="KDH688" s="198"/>
      <c r="KDI688" s="198"/>
      <c r="KDJ688" s="198"/>
      <c r="KDK688" s="198"/>
      <c r="KDL688" s="198"/>
      <c r="KDM688" s="198"/>
      <c r="KDN688" s="198"/>
      <c r="KDO688" s="198"/>
      <c r="KDP688" s="198"/>
      <c r="KDQ688" s="198"/>
      <c r="KDR688" s="198"/>
      <c r="KDS688" s="198"/>
      <c r="KDT688" s="198"/>
      <c r="KDU688" s="198"/>
      <c r="KDV688" s="198"/>
      <c r="KDW688" s="198"/>
      <c r="KDX688" s="198"/>
      <c r="KDY688" s="198"/>
      <c r="KDZ688" s="198"/>
      <c r="KEA688" s="198"/>
      <c r="KEB688" s="198"/>
      <c r="KEC688" s="198"/>
      <c r="KED688" s="198"/>
      <c r="KEE688" s="198"/>
      <c r="KEF688" s="198"/>
      <c r="KEG688" s="198"/>
      <c r="KEH688" s="198"/>
      <c r="KEI688" s="198"/>
      <c r="KEJ688" s="198"/>
      <c r="KEK688" s="198"/>
      <c r="KEL688" s="198"/>
      <c r="KEM688" s="198"/>
      <c r="KEN688" s="198"/>
      <c r="KEO688" s="198"/>
      <c r="KEP688" s="198"/>
      <c r="KEQ688" s="198"/>
      <c r="KER688" s="198"/>
      <c r="KES688" s="198"/>
      <c r="KET688" s="198"/>
      <c r="KEU688" s="198"/>
      <c r="KEV688" s="198"/>
      <c r="KEW688" s="198"/>
      <c r="KEX688" s="198"/>
      <c r="KEY688" s="198"/>
      <c r="KEZ688" s="198"/>
      <c r="KFA688" s="198"/>
      <c r="KFB688" s="198"/>
      <c r="KFC688" s="198"/>
      <c r="KFD688" s="198"/>
      <c r="KFE688" s="198"/>
      <c r="KFF688" s="198"/>
      <c r="KFG688" s="198"/>
      <c r="KFH688" s="198"/>
      <c r="KFI688" s="198"/>
      <c r="KFJ688" s="198"/>
      <c r="KFK688" s="198"/>
      <c r="KFL688" s="198"/>
      <c r="KFM688" s="198"/>
      <c r="KFN688" s="198"/>
      <c r="KFO688" s="198"/>
      <c r="KFP688" s="198"/>
      <c r="KFQ688" s="198"/>
      <c r="KFR688" s="198"/>
      <c r="KFS688" s="198"/>
      <c r="KFT688" s="198"/>
      <c r="KFU688" s="198"/>
      <c r="KFV688" s="198"/>
      <c r="KFW688" s="198"/>
      <c r="KFX688" s="198"/>
      <c r="KFY688" s="198"/>
      <c r="KFZ688" s="198"/>
      <c r="KGA688" s="198"/>
      <c r="KGB688" s="198"/>
      <c r="KGC688" s="198"/>
      <c r="KGD688" s="198"/>
      <c r="KGE688" s="198"/>
      <c r="KGF688" s="198"/>
      <c r="KGG688" s="198"/>
      <c r="KGH688" s="198"/>
      <c r="KGI688" s="198"/>
      <c r="KGJ688" s="198"/>
      <c r="KGK688" s="198"/>
      <c r="KGL688" s="198"/>
      <c r="KGM688" s="198"/>
      <c r="KGN688" s="198"/>
      <c r="KGO688" s="198"/>
      <c r="KGP688" s="198"/>
      <c r="KGQ688" s="198"/>
      <c r="KGR688" s="198"/>
      <c r="KGS688" s="198"/>
      <c r="KGT688" s="198"/>
      <c r="KGU688" s="198"/>
      <c r="KGV688" s="198"/>
      <c r="KGW688" s="198"/>
      <c r="KGX688" s="198"/>
      <c r="KGY688" s="198"/>
      <c r="KGZ688" s="198"/>
      <c r="KHA688" s="198"/>
      <c r="KHB688" s="198"/>
      <c r="KHC688" s="198"/>
      <c r="KHD688" s="198"/>
      <c r="KHE688" s="198"/>
      <c r="KHF688" s="198"/>
      <c r="KHG688" s="198"/>
      <c r="KHH688" s="198"/>
      <c r="KHI688" s="198"/>
      <c r="KHJ688" s="198"/>
      <c r="KHK688" s="198"/>
      <c r="KHL688" s="198"/>
      <c r="KHM688" s="198"/>
      <c r="KHN688" s="198"/>
      <c r="KHO688" s="198"/>
      <c r="KHP688" s="198"/>
      <c r="KHQ688" s="198"/>
      <c r="KHR688" s="198"/>
      <c r="KHS688" s="198"/>
      <c r="KHT688" s="198"/>
      <c r="KHU688" s="198"/>
      <c r="KHV688" s="198"/>
      <c r="KHW688" s="198"/>
      <c r="KHX688" s="198"/>
      <c r="KHY688" s="198"/>
      <c r="KHZ688" s="198"/>
      <c r="KIA688" s="198"/>
      <c r="KIB688" s="198"/>
      <c r="KIC688" s="198"/>
      <c r="KID688" s="198"/>
      <c r="KIE688" s="198"/>
      <c r="KIF688" s="198"/>
      <c r="KIG688" s="198"/>
      <c r="KIH688" s="198"/>
      <c r="KII688" s="198"/>
      <c r="KIJ688" s="198"/>
      <c r="KIK688" s="198"/>
      <c r="KIL688" s="198"/>
      <c r="KIM688" s="198"/>
      <c r="KIN688" s="198"/>
      <c r="KIO688" s="198"/>
      <c r="KIP688" s="198"/>
      <c r="KIQ688" s="198"/>
      <c r="KIR688" s="198"/>
      <c r="KIS688" s="198"/>
      <c r="KIT688" s="198"/>
      <c r="KIU688" s="198"/>
      <c r="KIV688" s="198"/>
      <c r="KIW688" s="198"/>
      <c r="KIX688" s="198"/>
      <c r="KIY688" s="198"/>
      <c r="KIZ688" s="198"/>
      <c r="KJA688" s="198"/>
      <c r="KJB688" s="198"/>
      <c r="KJC688" s="198"/>
      <c r="KJD688" s="198"/>
      <c r="KJE688" s="198"/>
      <c r="KJF688" s="198"/>
      <c r="KJG688" s="198"/>
      <c r="KJH688" s="198"/>
      <c r="KJI688" s="198"/>
      <c r="KJJ688" s="198"/>
      <c r="KJK688" s="198"/>
      <c r="KJL688" s="198"/>
      <c r="KJM688" s="198"/>
      <c r="KJN688" s="198"/>
      <c r="KJO688" s="198"/>
      <c r="KJP688" s="198"/>
      <c r="KJQ688" s="198"/>
      <c r="KJR688" s="198"/>
      <c r="KJS688" s="198"/>
      <c r="KJT688" s="198"/>
      <c r="KJU688" s="198"/>
      <c r="KJV688" s="198"/>
      <c r="KJW688" s="198"/>
      <c r="KJX688" s="198"/>
      <c r="KJY688" s="198"/>
      <c r="KJZ688" s="198"/>
      <c r="KKA688" s="198"/>
      <c r="KKB688" s="198"/>
      <c r="KKC688" s="198"/>
      <c r="KKD688" s="198"/>
      <c r="KKE688" s="198"/>
      <c r="KKF688" s="198"/>
      <c r="KKG688" s="198"/>
      <c r="KKH688" s="198"/>
      <c r="KKI688" s="198"/>
      <c r="KKJ688" s="198"/>
      <c r="KKK688" s="198"/>
      <c r="KKL688" s="198"/>
      <c r="KKM688" s="198"/>
      <c r="KKN688" s="198"/>
      <c r="KKO688" s="198"/>
      <c r="KKP688" s="198"/>
      <c r="KKQ688" s="198"/>
      <c r="KKR688" s="198"/>
      <c r="KKS688" s="198"/>
      <c r="KKT688" s="198"/>
      <c r="KKU688" s="198"/>
      <c r="KKV688" s="198"/>
      <c r="KKW688" s="198"/>
      <c r="KKX688" s="198"/>
      <c r="KKY688" s="198"/>
      <c r="KKZ688" s="198"/>
      <c r="KLA688" s="198"/>
      <c r="KLB688" s="198"/>
      <c r="KLC688" s="198"/>
      <c r="KLD688" s="198"/>
      <c r="KLE688" s="198"/>
      <c r="KLF688" s="198"/>
      <c r="KLG688" s="198"/>
      <c r="KLH688" s="198"/>
      <c r="KLI688" s="198"/>
      <c r="KLJ688" s="198"/>
      <c r="KLK688" s="198"/>
      <c r="KLL688" s="198"/>
      <c r="KLM688" s="198"/>
      <c r="KLN688" s="198"/>
      <c r="KLO688" s="198"/>
      <c r="KLP688" s="198"/>
      <c r="KLQ688" s="198"/>
      <c r="KLR688" s="198"/>
      <c r="KLS688" s="198"/>
      <c r="KLT688" s="198"/>
      <c r="KLU688" s="198"/>
      <c r="KLV688" s="198"/>
      <c r="KLW688" s="198"/>
      <c r="KLX688" s="198"/>
      <c r="KLY688" s="198"/>
      <c r="KLZ688" s="198"/>
      <c r="KMA688" s="198"/>
      <c r="KMB688" s="198"/>
      <c r="KMC688" s="198"/>
      <c r="KMD688" s="198"/>
      <c r="KME688" s="198"/>
      <c r="KMF688" s="198"/>
      <c r="KMG688" s="198"/>
      <c r="KMH688" s="198"/>
      <c r="KMI688" s="198"/>
      <c r="KMJ688" s="198"/>
      <c r="KMK688" s="198"/>
      <c r="KML688" s="198"/>
      <c r="KMM688" s="198"/>
      <c r="KMN688" s="198"/>
      <c r="KMO688" s="198"/>
      <c r="KMP688" s="198"/>
      <c r="KMQ688" s="198"/>
      <c r="KMR688" s="198"/>
      <c r="KMS688" s="198"/>
      <c r="KMT688" s="198"/>
      <c r="KMU688" s="198"/>
      <c r="KMV688" s="198"/>
      <c r="KMW688" s="198"/>
      <c r="KMX688" s="198"/>
      <c r="KMY688" s="198"/>
      <c r="KMZ688" s="198"/>
      <c r="KNA688" s="198"/>
      <c r="KNB688" s="198"/>
      <c r="KNC688" s="198"/>
      <c r="KND688" s="198"/>
      <c r="KNE688" s="198"/>
      <c r="KNF688" s="198"/>
      <c r="KNG688" s="198"/>
      <c r="KNH688" s="198"/>
      <c r="KNI688" s="198"/>
      <c r="KNJ688" s="198"/>
      <c r="KNK688" s="198"/>
      <c r="KNL688" s="198"/>
      <c r="KNM688" s="198"/>
      <c r="KNN688" s="198"/>
      <c r="KNO688" s="198"/>
      <c r="KNP688" s="198"/>
      <c r="KNQ688" s="198"/>
      <c r="KNR688" s="198"/>
      <c r="KNS688" s="198"/>
      <c r="KNT688" s="198"/>
      <c r="KNU688" s="198"/>
      <c r="KNV688" s="198"/>
      <c r="KNW688" s="198"/>
      <c r="KNX688" s="198"/>
      <c r="KNY688" s="198"/>
      <c r="KNZ688" s="198"/>
      <c r="KOA688" s="198"/>
      <c r="KOB688" s="198"/>
      <c r="KOC688" s="198"/>
      <c r="KOD688" s="198"/>
      <c r="KOE688" s="198"/>
      <c r="KOF688" s="198"/>
      <c r="KOG688" s="198"/>
      <c r="KOH688" s="198"/>
      <c r="KOI688" s="198"/>
      <c r="KOJ688" s="198"/>
      <c r="KOK688" s="198"/>
      <c r="KOL688" s="198"/>
      <c r="KOM688" s="198"/>
      <c r="KON688" s="198"/>
      <c r="KOO688" s="198"/>
      <c r="KOP688" s="198"/>
      <c r="KOQ688" s="198"/>
      <c r="KOR688" s="198"/>
      <c r="KOS688" s="198"/>
      <c r="KOT688" s="198"/>
      <c r="KOU688" s="198"/>
      <c r="KOV688" s="198"/>
      <c r="KOW688" s="198"/>
      <c r="KOX688" s="198"/>
      <c r="KOY688" s="198"/>
      <c r="KOZ688" s="198"/>
      <c r="KPA688" s="198"/>
      <c r="KPB688" s="198"/>
      <c r="KPC688" s="198"/>
      <c r="KPD688" s="198"/>
      <c r="KPE688" s="198"/>
      <c r="KPF688" s="198"/>
      <c r="KPG688" s="198"/>
      <c r="KPH688" s="198"/>
      <c r="KPI688" s="198"/>
      <c r="KPJ688" s="198"/>
      <c r="KPK688" s="198"/>
      <c r="KPL688" s="198"/>
      <c r="KPM688" s="198"/>
      <c r="KPN688" s="198"/>
      <c r="KPO688" s="198"/>
      <c r="KPP688" s="198"/>
      <c r="KPQ688" s="198"/>
      <c r="KPR688" s="198"/>
      <c r="KPS688" s="198"/>
      <c r="KPT688" s="198"/>
      <c r="KPU688" s="198"/>
      <c r="KPV688" s="198"/>
      <c r="KPW688" s="198"/>
      <c r="KPX688" s="198"/>
      <c r="KPY688" s="198"/>
      <c r="KPZ688" s="198"/>
      <c r="KQA688" s="198"/>
      <c r="KQB688" s="198"/>
      <c r="KQC688" s="198"/>
      <c r="KQD688" s="198"/>
      <c r="KQE688" s="198"/>
      <c r="KQF688" s="198"/>
      <c r="KQG688" s="198"/>
      <c r="KQH688" s="198"/>
      <c r="KQI688" s="198"/>
      <c r="KQJ688" s="198"/>
      <c r="KQK688" s="198"/>
      <c r="KQL688" s="198"/>
      <c r="KQM688" s="198"/>
      <c r="KQN688" s="198"/>
      <c r="KQO688" s="198"/>
      <c r="KQP688" s="198"/>
      <c r="KQQ688" s="198"/>
      <c r="KQR688" s="198"/>
      <c r="KQS688" s="198"/>
      <c r="KQT688" s="198"/>
      <c r="KQU688" s="198"/>
      <c r="KQV688" s="198"/>
      <c r="KQW688" s="198"/>
      <c r="KQX688" s="198"/>
      <c r="KQY688" s="198"/>
      <c r="KQZ688" s="198"/>
      <c r="KRA688" s="198"/>
      <c r="KRB688" s="198"/>
      <c r="KRC688" s="198"/>
      <c r="KRD688" s="198"/>
      <c r="KRE688" s="198"/>
      <c r="KRF688" s="198"/>
      <c r="KRG688" s="198"/>
      <c r="KRH688" s="198"/>
      <c r="KRI688" s="198"/>
      <c r="KRJ688" s="198"/>
      <c r="KRK688" s="198"/>
      <c r="KRL688" s="198"/>
      <c r="KRM688" s="198"/>
      <c r="KRN688" s="198"/>
      <c r="KRO688" s="198"/>
      <c r="KRP688" s="198"/>
      <c r="KRQ688" s="198"/>
      <c r="KRR688" s="198"/>
      <c r="KRS688" s="198"/>
      <c r="KRT688" s="198"/>
      <c r="KRU688" s="198"/>
      <c r="KRV688" s="198"/>
      <c r="KRW688" s="198"/>
      <c r="KRX688" s="198"/>
      <c r="KRY688" s="198"/>
      <c r="KRZ688" s="198"/>
      <c r="KSA688" s="198"/>
      <c r="KSB688" s="198"/>
      <c r="KSC688" s="198"/>
      <c r="KSD688" s="198"/>
      <c r="KSE688" s="198"/>
      <c r="KSF688" s="198"/>
      <c r="KSG688" s="198"/>
      <c r="KSH688" s="198"/>
      <c r="KSI688" s="198"/>
      <c r="KSJ688" s="198"/>
      <c r="KSK688" s="198"/>
      <c r="KSL688" s="198"/>
      <c r="KSM688" s="198"/>
      <c r="KSN688" s="198"/>
      <c r="KSO688" s="198"/>
      <c r="KSP688" s="198"/>
      <c r="KSQ688" s="198"/>
      <c r="KSR688" s="198"/>
      <c r="KSS688" s="198"/>
      <c r="KST688" s="198"/>
      <c r="KSU688" s="198"/>
      <c r="KSV688" s="198"/>
      <c r="KSW688" s="198"/>
      <c r="KSX688" s="198"/>
      <c r="KSY688" s="198"/>
      <c r="KSZ688" s="198"/>
      <c r="KTA688" s="198"/>
      <c r="KTB688" s="198"/>
      <c r="KTC688" s="198"/>
      <c r="KTD688" s="198"/>
      <c r="KTE688" s="198"/>
      <c r="KTF688" s="198"/>
      <c r="KTG688" s="198"/>
      <c r="KTH688" s="198"/>
      <c r="KTI688" s="198"/>
      <c r="KTJ688" s="198"/>
      <c r="KTK688" s="198"/>
      <c r="KTL688" s="198"/>
      <c r="KTM688" s="198"/>
      <c r="KTN688" s="198"/>
      <c r="KTO688" s="198"/>
      <c r="KTP688" s="198"/>
      <c r="KTQ688" s="198"/>
      <c r="KTR688" s="198"/>
      <c r="KTS688" s="198"/>
      <c r="KTT688" s="198"/>
      <c r="KTU688" s="198"/>
      <c r="KTV688" s="198"/>
      <c r="KTW688" s="198"/>
      <c r="KTX688" s="198"/>
      <c r="KTY688" s="198"/>
      <c r="KTZ688" s="198"/>
      <c r="KUA688" s="198"/>
      <c r="KUB688" s="198"/>
      <c r="KUC688" s="198"/>
      <c r="KUD688" s="198"/>
      <c r="KUE688" s="198"/>
      <c r="KUF688" s="198"/>
      <c r="KUG688" s="198"/>
      <c r="KUH688" s="198"/>
      <c r="KUI688" s="198"/>
      <c r="KUJ688" s="198"/>
      <c r="KUK688" s="198"/>
      <c r="KUL688" s="198"/>
      <c r="KUM688" s="198"/>
      <c r="KUN688" s="198"/>
      <c r="KUO688" s="198"/>
      <c r="KUP688" s="198"/>
      <c r="KUQ688" s="198"/>
      <c r="KUR688" s="198"/>
      <c r="KUS688" s="198"/>
      <c r="KUT688" s="198"/>
      <c r="KUU688" s="198"/>
      <c r="KUV688" s="198"/>
      <c r="KUW688" s="198"/>
      <c r="KUX688" s="198"/>
      <c r="KUY688" s="198"/>
      <c r="KUZ688" s="198"/>
      <c r="KVA688" s="198"/>
      <c r="KVB688" s="198"/>
      <c r="KVC688" s="198"/>
      <c r="KVD688" s="198"/>
      <c r="KVE688" s="198"/>
      <c r="KVF688" s="198"/>
      <c r="KVG688" s="198"/>
      <c r="KVH688" s="198"/>
      <c r="KVI688" s="198"/>
      <c r="KVJ688" s="198"/>
      <c r="KVK688" s="198"/>
      <c r="KVL688" s="198"/>
      <c r="KVM688" s="198"/>
      <c r="KVN688" s="198"/>
      <c r="KVO688" s="198"/>
      <c r="KVP688" s="198"/>
      <c r="KVQ688" s="198"/>
      <c r="KVR688" s="198"/>
      <c r="KVS688" s="198"/>
      <c r="KVT688" s="198"/>
      <c r="KVU688" s="198"/>
      <c r="KVV688" s="198"/>
      <c r="KVW688" s="198"/>
      <c r="KVX688" s="198"/>
      <c r="KVY688" s="198"/>
      <c r="KVZ688" s="198"/>
      <c r="KWA688" s="198"/>
      <c r="KWB688" s="198"/>
      <c r="KWC688" s="198"/>
      <c r="KWD688" s="198"/>
      <c r="KWE688" s="198"/>
      <c r="KWF688" s="198"/>
      <c r="KWG688" s="198"/>
      <c r="KWH688" s="198"/>
      <c r="KWI688" s="198"/>
      <c r="KWJ688" s="198"/>
      <c r="KWK688" s="198"/>
      <c r="KWL688" s="198"/>
      <c r="KWM688" s="198"/>
      <c r="KWN688" s="198"/>
      <c r="KWO688" s="198"/>
      <c r="KWP688" s="198"/>
      <c r="KWQ688" s="198"/>
      <c r="KWR688" s="198"/>
      <c r="KWS688" s="198"/>
      <c r="KWT688" s="198"/>
      <c r="KWU688" s="198"/>
      <c r="KWV688" s="198"/>
      <c r="KWW688" s="198"/>
      <c r="KWX688" s="198"/>
      <c r="KWY688" s="198"/>
      <c r="KWZ688" s="198"/>
      <c r="KXA688" s="198"/>
      <c r="KXB688" s="198"/>
      <c r="KXC688" s="198"/>
      <c r="KXD688" s="198"/>
      <c r="KXE688" s="198"/>
      <c r="KXF688" s="198"/>
      <c r="KXG688" s="198"/>
      <c r="KXH688" s="198"/>
      <c r="KXI688" s="198"/>
      <c r="KXJ688" s="198"/>
      <c r="KXK688" s="198"/>
      <c r="KXL688" s="198"/>
      <c r="KXM688" s="198"/>
      <c r="KXN688" s="198"/>
      <c r="KXO688" s="198"/>
      <c r="KXP688" s="198"/>
      <c r="KXQ688" s="198"/>
      <c r="KXR688" s="198"/>
      <c r="KXS688" s="198"/>
      <c r="KXT688" s="198"/>
      <c r="KXU688" s="198"/>
      <c r="KXV688" s="198"/>
      <c r="KXW688" s="198"/>
      <c r="KXX688" s="198"/>
      <c r="KXY688" s="198"/>
      <c r="KXZ688" s="198"/>
      <c r="KYA688" s="198"/>
      <c r="KYB688" s="198"/>
      <c r="KYC688" s="198"/>
      <c r="KYD688" s="198"/>
      <c r="KYE688" s="198"/>
      <c r="KYF688" s="198"/>
      <c r="KYG688" s="198"/>
      <c r="KYH688" s="198"/>
      <c r="KYI688" s="198"/>
      <c r="KYJ688" s="198"/>
      <c r="KYK688" s="198"/>
      <c r="KYL688" s="198"/>
      <c r="KYM688" s="198"/>
      <c r="KYN688" s="198"/>
      <c r="KYO688" s="198"/>
      <c r="KYP688" s="198"/>
      <c r="KYQ688" s="198"/>
      <c r="KYR688" s="198"/>
      <c r="KYS688" s="198"/>
      <c r="KYT688" s="198"/>
      <c r="KYU688" s="198"/>
      <c r="KYV688" s="198"/>
      <c r="KYW688" s="198"/>
      <c r="KYX688" s="198"/>
      <c r="KYY688" s="198"/>
      <c r="KYZ688" s="198"/>
      <c r="KZA688" s="198"/>
      <c r="KZB688" s="198"/>
      <c r="KZC688" s="198"/>
      <c r="KZD688" s="198"/>
      <c r="KZE688" s="198"/>
      <c r="KZF688" s="198"/>
      <c r="KZG688" s="198"/>
      <c r="KZH688" s="198"/>
      <c r="KZI688" s="198"/>
      <c r="KZJ688" s="198"/>
      <c r="KZK688" s="198"/>
      <c r="KZL688" s="198"/>
      <c r="KZM688" s="198"/>
      <c r="KZN688" s="198"/>
      <c r="KZO688" s="198"/>
      <c r="KZP688" s="198"/>
      <c r="KZQ688" s="198"/>
      <c r="KZR688" s="198"/>
      <c r="KZS688" s="198"/>
      <c r="KZT688" s="198"/>
      <c r="KZU688" s="198"/>
      <c r="KZV688" s="198"/>
      <c r="KZW688" s="198"/>
      <c r="KZX688" s="198"/>
      <c r="KZY688" s="198"/>
      <c r="KZZ688" s="198"/>
      <c r="LAA688" s="198"/>
      <c r="LAB688" s="198"/>
      <c r="LAC688" s="198"/>
      <c r="LAD688" s="198"/>
      <c r="LAE688" s="198"/>
      <c r="LAF688" s="198"/>
      <c r="LAG688" s="198"/>
      <c r="LAH688" s="198"/>
      <c r="LAI688" s="198"/>
      <c r="LAJ688" s="198"/>
      <c r="LAK688" s="198"/>
      <c r="LAL688" s="198"/>
      <c r="LAM688" s="198"/>
      <c r="LAN688" s="198"/>
      <c r="LAO688" s="198"/>
      <c r="LAP688" s="198"/>
      <c r="LAQ688" s="198"/>
      <c r="LAR688" s="198"/>
      <c r="LAS688" s="198"/>
      <c r="LAT688" s="198"/>
      <c r="LAU688" s="198"/>
      <c r="LAV688" s="198"/>
      <c r="LAW688" s="198"/>
      <c r="LAX688" s="198"/>
      <c r="LAY688" s="198"/>
      <c r="LAZ688" s="198"/>
      <c r="LBA688" s="198"/>
      <c r="LBB688" s="198"/>
      <c r="LBC688" s="198"/>
      <c r="LBD688" s="198"/>
      <c r="LBE688" s="198"/>
      <c r="LBF688" s="198"/>
      <c r="LBG688" s="198"/>
      <c r="LBH688" s="198"/>
      <c r="LBI688" s="198"/>
      <c r="LBJ688" s="198"/>
      <c r="LBK688" s="198"/>
      <c r="LBL688" s="198"/>
      <c r="LBM688" s="198"/>
      <c r="LBN688" s="198"/>
      <c r="LBO688" s="198"/>
      <c r="LBP688" s="198"/>
      <c r="LBQ688" s="198"/>
      <c r="LBR688" s="198"/>
      <c r="LBS688" s="198"/>
      <c r="LBT688" s="198"/>
      <c r="LBU688" s="198"/>
      <c r="LBV688" s="198"/>
      <c r="LBW688" s="198"/>
      <c r="LBX688" s="198"/>
      <c r="LBY688" s="198"/>
      <c r="LBZ688" s="198"/>
      <c r="LCA688" s="198"/>
      <c r="LCB688" s="198"/>
      <c r="LCC688" s="198"/>
      <c r="LCD688" s="198"/>
      <c r="LCE688" s="198"/>
      <c r="LCF688" s="198"/>
      <c r="LCG688" s="198"/>
      <c r="LCH688" s="198"/>
      <c r="LCI688" s="198"/>
      <c r="LCJ688" s="198"/>
      <c r="LCK688" s="198"/>
      <c r="LCL688" s="198"/>
      <c r="LCM688" s="198"/>
      <c r="LCN688" s="198"/>
      <c r="LCO688" s="198"/>
      <c r="LCP688" s="198"/>
      <c r="LCQ688" s="198"/>
      <c r="LCR688" s="198"/>
      <c r="LCS688" s="198"/>
      <c r="LCT688" s="198"/>
      <c r="LCU688" s="198"/>
      <c r="LCV688" s="198"/>
      <c r="LCW688" s="198"/>
      <c r="LCX688" s="198"/>
      <c r="LCY688" s="198"/>
      <c r="LCZ688" s="198"/>
      <c r="LDA688" s="198"/>
      <c r="LDB688" s="198"/>
      <c r="LDC688" s="198"/>
      <c r="LDD688" s="198"/>
      <c r="LDE688" s="198"/>
      <c r="LDF688" s="198"/>
      <c r="LDG688" s="198"/>
      <c r="LDH688" s="198"/>
      <c r="LDI688" s="198"/>
      <c r="LDJ688" s="198"/>
      <c r="LDK688" s="198"/>
      <c r="LDL688" s="198"/>
      <c r="LDM688" s="198"/>
      <c r="LDN688" s="198"/>
      <c r="LDO688" s="198"/>
      <c r="LDP688" s="198"/>
      <c r="LDQ688" s="198"/>
      <c r="LDR688" s="198"/>
      <c r="LDS688" s="198"/>
      <c r="LDT688" s="198"/>
      <c r="LDU688" s="198"/>
      <c r="LDV688" s="198"/>
      <c r="LDW688" s="198"/>
      <c r="LDX688" s="198"/>
      <c r="LDY688" s="198"/>
      <c r="LDZ688" s="198"/>
      <c r="LEA688" s="198"/>
      <c r="LEB688" s="198"/>
      <c r="LEC688" s="198"/>
      <c r="LED688" s="198"/>
      <c r="LEE688" s="198"/>
      <c r="LEF688" s="198"/>
      <c r="LEG688" s="198"/>
      <c r="LEH688" s="198"/>
      <c r="LEI688" s="198"/>
      <c r="LEJ688" s="198"/>
      <c r="LEK688" s="198"/>
      <c r="LEL688" s="198"/>
      <c r="LEM688" s="198"/>
      <c r="LEN688" s="198"/>
      <c r="LEO688" s="198"/>
      <c r="LEP688" s="198"/>
      <c r="LEQ688" s="198"/>
      <c r="LER688" s="198"/>
      <c r="LES688" s="198"/>
      <c r="LET688" s="198"/>
      <c r="LEU688" s="198"/>
      <c r="LEV688" s="198"/>
      <c r="LEW688" s="198"/>
      <c r="LEX688" s="198"/>
      <c r="LEY688" s="198"/>
      <c r="LEZ688" s="198"/>
      <c r="LFA688" s="198"/>
      <c r="LFB688" s="198"/>
      <c r="LFC688" s="198"/>
      <c r="LFD688" s="198"/>
      <c r="LFE688" s="198"/>
      <c r="LFF688" s="198"/>
      <c r="LFG688" s="198"/>
      <c r="LFH688" s="198"/>
      <c r="LFI688" s="198"/>
      <c r="LFJ688" s="198"/>
      <c r="LFK688" s="198"/>
      <c r="LFL688" s="198"/>
      <c r="LFM688" s="198"/>
      <c r="LFN688" s="198"/>
      <c r="LFO688" s="198"/>
      <c r="LFP688" s="198"/>
      <c r="LFQ688" s="198"/>
      <c r="LFR688" s="198"/>
      <c r="LFS688" s="198"/>
      <c r="LFT688" s="198"/>
      <c r="LFU688" s="198"/>
      <c r="LFV688" s="198"/>
      <c r="LFW688" s="198"/>
      <c r="LFX688" s="198"/>
      <c r="LFY688" s="198"/>
      <c r="LFZ688" s="198"/>
      <c r="LGA688" s="198"/>
      <c r="LGB688" s="198"/>
      <c r="LGC688" s="198"/>
      <c r="LGD688" s="198"/>
      <c r="LGE688" s="198"/>
      <c r="LGF688" s="198"/>
      <c r="LGG688" s="198"/>
      <c r="LGH688" s="198"/>
      <c r="LGI688" s="198"/>
      <c r="LGJ688" s="198"/>
      <c r="LGK688" s="198"/>
      <c r="LGL688" s="198"/>
      <c r="LGM688" s="198"/>
      <c r="LGN688" s="198"/>
      <c r="LGO688" s="198"/>
      <c r="LGP688" s="198"/>
      <c r="LGQ688" s="198"/>
      <c r="LGR688" s="198"/>
      <c r="LGS688" s="198"/>
      <c r="LGT688" s="198"/>
      <c r="LGU688" s="198"/>
      <c r="LGV688" s="198"/>
      <c r="LGW688" s="198"/>
      <c r="LGX688" s="198"/>
      <c r="LGY688" s="198"/>
      <c r="LGZ688" s="198"/>
      <c r="LHA688" s="198"/>
      <c r="LHB688" s="198"/>
      <c r="LHC688" s="198"/>
      <c r="LHD688" s="198"/>
      <c r="LHE688" s="198"/>
      <c r="LHF688" s="198"/>
      <c r="LHG688" s="198"/>
      <c r="LHH688" s="198"/>
      <c r="LHI688" s="198"/>
      <c r="LHJ688" s="198"/>
      <c r="LHK688" s="198"/>
      <c r="LHL688" s="198"/>
      <c r="LHM688" s="198"/>
      <c r="LHN688" s="198"/>
      <c r="LHO688" s="198"/>
      <c r="LHP688" s="198"/>
      <c r="LHQ688" s="198"/>
      <c r="LHR688" s="198"/>
      <c r="LHS688" s="198"/>
      <c r="LHT688" s="198"/>
      <c r="LHU688" s="198"/>
      <c r="LHV688" s="198"/>
      <c r="LHW688" s="198"/>
      <c r="LHX688" s="198"/>
      <c r="LHY688" s="198"/>
      <c r="LHZ688" s="198"/>
      <c r="LIA688" s="198"/>
      <c r="LIB688" s="198"/>
      <c r="LIC688" s="198"/>
      <c r="LID688" s="198"/>
      <c r="LIE688" s="198"/>
      <c r="LIF688" s="198"/>
      <c r="LIG688" s="198"/>
      <c r="LIH688" s="198"/>
      <c r="LII688" s="198"/>
      <c r="LIJ688" s="198"/>
      <c r="LIK688" s="198"/>
      <c r="LIL688" s="198"/>
      <c r="LIM688" s="198"/>
      <c r="LIN688" s="198"/>
      <c r="LIO688" s="198"/>
      <c r="LIP688" s="198"/>
      <c r="LIQ688" s="198"/>
      <c r="LIR688" s="198"/>
      <c r="LIS688" s="198"/>
      <c r="LIT688" s="198"/>
      <c r="LIU688" s="198"/>
      <c r="LIV688" s="198"/>
      <c r="LIW688" s="198"/>
      <c r="LIX688" s="198"/>
      <c r="LIY688" s="198"/>
      <c r="LIZ688" s="198"/>
      <c r="LJA688" s="198"/>
      <c r="LJB688" s="198"/>
      <c r="LJC688" s="198"/>
      <c r="LJD688" s="198"/>
      <c r="LJE688" s="198"/>
      <c r="LJF688" s="198"/>
      <c r="LJG688" s="198"/>
      <c r="LJH688" s="198"/>
      <c r="LJI688" s="198"/>
      <c r="LJJ688" s="198"/>
      <c r="LJK688" s="198"/>
      <c r="LJL688" s="198"/>
      <c r="LJM688" s="198"/>
      <c r="LJN688" s="198"/>
      <c r="LJO688" s="198"/>
      <c r="LJP688" s="198"/>
      <c r="LJQ688" s="198"/>
      <c r="LJR688" s="198"/>
      <c r="LJS688" s="198"/>
      <c r="LJT688" s="198"/>
      <c r="LJU688" s="198"/>
      <c r="LJV688" s="198"/>
      <c r="LJW688" s="198"/>
      <c r="LJX688" s="198"/>
      <c r="LJY688" s="198"/>
      <c r="LJZ688" s="198"/>
      <c r="LKA688" s="198"/>
      <c r="LKB688" s="198"/>
      <c r="LKC688" s="198"/>
      <c r="LKD688" s="198"/>
      <c r="LKE688" s="198"/>
      <c r="LKF688" s="198"/>
      <c r="LKG688" s="198"/>
      <c r="LKH688" s="198"/>
      <c r="LKI688" s="198"/>
      <c r="LKJ688" s="198"/>
      <c r="LKK688" s="198"/>
      <c r="LKL688" s="198"/>
      <c r="LKM688" s="198"/>
      <c r="LKN688" s="198"/>
      <c r="LKO688" s="198"/>
      <c r="LKP688" s="198"/>
      <c r="LKQ688" s="198"/>
      <c r="LKR688" s="198"/>
      <c r="LKS688" s="198"/>
      <c r="LKT688" s="198"/>
      <c r="LKU688" s="198"/>
      <c r="LKV688" s="198"/>
      <c r="LKW688" s="198"/>
      <c r="LKX688" s="198"/>
      <c r="LKY688" s="198"/>
      <c r="LKZ688" s="198"/>
      <c r="LLA688" s="198"/>
      <c r="LLB688" s="198"/>
      <c r="LLC688" s="198"/>
      <c r="LLD688" s="198"/>
      <c r="LLE688" s="198"/>
      <c r="LLF688" s="198"/>
      <c r="LLG688" s="198"/>
      <c r="LLH688" s="198"/>
      <c r="LLI688" s="198"/>
      <c r="LLJ688" s="198"/>
      <c r="LLK688" s="198"/>
      <c r="LLL688" s="198"/>
      <c r="LLM688" s="198"/>
      <c r="LLN688" s="198"/>
      <c r="LLO688" s="198"/>
      <c r="LLP688" s="198"/>
      <c r="LLQ688" s="198"/>
      <c r="LLR688" s="198"/>
      <c r="LLS688" s="198"/>
      <c r="LLT688" s="198"/>
      <c r="LLU688" s="198"/>
      <c r="LLV688" s="198"/>
      <c r="LLW688" s="198"/>
      <c r="LLX688" s="198"/>
      <c r="LLY688" s="198"/>
      <c r="LLZ688" s="198"/>
      <c r="LMA688" s="198"/>
      <c r="LMB688" s="198"/>
      <c r="LMC688" s="198"/>
      <c r="LMD688" s="198"/>
      <c r="LME688" s="198"/>
      <c r="LMF688" s="198"/>
      <c r="LMG688" s="198"/>
      <c r="LMH688" s="198"/>
      <c r="LMI688" s="198"/>
      <c r="LMJ688" s="198"/>
      <c r="LMK688" s="198"/>
      <c r="LML688" s="198"/>
      <c r="LMM688" s="198"/>
      <c r="LMN688" s="198"/>
      <c r="LMO688" s="198"/>
      <c r="LMP688" s="198"/>
      <c r="LMQ688" s="198"/>
      <c r="LMR688" s="198"/>
      <c r="LMS688" s="198"/>
      <c r="LMT688" s="198"/>
      <c r="LMU688" s="198"/>
      <c r="LMV688" s="198"/>
      <c r="LMW688" s="198"/>
      <c r="LMX688" s="198"/>
      <c r="LMY688" s="198"/>
      <c r="LMZ688" s="198"/>
      <c r="LNA688" s="198"/>
      <c r="LNB688" s="198"/>
      <c r="LNC688" s="198"/>
      <c r="LND688" s="198"/>
      <c r="LNE688" s="198"/>
      <c r="LNF688" s="198"/>
      <c r="LNG688" s="198"/>
      <c r="LNH688" s="198"/>
      <c r="LNI688" s="198"/>
      <c r="LNJ688" s="198"/>
      <c r="LNK688" s="198"/>
      <c r="LNL688" s="198"/>
      <c r="LNM688" s="198"/>
      <c r="LNN688" s="198"/>
      <c r="LNO688" s="198"/>
      <c r="LNP688" s="198"/>
      <c r="LNQ688" s="198"/>
      <c r="LNR688" s="198"/>
      <c r="LNS688" s="198"/>
      <c r="LNT688" s="198"/>
      <c r="LNU688" s="198"/>
      <c r="LNV688" s="198"/>
      <c r="LNW688" s="198"/>
      <c r="LNX688" s="198"/>
      <c r="LNY688" s="198"/>
      <c r="LNZ688" s="198"/>
      <c r="LOA688" s="198"/>
      <c r="LOB688" s="198"/>
      <c r="LOC688" s="198"/>
      <c r="LOD688" s="198"/>
      <c r="LOE688" s="198"/>
      <c r="LOF688" s="198"/>
      <c r="LOG688" s="198"/>
      <c r="LOH688" s="198"/>
      <c r="LOI688" s="198"/>
      <c r="LOJ688" s="198"/>
      <c r="LOK688" s="198"/>
      <c r="LOL688" s="198"/>
      <c r="LOM688" s="198"/>
      <c r="LON688" s="198"/>
      <c r="LOO688" s="198"/>
      <c r="LOP688" s="198"/>
      <c r="LOQ688" s="198"/>
      <c r="LOR688" s="198"/>
      <c r="LOS688" s="198"/>
      <c r="LOT688" s="198"/>
      <c r="LOU688" s="198"/>
      <c r="LOV688" s="198"/>
      <c r="LOW688" s="198"/>
      <c r="LOX688" s="198"/>
      <c r="LOY688" s="198"/>
      <c r="LOZ688" s="198"/>
      <c r="LPA688" s="198"/>
      <c r="LPB688" s="198"/>
      <c r="LPC688" s="198"/>
      <c r="LPD688" s="198"/>
      <c r="LPE688" s="198"/>
      <c r="LPF688" s="198"/>
      <c r="LPG688" s="198"/>
      <c r="LPH688" s="198"/>
      <c r="LPI688" s="198"/>
      <c r="LPJ688" s="198"/>
      <c r="LPK688" s="198"/>
      <c r="LPL688" s="198"/>
      <c r="LPM688" s="198"/>
      <c r="LPN688" s="198"/>
      <c r="LPO688" s="198"/>
      <c r="LPP688" s="198"/>
      <c r="LPQ688" s="198"/>
      <c r="LPR688" s="198"/>
      <c r="LPS688" s="198"/>
      <c r="LPT688" s="198"/>
      <c r="LPU688" s="198"/>
      <c r="LPV688" s="198"/>
      <c r="LPW688" s="198"/>
      <c r="LPX688" s="198"/>
      <c r="LPY688" s="198"/>
      <c r="LPZ688" s="198"/>
      <c r="LQA688" s="198"/>
      <c r="LQB688" s="198"/>
      <c r="LQC688" s="198"/>
      <c r="LQD688" s="198"/>
      <c r="LQE688" s="198"/>
      <c r="LQF688" s="198"/>
      <c r="LQG688" s="198"/>
      <c r="LQH688" s="198"/>
      <c r="LQI688" s="198"/>
      <c r="LQJ688" s="198"/>
      <c r="LQK688" s="198"/>
      <c r="LQL688" s="198"/>
      <c r="LQM688" s="198"/>
      <c r="LQN688" s="198"/>
      <c r="LQO688" s="198"/>
      <c r="LQP688" s="198"/>
      <c r="LQQ688" s="198"/>
      <c r="LQR688" s="198"/>
      <c r="LQS688" s="198"/>
      <c r="LQT688" s="198"/>
      <c r="LQU688" s="198"/>
      <c r="LQV688" s="198"/>
      <c r="LQW688" s="198"/>
      <c r="LQX688" s="198"/>
      <c r="LQY688" s="198"/>
      <c r="LQZ688" s="198"/>
      <c r="LRA688" s="198"/>
      <c r="LRB688" s="198"/>
      <c r="LRC688" s="198"/>
      <c r="LRD688" s="198"/>
      <c r="LRE688" s="198"/>
      <c r="LRF688" s="198"/>
      <c r="LRG688" s="198"/>
      <c r="LRH688" s="198"/>
      <c r="LRI688" s="198"/>
      <c r="LRJ688" s="198"/>
      <c r="LRK688" s="198"/>
      <c r="LRL688" s="198"/>
      <c r="LRM688" s="198"/>
      <c r="LRN688" s="198"/>
      <c r="LRO688" s="198"/>
      <c r="LRP688" s="198"/>
      <c r="LRQ688" s="198"/>
      <c r="LRR688" s="198"/>
      <c r="LRS688" s="198"/>
      <c r="LRT688" s="198"/>
      <c r="LRU688" s="198"/>
      <c r="LRV688" s="198"/>
      <c r="LRW688" s="198"/>
      <c r="LRX688" s="198"/>
      <c r="LRY688" s="198"/>
      <c r="LRZ688" s="198"/>
      <c r="LSA688" s="198"/>
      <c r="LSB688" s="198"/>
      <c r="LSC688" s="198"/>
      <c r="LSD688" s="198"/>
      <c r="LSE688" s="198"/>
      <c r="LSF688" s="198"/>
      <c r="LSG688" s="198"/>
      <c r="LSH688" s="198"/>
      <c r="LSI688" s="198"/>
      <c r="LSJ688" s="198"/>
      <c r="LSK688" s="198"/>
      <c r="LSL688" s="198"/>
      <c r="LSM688" s="198"/>
      <c r="LSN688" s="198"/>
      <c r="LSO688" s="198"/>
      <c r="LSP688" s="198"/>
      <c r="LSQ688" s="198"/>
      <c r="LSR688" s="198"/>
      <c r="LSS688" s="198"/>
      <c r="LST688" s="198"/>
      <c r="LSU688" s="198"/>
      <c r="LSV688" s="198"/>
      <c r="LSW688" s="198"/>
      <c r="LSX688" s="198"/>
      <c r="LSY688" s="198"/>
      <c r="LSZ688" s="198"/>
      <c r="LTA688" s="198"/>
      <c r="LTB688" s="198"/>
      <c r="LTC688" s="198"/>
      <c r="LTD688" s="198"/>
      <c r="LTE688" s="198"/>
      <c r="LTF688" s="198"/>
      <c r="LTG688" s="198"/>
      <c r="LTH688" s="198"/>
      <c r="LTI688" s="198"/>
      <c r="LTJ688" s="198"/>
      <c r="LTK688" s="198"/>
      <c r="LTL688" s="198"/>
      <c r="LTM688" s="198"/>
      <c r="LTN688" s="198"/>
      <c r="LTO688" s="198"/>
      <c r="LTP688" s="198"/>
      <c r="LTQ688" s="198"/>
      <c r="LTR688" s="198"/>
      <c r="LTS688" s="198"/>
      <c r="LTT688" s="198"/>
      <c r="LTU688" s="198"/>
      <c r="LTV688" s="198"/>
      <c r="LTW688" s="198"/>
      <c r="LTX688" s="198"/>
      <c r="LTY688" s="198"/>
      <c r="LTZ688" s="198"/>
      <c r="LUA688" s="198"/>
      <c r="LUB688" s="198"/>
      <c r="LUC688" s="198"/>
      <c r="LUD688" s="198"/>
      <c r="LUE688" s="198"/>
      <c r="LUF688" s="198"/>
      <c r="LUG688" s="198"/>
      <c r="LUH688" s="198"/>
      <c r="LUI688" s="198"/>
      <c r="LUJ688" s="198"/>
      <c r="LUK688" s="198"/>
      <c r="LUL688" s="198"/>
      <c r="LUM688" s="198"/>
      <c r="LUN688" s="198"/>
      <c r="LUO688" s="198"/>
      <c r="LUP688" s="198"/>
      <c r="LUQ688" s="198"/>
      <c r="LUR688" s="198"/>
      <c r="LUS688" s="198"/>
      <c r="LUT688" s="198"/>
      <c r="LUU688" s="198"/>
      <c r="LUV688" s="198"/>
      <c r="LUW688" s="198"/>
      <c r="LUX688" s="198"/>
      <c r="LUY688" s="198"/>
      <c r="LUZ688" s="198"/>
      <c r="LVA688" s="198"/>
      <c r="LVB688" s="198"/>
      <c r="LVC688" s="198"/>
      <c r="LVD688" s="198"/>
      <c r="LVE688" s="198"/>
      <c r="LVF688" s="198"/>
      <c r="LVG688" s="198"/>
      <c r="LVH688" s="198"/>
      <c r="LVI688" s="198"/>
      <c r="LVJ688" s="198"/>
      <c r="LVK688" s="198"/>
      <c r="LVL688" s="198"/>
      <c r="LVM688" s="198"/>
      <c r="LVN688" s="198"/>
      <c r="LVO688" s="198"/>
      <c r="LVP688" s="198"/>
      <c r="LVQ688" s="198"/>
      <c r="LVR688" s="198"/>
      <c r="LVS688" s="198"/>
      <c r="LVT688" s="198"/>
      <c r="LVU688" s="198"/>
      <c r="LVV688" s="198"/>
      <c r="LVW688" s="198"/>
      <c r="LVX688" s="198"/>
      <c r="LVY688" s="198"/>
      <c r="LVZ688" s="198"/>
      <c r="LWA688" s="198"/>
      <c r="LWB688" s="198"/>
      <c r="LWC688" s="198"/>
      <c r="LWD688" s="198"/>
      <c r="LWE688" s="198"/>
      <c r="LWF688" s="198"/>
      <c r="LWG688" s="198"/>
      <c r="LWH688" s="198"/>
      <c r="LWI688" s="198"/>
      <c r="LWJ688" s="198"/>
      <c r="LWK688" s="198"/>
      <c r="LWL688" s="198"/>
      <c r="LWM688" s="198"/>
      <c r="LWN688" s="198"/>
      <c r="LWO688" s="198"/>
      <c r="LWP688" s="198"/>
      <c r="LWQ688" s="198"/>
      <c r="LWR688" s="198"/>
      <c r="LWS688" s="198"/>
      <c r="LWT688" s="198"/>
      <c r="LWU688" s="198"/>
      <c r="LWV688" s="198"/>
      <c r="LWW688" s="198"/>
      <c r="LWX688" s="198"/>
      <c r="LWY688" s="198"/>
      <c r="LWZ688" s="198"/>
      <c r="LXA688" s="198"/>
      <c r="LXB688" s="198"/>
      <c r="LXC688" s="198"/>
      <c r="LXD688" s="198"/>
      <c r="LXE688" s="198"/>
      <c r="LXF688" s="198"/>
      <c r="LXG688" s="198"/>
      <c r="LXH688" s="198"/>
      <c r="LXI688" s="198"/>
      <c r="LXJ688" s="198"/>
      <c r="LXK688" s="198"/>
      <c r="LXL688" s="198"/>
      <c r="LXM688" s="198"/>
      <c r="LXN688" s="198"/>
      <c r="LXO688" s="198"/>
      <c r="LXP688" s="198"/>
      <c r="LXQ688" s="198"/>
      <c r="LXR688" s="198"/>
      <c r="LXS688" s="198"/>
      <c r="LXT688" s="198"/>
      <c r="LXU688" s="198"/>
      <c r="LXV688" s="198"/>
      <c r="LXW688" s="198"/>
      <c r="LXX688" s="198"/>
      <c r="LXY688" s="198"/>
      <c r="LXZ688" s="198"/>
      <c r="LYA688" s="198"/>
      <c r="LYB688" s="198"/>
      <c r="LYC688" s="198"/>
      <c r="LYD688" s="198"/>
      <c r="LYE688" s="198"/>
      <c r="LYF688" s="198"/>
      <c r="LYG688" s="198"/>
      <c r="LYH688" s="198"/>
      <c r="LYI688" s="198"/>
      <c r="LYJ688" s="198"/>
      <c r="LYK688" s="198"/>
      <c r="LYL688" s="198"/>
      <c r="LYM688" s="198"/>
      <c r="LYN688" s="198"/>
      <c r="LYO688" s="198"/>
      <c r="LYP688" s="198"/>
      <c r="LYQ688" s="198"/>
      <c r="LYR688" s="198"/>
      <c r="LYS688" s="198"/>
      <c r="LYT688" s="198"/>
      <c r="LYU688" s="198"/>
      <c r="LYV688" s="198"/>
      <c r="LYW688" s="198"/>
      <c r="LYX688" s="198"/>
      <c r="LYY688" s="198"/>
      <c r="LYZ688" s="198"/>
      <c r="LZA688" s="198"/>
      <c r="LZB688" s="198"/>
      <c r="LZC688" s="198"/>
      <c r="LZD688" s="198"/>
      <c r="LZE688" s="198"/>
      <c r="LZF688" s="198"/>
      <c r="LZG688" s="198"/>
      <c r="LZH688" s="198"/>
      <c r="LZI688" s="198"/>
      <c r="LZJ688" s="198"/>
      <c r="LZK688" s="198"/>
      <c r="LZL688" s="198"/>
      <c r="LZM688" s="198"/>
      <c r="LZN688" s="198"/>
      <c r="LZO688" s="198"/>
      <c r="LZP688" s="198"/>
      <c r="LZQ688" s="198"/>
      <c r="LZR688" s="198"/>
      <c r="LZS688" s="198"/>
      <c r="LZT688" s="198"/>
      <c r="LZU688" s="198"/>
      <c r="LZV688" s="198"/>
      <c r="LZW688" s="198"/>
      <c r="LZX688" s="198"/>
      <c r="LZY688" s="198"/>
      <c r="LZZ688" s="198"/>
      <c r="MAA688" s="198"/>
      <c r="MAB688" s="198"/>
      <c r="MAC688" s="198"/>
      <c r="MAD688" s="198"/>
      <c r="MAE688" s="198"/>
      <c r="MAF688" s="198"/>
      <c r="MAG688" s="198"/>
      <c r="MAH688" s="198"/>
      <c r="MAI688" s="198"/>
      <c r="MAJ688" s="198"/>
      <c r="MAK688" s="198"/>
      <c r="MAL688" s="198"/>
      <c r="MAM688" s="198"/>
      <c r="MAN688" s="198"/>
      <c r="MAO688" s="198"/>
      <c r="MAP688" s="198"/>
      <c r="MAQ688" s="198"/>
      <c r="MAR688" s="198"/>
      <c r="MAS688" s="198"/>
      <c r="MAT688" s="198"/>
      <c r="MAU688" s="198"/>
      <c r="MAV688" s="198"/>
      <c r="MAW688" s="198"/>
      <c r="MAX688" s="198"/>
      <c r="MAY688" s="198"/>
      <c r="MAZ688" s="198"/>
      <c r="MBA688" s="198"/>
      <c r="MBB688" s="198"/>
      <c r="MBC688" s="198"/>
      <c r="MBD688" s="198"/>
      <c r="MBE688" s="198"/>
      <c r="MBF688" s="198"/>
      <c r="MBG688" s="198"/>
      <c r="MBH688" s="198"/>
      <c r="MBI688" s="198"/>
      <c r="MBJ688" s="198"/>
      <c r="MBK688" s="198"/>
      <c r="MBL688" s="198"/>
      <c r="MBM688" s="198"/>
      <c r="MBN688" s="198"/>
      <c r="MBO688" s="198"/>
      <c r="MBP688" s="198"/>
      <c r="MBQ688" s="198"/>
      <c r="MBR688" s="198"/>
      <c r="MBS688" s="198"/>
      <c r="MBT688" s="198"/>
      <c r="MBU688" s="198"/>
      <c r="MBV688" s="198"/>
      <c r="MBW688" s="198"/>
      <c r="MBX688" s="198"/>
      <c r="MBY688" s="198"/>
      <c r="MBZ688" s="198"/>
      <c r="MCA688" s="198"/>
      <c r="MCB688" s="198"/>
      <c r="MCC688" s="198"/>
      <c r="MCD688" s="198"/>
      <c r="MCE688" s="198"/>
      <c r="MCF688" s="198"/>
      <c r="MCG688" s="198"/>
      <c r="MCH688" s="198"/>
      <c r="MCI688" s="198"/>
      <c r="MCJ688" s="198"/>
      <c r="MCK688" s="198"/>
      <c r="MCL688" s="198"/>
      <c r="MCM688" s="198"/>
      <c r="MCN688" s="198"/>
      <c r="MCO688" s="198"/>
      <c r="MCP688" s="198"/>
      <c r="MCQ688" s="198"/>
      <c r="MCR688" s="198"/>
      <c r="MCS688" s="198"/>
      <c r="MCT688" s="198"/>
      <c r="MCU688" s="198"/>
      <c r="MCV688" s="198"/>
      <c r="MCW688" s="198"/>
      <c r="MCX688" s="198"/>
      <c r="MCY688" s="198"/>
      <c r="MCZ688" s="198"/>
      <c r="MDA688" s="198"/>
      <c r="MDB688" s="198"/>
      <c r="MDC688" s="198"/>
      <c r="MDD688" s="198"/>
      <c r="MDE688" s="198"/>
      <c r="MDF688" s="198"/>
      <c r="MDG688" s="198"/>
      <c r="MDH688" s="198"/>
      <c r="MDI688" s="198"/>
      <c r="MDJ688" s="198"/>
      <c r="MDK688" s="198"/>
      <c r="MDL688" s="198"/>
      <c r="MDM688" s="198"/>
      <c r="MDN688" s="198"/>
      <c r="MDO688" s="198"/>
      <c r="MDP688" s="198"/>
      <c r="MDQ688" s="198"/>
      <c r="MDR688" s="198"/>
      <c r="MDS688" s="198"/>
      <c r="MDT688" s="198"/>
      <c r="MDU688" s="198"/>
      <c r="MDV688" s="198"/>
      <c r="MDW688" s="198"/>
      <c r="MDX688" s="198"/>
      <c r="MDY688" s="198"/>
      <c r="MDZ688" s="198"/>
      <c r="MEA688" s="198"/>
      <c r="MEB688" s="198"/>
      <c r="MEC688" s="198"/>
      <c r="MED688" s="198"/>
      <c r="MEE688" s="198"/>
      <c r="MEF688" s="198"/>
      <c r="MEG688" s="198"/>
      <c r="MEH688" s="198"/>
      <c r="MEI688" s="198"/>
      <c r="MEJ688" s="198"/>
      <c r="MEK688" s="198"/>
      <c r="MEL688" s="198"/>
      <c r="MEM688" s="198"/>
      <c r="MEN688" s="198"/>
      <c r="MEO688" s="198"/>
      <c r="MEP688" s="198"/>
      <c r="MEQ688" s="198"/>
      <c r="MER688" s="198"/>
      <c r="MES688" s="198"/>
      <c r="MET688" s="198"/>
      <c r="MEU688" s="198"/>
      <c r="MEV688" s="198"/>
      <c r="MEW688" s="198"/>
      <c r="MEX688" s="198"/>
      <c r="MEY688" s="198"/>
      <c r="MEZ688" s="198"/>
      <c r="MFA688" s="198"/>
      <c r="MFB688" s="198"/>
      <c r="MFC688" s="198"/>
      <c r="MFD688" s="198"/>
      <c r="MFE688" s="198"/>
      <c r="MFF688" s="198"/>
      <c r="MFG688" s="198"/>
      <c r="MFH688" s="198"/>
      <c r="MFI688" s="198"/>
      <c r="MFJ688" s="198"/>
      <c r="MFK688" s="198"/>
      <c r="MFL688" s="198"/>
      <c r="MFM688" s="198"/>
      <c r="MFN688" s="198"/>
      <c r="MFO688" s="198"/>
      <c r="MFP688" s="198"/>
      <c r="MFQ688" s="198"/>
      <c r="MFR688" s="198"/>
      <c r="MFS688" s="198"/>
      <c r="MFT688" s="198"/>
      <c r="MFU688" s="198"/>
      <c r="MFV688" s="198"/>
      <c r="MFW688" s="198"/>
      <c r="MFX688" s="198"/>
      <c r="MFY688" s="198"/>
      <c r="MFZ688" s="198"/>
      <c r="MGA688" s="198"/>
      <c r="MGB688" s="198"/>
      <c r="MGC688" s="198"/>
      <c r="MGD688" s="198"/>
      <c r="MGE688" s="198"/>
      <c r="MGF688" s="198"/>
      <c r="MGG688" s="198"/>
      <c r="MGH688" s="198"/>
      <c r="MGI688" s="198"/>
      <c r="MGJ688" s="198"/>
      <c r="MGK688" s="198"/>
      <c r="MGL688" s="198"/>
      <c r="MGM688" s="198"/>
      <c r="MGN688" s="198"/>
      <c r="MGO688" s="198"/>
      <c r="MGP688" s="198"/>
      <c r="MGQ688" s="198"/>
      <c r="MGR688" s="198"/>
      <c r="MGS688" s="198"/>
      <c r="MGT688" s="198"/>
      <c r="MGU688" s="198"/>
      <c r="MGV688" s="198"/>
      <c r="MGW688" s="198"/>
      <c r="MGX688" s="198"/>
      <c r="MGY688" s="198"/>
      <c r="MGZ688" s="198"/>
      <c r="MHA688" s="198"/>
      <c r="MHB688" s="198"/>
      <c r="MHC688" s="198"/>
      <c r="MHD688" s="198"/>
      <c r="MHE688" s="198"/>
      <c r="MHF688" s="198"/>
      <c r="MHG688" s="198"/>
      <c r="MHH688" s="198"/>
      <c r="MHI688" s="198"/>
      <c r="MHJ688" s="198"/>
      <c r="MHK688" s="198"/>
      <c r="MHL688" s="198"/>
      <c r="MHM688" s="198"/>
      <c r="MHN688" s="198"/>
      <c r="MHO688" s="198"/>
      <c r="MHP688" s="198"/>
      <c r="MHQ688" s="198"/>
      <c r="MHR688" s="198"/>
      <c r="MHS688" s="198"/>
      <c r="MHT688" s="198"/>
      <c r="MHU688" s="198"/>
      <c r="MHV688" s="198"/>
      <c r="MHW688" s="198"/>
      <c r="MHX688" s="198"/>
      <c r="MHY688" s="198"/>
      <c r="MHZ688" s="198"/>
      <c r="MIA688" s="198"/>
      <c r="MIB688" s="198"/>
      <c r="MIC688" s="198"/>
      <c r="MID688" s="198"/>
      <c r="MIE688" s="198"/>
      <c r="MIF688" s="198"/>
      <c r="MIG688" s="198"/>
      <c r="MIH688" s="198"/>
      <c r="MII688" s="198"/>
      <c r="MIJ688" s="198"/>
      <c r="MIK688" s="198"/>
      <c r="MIL688" s="198"/>
      <c r="MIM688" s="198"/>
      <c r="MIN688" s="198"/>
      <c r="MIO688" s="198"/>
      <c r="MIP688" s="198"/>
      <c r="MIQ688" s="198"/>
      <c r="MIR688" s="198"/>
      <c r="MIS688" s="198"/>
      <c r="MIT688" s="198"/>
      <c r="MIU688" s="198"/>
      <c r="MIV688" s="198"/>
      <c r="MIW688" s="198"/>
      <c r="MIX688" s="198"/>
      <c r="MIY688" s="198"/>
      <c r="MIZ688" s="198"/>
      <c r="MJA688" s="198"/>
      <c r="MJB688" s="198"/>
      <c r="MJC688" s="198"/>
      <c r="MJD688" s="198"/>
      <c r="MJE688" s="198"/>
      <c r="MJF688" s="198"/>
      <c r="MJG688" s="198"/>
      <c r="MJH688" s="198"/>
      <c r="MJI688" s="198"/>
      <c r="MJJ688" s="198"/>
      <c r="MJK688" s="198"/>
      <c r="MJL688" s="198"/>
      <c r="MJM688" s="198"/>
      <c r="MJN688" s="198"/>
      <c r="MJO688" s="198"/>
      <c r="MJP688" s="198"/>
      <c r="MJQ688" s="198"/>
      <c r="MJR688" s="198"/>
      <c r="MJS688" s="198"/>
      <c r="MJT688" s="198"/>
      <c r="MJU688" s="198"/>
      <c r="MJV688" s="198"/>
      <c r="MJW688" s="198"/>
      <c r="MJX688" s="198"/>
      <c r="MJY688" s="198"/>
      <c r="MJZ688" s="198"/>
      <c r="MKA688" s="198"/>
      <c r="MKB688" s="198"/>
      <c r="MKC688" s="198"/>
      <c r="MKD688" s="198"/>
      <c r="MKE688" s="198"/>
      <c r="MKF688" s="198"/>
      <c r="MKG688" s="198"/>
      <c r="MKH688" s="198"/>
      <c r="MKI688" s="198"/>
      <c r="MKJ688" s="198"/>
      <c r="MKK688" s="198"/>
      <c r="MKL688" s="198"/>
      <c r="MKM688" s="198"/>
      <c r="MKN688" s="198"/>
      <c r="MKO688" s="198"/>
      <c r="MKP688" s="198"/>
      <c r="MKQ688" s="198"/>
      <c r="MKR688" s="198"/>
      <c r="MKS688" s="198"/>
      <c r="MKT688" s="198"/>
      <c r="MKU688" s="198"/>
      <c r="MKV688" s="198"/>
      <c r="MKW688" s="198"/>
      <c r="MKX688" s="198"/>
      <c r="MKY688" s="198"/>
      <c r="MKZ688" s="198"/>
      <c r="MLA688" s="198"/>
      <c r="MLB688" s="198"/>
      <c r="MLC688" s="198"/>
      <c r="MLD688" s="198"/>
      <c r="MLE688" s="198"/>
      <c r="MLF688" s="198"/>
      <c r="MLG688" s="198"/>
      <c r="MLH688" s="198"/>
      <c r="MLI688" s="198"/>
      <c r="MLJ688" s="198"/>
      <c r="MLK688" s="198"/>
      <c r="MLL688" s="198"/>
      <c r="MLM688" s="198"/>
      <c r="MLN688" s="198"/>
      <c r="MLO688" s="198"/>
      <c r="MLP688" s="198"/>
      <c r="MLQ688" s="198"/>
      <c r="MLR688" s="198"/>
      <c r="MLS688" s="198"/>
      <c r="MLT688" s="198"/>
      <c r="MLU688" s="198"/>
      <c r="MLV688" s="198"/>
      <c r="MLW688" s="198"/>
      <c r="MLX688" s="198"/>
      <c r="MLY688" s="198"/>
      <c r="MLZ688" s="198"/>
      <c r="MMA688" s="198"/>
      <c r="MMB688" s="198"/>
      <c r="MMC688" s="198"/>
      <c r="MMD688" s="198"/>
      <c r="MME688" s="198"/>
      <c r="MMF688" s="198"/>
      <c r="MMG688" s="198"/>
      <c r="MMH688" s="198"/>
      <c r="MMI688" s="198"/>
      <c r="MMJ688" s="198"/>
      <c r="MMK688" s="198"/>
      <c r="MML688" s="198"/>
      <c r="MMM688" s="198"/>
      <c r="MMN688" s="198"/>
      <c r="MMO688" s="198"/>
      <c r="MMP688" s="198"/>
      <c r="MMQ688" s="198"/>
      <c r="MMR688" s="198"/>
      <c r="MMS688" s="198"/>
      <c r="MMT688" s="198"/>
      <c r="MMU688" s="198"/>
      <c r="MMV688" s="198"/>
      <c r="MMW688" s="198"/>
      <c r="MMX688" s="198"/>
      <c r="MMY688" s="198"/>
      <c r="MMZ688" s="198"/>
      <c r="MNA688" s="198"/>
      <c r="MNB688" s="198"/>
      <c r="MNC688" s="198"/>
      <c r="MND688" s="198"/>
      <c r="MNE688" s="198"/>
      <c r="MNF688" s="198"/>
      <c r="MNG688" s="198"/>
      <c r="MNH688" s="198"/>
      <c r="MNI688" s="198"/>
      <c r="MNJ688" s="198"/>
      <c r="MNK688" s="198"/>
      <c r="MNL688" s="198"/>
      <c r="MNM688" s="198"/>
      <c r="MNN688" s="198"/>
      <c r="MNO688" s="198"/>
      <c r="MNP688" s="198"/>
      <c r="MNQ688" s="198"/>
      <c r="MNR688" s="198"/>
      <c r="MNS688" s="198"/>
      <c r="MNT688" s="198"/>
      <c r="MNU688" s="198"/>
      <c r="MNV688" s="198"/>
      <c r="MNW688" s="198"/>
      <c r="MNX688" s="198"/>
      <c r="MNY688" s="198"/>
      <c r="MNZ688" s="198"/>
      <c r="MOA688" s="198"/>
      <c r="MOB688" s="198"/>
      <c r="MOC688" s="198"/>
      <c r="MOD688" s="198"/>
      <c r="MOE688" s="198"/>
      <c r="MOF688" s="198"/>
      <c r="MOG688" s="198"/>
      <c r="MOH688" s="198"/>
      <c r="MOI688" s="198"/>
      <c r="MOJ688" s="198"/>
      <c r="MOK688" s="198"/>
      <c r="MOL688" s="198"/>
      <c r="MOM688" s="198"/>
      <c r="MON688" s="198"/>
      <c r="MOO688" s="198"/>
      <c r="MOP688" s="198"/>
      <c r="MOQ688" s="198"/>
      <c r="MOR688" s="198"/>
      <c r="MOS688" s="198"/>
      <c r="MOT688" s="198"/>
      <c r="MOU688" s="198"/>
      <c r="MOV688" s="198"/>
      <c r="MOW688" s="198"/>
      <c r="MOX688" s="198"/>
      <c r="MOY688" s="198"/>
      <c r="MOZ688" s="198"/>
      <c r="MPA688" s="198"/>
      <c r="MPB688" s="198"/>
      <c r="MPC688" s="198"/>
      <c r="MPD688" s="198"/>
      <c r="MPE688" s="198"/>
      <c r="MPF688" s="198"/>
      <c r="MPG688" s="198"/>
      <c r="MPH688" s="198"/>
      <c r="MPI688" s="198"/>
      <c r="MPJ688" s="198"/>
      <c r="MPK688" s="198"/>
      <c r="MPL688" s="198"/>
      <c r="MPM688" s="198"/>
      <c r="MPN688" s="198"/>
      <c r="MPO688" s="198"/>
      <c r="MPP688" s="198"/>
      <c r="MPQ688" s="198"/>
      <c r="MPR688" s="198"/>
      <c r="MPS688" s="198"/>
      <c r="MPT688" s="198"/>
      <c r="MPU688" s="198"/>
      <c r="MPV688" s="198"/>
      <c r="MPW688" s="198"/>
      <c r="MPX688" s="198"/>
      <c r="MPY688" s="198"/>
      <c r="MPZ688" s="198"/>
      <c r="MQA688" s="198"/>
      <c r="MQB688" s="198"/>
      <c r="MQC688" s="198"/>
      <c r="MQD688" s="198"/>
      <c r="MQE688" s="198"/>
      <c r="MQF688" s="198"/>
      <c r="MQG688" s="198"/>
      <c r="MQH688" s="198"/>
      <c r="MQI688" s="198"/>
      <c r="MQJ688" s="198"/>
      <c r="MQK688" s="198"/>
      <c r="MQL688" s="198"/>
      <c r="MQM688" s="198"/>
      <c r="MQN688" s="198"/>
      <c r="MQO688" s="198"/>
      <c r="MQP688" s="198"/>
      <c r="MQQ688" s="198"/>
      <c r="MQR688" s="198"/>
      <c r="MQS688" s="198"/>
      <c r="MQT688" s="198"/>
      <c r="MQU688" s="198"/>
      <c r="MQV688" s="198"/>
      <c r="MQW688" s="198"/>
      <c r="MQX688" s="198"/>
      <c r="MQY688" s="198"/>
      <c r="MQZ688" s="198"/>
      <c r="MRA688" s="198"/>
      <c r="MRB688" s="198"/>
      <c r="MRC688" s="198"/>
      <c r="MRD688" s="198"/>
      <c r="MRE688" s="198"/>
      <c r="MRF688" s="198"/>
      <c r="MRG688" s="198"/>
      <c r="MRH688" s="198"/>
      <c r="MRI688" s="198"/>
      <c r="MRJ688" s="198"/>
      <c r="MRK688" s="198"/>
      <c r="MRL688" s="198"/>
      <c r="MRM688" s="198"/>
      <c r="MRN688" s="198"/>
      <c r="MRO688" s="198"/>
      <c r="MRP688" s="198"/>
      <c r="MRQ688" s="198"/>
      <c r="MRR688" s="198"/>
      <c r="MRS688" s="198"/>
      <c r="MRT688" s="198"/>
      <c r="MRU688" s="198"/>
      <c r="MRV688" s="198"/>
      <c r="MRW688" s="198"/>
      <c r="MRX688" s="198"/>
      <c r="MRY688" s="198"/>
      <c r="MRZ688" s="198"/>
      <c r="MSA688" s="198"/>
      <c r="MSB688" s="198"/>
      <c r="MSC688" s="198"/>
      <c r="MSD688" s="198"/>
      <c r="MSE688" s="198"/>
      <c r="MSF688" s="198"/>
      <c r="MSG688" s="198"/>
      <c r="MSH688" s="198"/>
      <c r="MSI688" s="198"/>
      <c r="MSJ688" s="198"/>
      <c r="MSK688" s="198"/>
      <c r="MSL688" s="198"/>
      <c r="MSM688" s="198"/>
      <c r="MSN688" s="198"/>
      <c r="MSO688" s="198"/>
      <c r="MSP688" s="198"/>
      <c r="MSQ688" s="198"/>
      <c r="MSR688" s="198"/>
      <c r="MSS688" s="198"/>
      <c r="MST688" s="198"/>
      <c r="MSU688" s="198"/>
      <c r="MSV688" s="198"/>
      <c r="MSW688" s="198"/>
      <c r="MSX688" s="198"/>
      <c r="MSY688" s="198"/>
      <c r="MSZ688" s="198"/>
      <c r="MTA688" s="198"/>
      <c r="MTB688" s="198"/>
      <c r="MTC688" s="198"/>
      <c r="MTD688" s="198"/>
      <c r="MTE688" s="198"/>
      <c r="MTF688" s="198"/>
      <c r="MTG688" s="198"/>
      <c r="MTH688" s="198"/>
      <c r="MTI688" s="198"/>
      <c r="MTJ688" s="198"/>
      <c r="MTK688" s="198"/>
      <c r="MTL688" s="198"/>
      <c r="MTM688" s="198"/>
      <c r="MTN688" s="198"/>
      <c r="MTO688" s="198"/>
      <c r="MTP688" s="198"/>
      <c r="MTQ688" s="198"/>
      <c r="MTR688" s="198"/>
      <c r="MTS688" s="198"/>
      <c r="MTT688" s="198"/>
      <c r="MTU688" s="198"/>
      <c r="MTV688" s="198"/>
      <c r="MTW688" s="198"/>
      <c r="MTX688" s="198"/>
      <c r="MTY688" s="198"/>
      <c r="MTZ688" s="198"/>
      <c r="MUA688" s="198"/>
      <c r="MUB688" s="198"/>
      <c r="MUC688" s="198"/>
      <c r="MUD688" s="198"/>
      <c r="MUE688" s="198"/>
      <c r="MUF688" s="198"/>
      <c r="MUG688" s="198"/>
      <c r="MUH688" s="198"/>
      <c r="MUI688" s="198"/>
      <c r="MUJ688" s="198"/>
      <c r="MUK688" s="198"/>
      <c r="MUL688" s="198"/>
      <c r="MUM688" s="198"/>
      <c r="MUN688" s="198"/>
      <c r="MUO688" s="198"/>
      <c r="MUP688" s="198"/>
      <c r="MUQ688" s="198"/>
      <c r="MUR688" s="198"/>
      <c r="MUS688" s="198"/>
      <c r="MUT688" s="198"/>
      <c r="MUU688" s="198"/>
      <c r="MUV688" s="198"/>
      <c r="MUW688" s="198"/>
      <c r="MUX688" s="198"/>
      <c r="MUY688" s="198"/>
      <c r="MUZ688" s="198"/>
      <c r="MVA688" s="198"/>
      <c r="MVB688" s="198"/>
      <c r="MVC688" s="198"/>
      <c r="MVD688" s="198"/>
      <c r="MVE688" s="198"/>
      <c r="MVF688" s="198"/>
      <c r="MVG688" s="198"/>
      <c r="MVH688" s="198"/>
      <c r="MVI688" s="198"/>
      <c r="MVJ688" s="198"/>
      <c r="MVK688" s="198"/>
      <c r="MVL688" s="198"/>
      <c r="MVM688" s="198"/>
      <c r="MVN688" s="198"/>
      <c r="MVO688" s="198"/>
      <c r="MVP688" s="198"/>
      <c r="MVQ688" s="198"/>
      <c r="MVR688" s="198"/>
      <c r="MVS688" s="198"/>
      <c r="MVT688" s="198"/>
      <c r="MVU688" s="198"/>
      <c r="MVV688" s="198"/>
      <c r="MVW688" s="198"/>
      <c r="MVX688" s="198"/>
      <c r="MVY688" s="198"/>
      <c r="MVZ688" s="198"/>
      <c r="MWA688" s="198"/>
      <c r="MWB688" s="198"/>
      <c r="MWC688" s="198"/>
      <c r="MWD688" s="198"/>
      <c r="MWE688" s="198"/>
      <c r="MWF688" s="198"/>
      <c r="MWG688" s="198"/>
      <c r="MWH688" s="198"/>
      <c r="MWI688" s="198"/>
      <c r="MWJ688" s="198"/>
      <c r="MWK688" s="198"/>
      <c r="MWL688" s="198"/>
      <c r="MWM688" s="198"/>
      <c r="MWN688" s="198"/>
      <c r="MWO688" s="198"/>
      <c r="MWP688" s="198"/>
      <c r="MWQ688" s="198"/>
      <c r="MWR688" s="198"/>
      <c r="MWS688" s="198"/>
      <c r="MWT688" s="198"/>
      <c r="MWU688" s="198"/>
      <c r="MWV688" s="198"/>
      <c r="MWW688" s="198"/>
      <c r="MWX688" s="198"/>
      <c r="MWY688" s="198"/>
      <c r="MWZ688" s="198"/>
      <c r="MXA688" s="198"/>
      <c r="MXB688" s="198"/>
      <c r="MXC688" s="198"/>
      <c r="MXD688" s="198"/>
      <c r="MXE688" s="198"/>
      <c r="MXF688" s="198"/>
      <c r="MXG688" s="198"/>
      <c r="MXH688" s="198"/>
      <c r="MXI688" s="198"/>
      <c r="MXJ688" s="198"/>
      <c r="MXK688" s="198"/>
      <c r="MXL688" s="198"/>
      <c r="MXM688" s="198"/>
      <c r="MXN688" s="198"/>
      <c r="MXO688" s="198"/>
      <c r="MXP688" s="198"/>
      <c r="MXQ688" s="198"/>
      <c r="MXR688" s="198"/>
      <c r="MXS688" s="198"/>
      <c r="MXT688" s="198"/>
      <c r="MXU688" s="198"/>
      <c r="MXV688" s="198"/>
      <c r="MXW688" s="198"/>
      <c r="MXX688" s="198"/>
      <c r="MXY688" s="198"/>
      <c r="MXZ688" s="198"/>
      <c r="MYA688" s="198"/>
      <c r="MYB688" s="198"/>
      <c r="MYC688" s="198"/>
      <c r="MYD688" s="198"/>
      <c r="MYE688" s="198"/>
      <c r="MYF688" s="198"/>
      <c r="MYG688" s="198"/>
      <c r="MYH688" s="198"/>
      <c r="MYI688" s="198"/>
      <c r="MYJ688" s="198"/>
      <c r="MYK688" s="198"/>
      <c r="MYL688" s="198"/>
      <c r="MYM688" s="198"/>
      <c r="MYN688" s="198"/>
      <c r="MYO688" s="198"/>
      <c r="MYP688" s="198"/>
      <c r="MYQ688" s="198"/>
      <c r="MYR688" s="198"/>
      <c r="MYS688" s="198"/>
      <c r="MYT688" s="198"/>
      <c r="MYU688" s="198"/>
      <c r="MYV688" s="198"/>
      <c r="MYW688" s="198"/>
      <c r="MYX688" s="198"/>
      <c r="MYY688" s="198"/>
      <c r="MYZ688" s="198"/>
      <c r="MZA688" s="198"/>
      <c r="MZB688" s="198"/>
      <c r="MZC688" s="198"/>
      <c r="MZD688" s="198"/>
      <c r="MZE688" s="198"/>
      <c r="MZF688" s="198"/>
      <c r="MZG688" s="198"/>
      <c r="MZH688" s="198"/>
      <c r="MZI688" s="198"/>
      <c r="MZJ688" s="198"/>
      <c r="MZK688" s="198"/>
      <c r="MZL688" s="198"/>
      <c r="MZM688" s="198"/>
      <c r="MZN688" s="198"/>
      <c r="MZO688" s="198"/>
      <c r="MZP688" s="198"/>
      <c r="MZQ688" s="198"/>
      <c r="MZR688" s="198"/>
      <c r="MZS688" s="198"/>
      <c r="MZT688" s="198"/>
      <c r="MZU688" s="198"/>
      <c r="MZV688" s="198"/>
      <c r="MZW688" s="198"/>
      <c r="MZX688" s="198"/>
      <c r="MZY688" s="198"/>
      <c r="MZZ688" s="198"/>
      <c r="NAA688" s="198"/>
      <c r="NAB688" s="198"/>
      <c r="NAC688" s="198"/>
      <c r="NAD688" s="198"/>
      <c r="NAE688" s="198"/>
      <c r="NAF688" s="198"/>
      <c r="NAG688" s="198"/>
      <c r="NAH688" s="198"/>
      <c r="NAI688" s="198"/>
      <c r="NAJ688" s="198"/>
      <c r="NAK688" s="198"/>
      <c r="NAL688" s="198"/>
      <c r="NAM688" s="198"/>
      <c r="NAN688" s="198"/>
      <c r="NAO688" s="198"/>
      <c r="NAP688" s="198"/>
      <c r="NAQ688" s="198"/>
      <c r="NAR688" s="198"/>
      <c r="NAS688" s="198"/>
      <c r="NAT688" s="198"/>
      <c r="NAU688" s="198"/>
      <c r="NAV688" s="198"/>
      <c r="NAW688" s="198"/>
      <c r="NAX688" s="198"/>
      <c r="NAY688" s="198"/>
      <c r="NAZ688" s="198"/>
      <c r="NBA688" s="198"/>
      <c r="NBB688" s="198"/>
      <c r="NBC688" s="198"/>
      <c r="NBD688" s="198"/>
      <c r="NBE688" s="198"/>
      <c r="NBF688" s="198"/>
      <c r="NBG688" s="198"/>
      <c r="NBH688" s="198"/>
      <c r="NBI688" s="198"/>
      <c r="NBJ688" s="198"/>
      <c r="NBK688" s="198"/>
      <c r="NBL688" s="198"/>
      <c r="NBM688" s="198"/>
      <c r="NBN688" s="198"/>
      <c r="NBO688" s="198"/>
      <c r="NBP688" s="198"/>
      <c r="NBQ688" s="198"/>
      <c r="NBR688" s="198"/>
      <c r="NBS688" s="198"/>
      <c r="NBT688" s="198"/>
      <c r="NBU688" s="198"/>
      <c r="NBV688" s="198"/>
      <c r="NBW688" s="198"/>
      <c r="NBX688" s="198"/>
      <c r="NBY688" s="198"/>
      <c r="NBZ688" s="198"/>
      <c r="NCA688" s="198"/>
      <c r="NCB688" s="198"/>
      <c r="NCC688" s="198"/>
      <c r="NCD688" s="198"/>
      <c r="NCE688" s="198"/>
      <c r="NCF688" s="198"/>
      <c r="NCG688" s="198"/>
      <c r="NCH688" s="198"/>
      <c r="NCI688" s="198"/>
      <c r="NCJ688" s="198"/>
      <c r="NCK688" s="198"/>
      <c r="NCL688" s="198"/>
      <c r="NCM688" s="198"/>
      <c r="NCN688" s="198"/>
      <c r="NCO688" s="198"/>
      <c r="NCP688" s="198"/>
      <c r="NCQ688" s="198"/>
      <c r="NCR688" s="198"/>
      <c r="NCS688" s="198"/>
      <c r="NCT688" s="198"/>
      <c r="NCU688" s="198"/>
      <c r="NCV688" s="198"/>
      <c r="NCW688" s="198"/>
      <c r="NCX688" s="198"/>
      <c r="NCY688" s="198"/>
      <c r="NCZ688" s="198"/>
      <c r="NDA688" s="198"/>
      <c r="NDB688" s="198"/>
      <c r="NDC688" s="198"/>
      <c r="NDD688" s="198"/>
      <c r="NDE688" s="198"/>
      <c r="NDF688" s="198"/>
      <c r="NDG688" s="198"/>
      <c r="NDH688" s="198"/>
      <c r="NDI688" s="198"/>
      <c r="NDJ688" s="198"/>
      <c r="NDK688" s="198"/>
      <c r="NDL688" s="198"/>
      <c r="NDM688" s="198"/>
      <c r="NDN688" s="198"/>
      <c r="NDO688" s="198"/>
      <c r="NDP688" s="198"/>
      <c r="NDQ688" s="198"/>
      <c r="NDR688" s="198"/>
      <c r="NDS688" s="198"/>
      <c r="NDT688" s="198"/>
      <c r="NDU688" s="198"/>
      <c r="NDV688" s="198"/>
      <c r="NDW688" s="198"/>
      <c r="NDX688" s="198"/>
      <c r="NDY688" s="198"/>
      <c r="NDZ688" s="198"/>
      <c r="NEA688" s="198"/>
      <c r="NEB688" s="198"/>
      <c r="NEC688" s="198"/>
      <c r="NED688" s="198"/>
      <c r="NEE688" s="198"/>
      <c r="NEF688" s="198"/>
      <c r="NEG688" s="198"/>
      <c r="NEH688" s="198"/>
      <c r="NEI688" s="198"/>
      <c r="NEJ688" s="198"/>
      <c r="NEK688" s="198"/>
      <c r="NEL688" s="198"/>
      <c r="NEM688" s="198"/>
      <c r="NEN688" s="198"/>
      <c r="NEO688" s="198"/>
      <c r="NEP688" s="198"/>
      <c r="NEQ688" s="198"/>
      <c r="NER688" s="198"/>
      <c r="NES688" s="198"/>
      <c r="NET688" s="198"/>
      <c r="NEU688" s="198"/>
      <c r="NEV688" s="198"/>
      <c r="NEW688" s="198"/>
      <c r="NEX688" s="198"/>
      <c r="NEY688" s="198"/>
      <c r="NEZ688" s="198"/>
      <c r="NFA688" s="198"/>
      <c r="NFB688" s="198"/>
      <c r="NFC688" s="198"/>
      <c r="NFD688" s="198"/>
      <c r="NFE688" s="198"/>
      <c r="NFF688" s="198"/>
      <c r="NFG688" s="198"/>
      <c r="NFH688" s="198"/>
      <c r="NFI688" s="198"/>
      <c r="NFJ688" s="198"/>
      <c r="NFK688" s="198"/>
      <c r="NFL688" s="198"/>
      <c r="NFM688" s="198"/>
      <c r="NFN688" s="198"/>
      <c r="NFO688" s="198"/>
      <c r="NFP688" s="198"/>
      <c r="NFQ688" s="198"/>
      <c r="NFR688" s="198"/>
      <c r="NFS688" s="198"/>
      <c r="NFT688" s="198"/>
      <c r="NFU688" s="198"/>
      <c r="NFV688" s="198"/>
      <c r="NFW688" s="198"/>
      <c r="NFX688" s="198"/>
      <c r="NFY688" s="198"/>
      <c r="NFZ688" s="198"/>
      <c r="NGA688" s="198"/>
      <c r="NGB688" s="198"/>
      <c r="NGC688" s="198"/>
      <c r="NGD688" s="198"/>
      <c r="NGE688" s="198"/>
      <c r="NGF688" s="198"/>
      <c r="NGG688" s="198"/>
      <c r="NGH688" s="198"/>
      <c r="NGI688" s="198"/>
      <c r="NGJ688" s="198"/>
      <c r="NGK688" s="198"/>
      <c r="NGL688" s="198"/>
      <c r="NGM688" s="198"/>
      <c r="NGN688" s="198"/>
      <c r="NGO688" s="198"/>
      <c r="NGP688" s="198"/>
      <c r="NGQ688" s="198"/>
      <c r="NGR688" s="198"/>
      <c r="NGS688" s="198"/>
      <c r="NGT688" s="198"/>
      <c r="NGU688" s="198"/>
      <c r="NGV688" s="198"/>
      <c r="NGW688" s="198"/>
      <c r="NGX688" s="198"/>
      <c r="NGY688" s="198"/>
      <c r="NGZ688" s="198"/>
      <c r="NHA688" s="198"/>
      <c r="NHB688" s="198"/>
      <c r="NHC688" s="198"/>
      <c r="NHD688" s="198"/>
      <c r="NHE688" s="198"/>
      <c r="NHF688" s="198"/>
      <c r="NHG688" s="198"/>
      <c r="NHH688" s="198"/>
      <c r="NHI688" s="198"/>
      <c r="NHJ688" s="198"/>
      <c r="NHK688" s="198"/>
      <c r="NHL688" s="198"/>
      <c r="NHM688" s="198"/>
      <c r="NHN688" s="198"/>
      <c r="NHO688" s="198"/>
      <c r="NHP688" s="198"/>
      <c r="NHQ688" s="198"/>
      <c r="NHR688" s="198"/>
      <c r="NHS688" s="198"/>
      <c r="NHT688" s="198"/>
      <c r="NHU688" s="198"/>
      <c r="NHV688" s="198"/>
      <c r="NHW688" s="198"/>
      <c r="NHX688" s="198"/>
      <c r="NHY688" s="198"/>
      <c r="NHZ688" s="198"/>
      <c r="NIA688" s="198"/>
      <c r="NIB688" s="198"/>
      <c r="NIC688" s="198"/>
      <c r="NID688" s="198"/>
      <c r="NIE688" s="198"/>
      <c r="NIF688" s="198"/>
      <c r="NIG688" s="198"/>
      <c r="NIH688" s="198"/>
      <c r="NII688" s="198"/>
      <c r="NIJ688" s="198"/>
      <c r="NIK688" s="198"/>
      <c r="NIL688" s="198"/>
      <c r="NIM688" s="198"/>
      <c r="NIN688" s="198"/>
      <c r="NIO688" s="198"/>
      <c r="NIP688" s="198"/>
      <c r="NIQ688" s="198"/>
      <c r="NIR688" s="198"/>
      <c r="NIS688" s="198"/>
      <c r="NIT688" s="198"/>
      <c r="NIU688" s="198"/>
      <c r="NIV688" s="198"/>
      <c r="NIW688" s="198"/>
      <c r="NIX688" s="198"/>
      <c r="NIY688" s="198"/>
      <c r="NIZ688" s="198"/>
      <c r="NJA688" s="198"/>
      <c r="NJB688" s="198"/>
      <c r="NJC688" s="198"/>
      <c r="NJD688" s="198"/>
      <c r="NJE688" s="198"/>
      <c r="NJF688" s="198"/>
      <c r="NJG688" s="198"/>
      <c r="NJH688" s="198"/>
      <c r="NJI688" s="198"/>
      <c r="NJJ688" s="198"/>
      <c r="NJK688" s="198"/>
      <c r="NJL688" s="198"/>
      <c r="NJM688" s="198"/>
      <c r="NJN688" s="198"/>
      <c r="NJO688" s="198"/>
      <c r="NJP688" s="198"/>
      <c r="NJQ688" s="198"/>
      <c r="NJR688" s="198"/>
      <c r="NJS688" s="198"/>
      <c r="NJT688" s="198"/>
      <c r="NJU688" s="198"/>
      <c r="NJV688" s="198"/>
      <c r="NJW688" s="198"/>
      <c r="NJX688" s="198"/>
      <c r="NJY688" s="198"/>
      <c r="NJZ688" s="198"/>
      <c r="NKA688" s="198"/>
      <c r="NKB688" s="198"/>
      <c r="NKC688" s="198"/>
      <c r="NKD688" s="198"/>
      <c r="NKE688" s="198"/>
      <c r="NKF688" s="198"/>
      <c r="NKG688" s="198"/>
      <c r="NKH688" s="198"/>
      <c r="NKI688" s="198"/>
      <c r="NKJ688" s="198"/>
      <c r="NKK688" s="198"/>
      <c r="NKL688" s="198"/>
      <c r="NKM688" s="198"/>
      <c r="NKN688" s="198"/>
      <c r="NKO688" s="198"/>
      <c r="NKP688" s="198"/>
      <c r="NKQ688" s="198"/>
      <c r="NKR688" s="198"/>
      <c r="NKS688" s="198"/>
      <c r="NKT688" s="198"/>
      <c r="NKU688" s="198"/>
      <c r="NKV688" s="198"/>
      <c r="NKW688" s="198"/>
      <c r="NKX688" s="198"/>
      <c r="NKY688" s="198"/>
      <c r="NKZ688" s="198"/>
      <c r="NLA688" s="198"/>
      <c r="NLB688" s="198"/>
      <c r="NLC688" s="198"/>
      <c r="NLD688" s="198"/>
      <c r="NLE688" s="198"/>
      <c r="NLF688" s="198"/>
      <c r="NLG688" s="198"/>
      <c r="NLH688" s="198"/>
      <c r="NLI688" s="198"/>
      <c r="NLJ688" s="198"/>
      <c r="NLK688" s="198"/>
      <c r="NLL688" s="198"/>
      <c r="NLM688" s="198"/>
      <c r="NLN688" s="198"/>
      <c r="NLO688" s="198"/>
      <c r="NLP688" s="198"/>
      <c r="NLQ688" s="198"/>
      <c r="NLR688" s="198"/>
      <c r="NLS688" s="198"/>
      <c r="NLT688" s="198"/>
      <c r="NLU688" s="198"/>
      <c r="NLV688" s="198"/>
      <c r="NLW688" s="198"/>
      <c r="NLX688" s="198"/>
      <c r="NLY688" s="198"/>
      <c r="NLZ688" s="198"/>
      <c r="NMA688" s="198"/>
      <c r="NMB688" s="198"/>
      <c r="NMC688" s="198"/>
      <c r="NMD688" s="198"/>
      <c r="NME688" s="198"/>
      <c r="NMF688" s="198"/>
      <c r="NMG688" s="198"/>
      <c r="NMH688" s="198"/>
      <c r="NMI688" s="198"/>
      <c r="NMJ688" s="198"/>
      <c r="NMK688" s="198"/>
      <c r="NML688" s="198"/>
      <c r="NMM688" s="198"/>
      <c r="NMN688" s="198"/>
      <c r="NMO688" s="198"/>
      <c r="NMP688" s="198"/>
      <c r="NMQ688" s="198"/>
      <c r="NMR688" s="198"/>
      <c r="NMS688" s="198"/>
      <c r="NMT688" s="198"/>
      <c r="NMU688" s="198"/>
      <c r="NMV688" s="198"/>
      <c r="NMW688" s="198"/>
      <c r="NMX688" s="198"/>
      <c r="NMY688" s="198"/>
      <c r="NMZ688" s="198"/>
      <c r="NNA688" s="198"/>
      <c r="NNB688" s="198"/>
      <c r="NNC688" s="198"/>
      <c r="NND688" s="198"/>
      <c r="NNE688" s="198"/>
      <c r="NNF688" s="198"/>
      <c r="NNG688" s="198"/>
      <c r="NNH688" s="198"/>
      <c r="NNI688" s="198"/>
      <c r="NNJ688" s="198"/>
      <c r="NNK688" s="198"/>
      <c r="NNL688" s="198"/>
      <c r="NNM688" s="198"/>
      <c r="NNN688" s="198"/>
      <c r="NNO688" s="198"/>
      <c r="NNP688" s="198"/>
      <c r="NNQ688" s="198"/>
      <c r="NNR688" s="198"/>
      <c r="NNS688" s="198"/>
      <c r="NNT688" s="198"/>
      <c r="NNU688" s="198"/>
      <c r="NNV688" s="198"/>
      <c r="NNW688" s="198"/>
      <c r="NNX688" s="198"/>
      <c r="NNY688" s="198"/>
      <c r="NNZ688" s="198"/>
      <c r="NOA688" s="198"/>
      <c r="NOB688" s="198"/>
      <c r="NOC688" s="198"/>
      <c r="NOD688" s="198"/>
      <c r="NOE688" s="198"/>
      <c r="NOF688" s="198"/>
      <c r="NOG688" s="198"/>
      <c r="NOH688" s="198"/>
      <c r="NOI688" s="198"/>
      <c r="NOJ688" s="198"/>
      <c r="NOK688" s="198"/>
      <c r="NOL688" s="198"/>
      <c r="NOM688" s="198"/>
      <c r="NON688" s="198"/>
      <c r="NOO688" s="198"/>
      <c r="NOP688" s="198"/>
      <c r="NOQ688" s="198"/>
      <c r="NOR688" s="198"/>
      <c r="NOS688" s="198"/>
      <c r="NOT688" s="198"/>
      <c r="NOU688" s="198"/>
      <c r="NOV688" s="198"/>
      <c r="NOW688" s="198"/>
      <c r="NOX688" s="198"/>
      <c r="NOY688" s="198"/>
      <c r="NOZ688" s="198"/>
      <c r="NPA688" s="198"/>
      <c r="NPB688" s="198"/>
      <c r="NPC688" s="198"/>
      <c r="NPD688" s="198"/>
      <c r="NPE688" s="198"/>
      <c r="NPF688" s="198"/>
      <c r="NPG688" s="198"/>
      <c r="NPH688" s="198"/>
      <c r="NPI688" s="198"/>
      <c r="NPJ688" s="198"/>
      <c r="NPK688" s="198"/>
      <c r="NPL688" s="198"/>
      <c r="NPM688" s="198"/>
      <c r="NPN688" s="198"/>
      <c r="NPO688" s="198"/>
      <c r="NPP688" s="198"/>
      <c r="NPQ688" s="198"/>
      <c r="NPR688" s="198"/>
      <c r="NPS688" s="198"/>
      <c r="NPT688" s="198"/>
      <c r="NPU688" s="198"/>
      <c r="NPV688" s="198"/>
      <c r="NPW688" s="198"/>
      <c r="NPX688" s="198"/>
      <c r="NPY688" s="198"/>
      <c r="NPZ688" s="198"/>
      <c r="NQA688" s="198"/>
      <c r="NQB688" s="198"/>
      <c r="NQC688" s="198"/>
      <c r="NQD688" s="198"/>
      <c r="NQE688" s="198"/>
      <c r="NQF688" s="198"/>
      <c r="NQG688" s="198"/>
      <c r="NQH688" s="198"/>
      <c r="NQI688" s="198"/>
      <c r="NQJ688" s="198"/>
      <c r="NQK688" s="198"/>
      <c r="NQL688" s="198"/>
      <c r="NQM688" s="198"/>
      <c r="NQN688" s="198"/>
      <c r="NQO688" s="198"/>
      <c r="NQP688" s="198"/>
      <c r="NQQ688" s="198"/>
      <c r="NQR688" s="198"/>
      <c r="NQS688" s="198"/>
      <c r="NQT688" s="198"/>
      <c r="NQU688" s="198"/>
      <c r="NQV688" s="198"/>
      <c r="NQW688" s="198"/>
      <c r="NQX688" s="198"/>
      <c r="NQY688" s="198"/>
      <c r="NQZ688" s="198"/>
      <c r="NRA688" s="198"/>
      <c r="NRB688" s="198"/>
      <c r="NRC688" s="198"/>
      <c r="NRD688" s="198"/>
      <c r="NRE688" s="198"/>
      <c r="NRF688" s="198"/>
      <c r="NRG688" s="198"/>
      <c r="NRH688" s="198"/>
      <c r="NRI688" s="198"/>
      <c r="NRJ688" s="198"/>
      <c r="NRK688" s="198"/>
      <c r="NRL688" s="198"/>
      <c r="NRM688" s="198"/>
      <c r="NRN688" s="198"/>
      <c r="NRO688" s="198"/>
      <c r="NRP688" s="198"/>
      <c r="NRQ688" s="198"/>
      <c r="NRR688" s="198"/>
      <c r="NRS688" s="198"/>
      <c r="NRT688" s="198"/>
      <c r="NRU688" s="198"/>
      <c r="NRV688" s="198"/>
      <c r="NRW688" s="198"/>
      <c r="NRX688" s="198"/>
      <c r="NRY688" s="198"/>
      <c r="NRZ688" s="198"/>
      <c r="NSA688" s="198"/>
      <c r="NSB688" s="198"/>
      <c r="NSC688" s="198"/>
      <c r="NSD688" s="198"/>
      <c r="NSE688" s="198"/>
      <c r="NSF688" s="198"/>
      <c r="NSG688" s="198"/>
      <c r="NSH688" s="198"/>
      <c r="NSI688" s="198"/>
      <c r="NSJ688" s="198"/>
      <c r="NSK688" s="198"/>
      <c r="NSL688" s="198"/>
      <c r="NSM688" s="198"/>
      <c r="NSN688" s="198"/>
      <c r="NSO688" s="198"/>
      <c r="NSP688" s="198"/>
      <c r="NSQ688" s="198"/>
      <c r="NSR688" s="198"/>
      <c r="NSS688" s="198"/>
      <c r="NST688" s="198"/>
      <c r="NSU688" s="198"/>
      <c r="NSV688" s="198"/>
      <c r="NSW688" s="198"/>
      <c r="NSX688" s="198"/>
      <c r="NSY688" s="198"/>
      <c r="NSZ688" s="198"/>
      <c r="NTA688" s="198"/>
      <c r="NTB688" s="198"/>
      <c r="NTC688" s="198"/>
      <c r="NTD688" s="198"/>
      <c r="NTE688" s="198"/>
      <c r="NTF688" s="198"/>
      <c r="NTG688" s="198"/>
      <c r="NTH688" s="198"/>
      <c r="NTI688" s="198"/>
      <c r="NTJ688" s="198"/>
      <c r="NTK688" s="198"/>
      <c r="NTL688" s="198"/>
      <c r="NTM688" s="198"/>
      <c r="NTN688" s="198"/>
      <c r="NTO688" s="198"/>
      <c r="NTP688" s="198"/>
      <c r="NTQ688" s="198"/>
      <c r="NTR688" s="198"/>
      <c r="NTS688" s="198"/>
      <c r="NTT688" s="198"/>
      <c r="NTU688" s="198"/>
      <c r="NTV688" s="198"/>
      <c r="NTW688" s="198"/>
      <c r="NTX688" s="198"/>
      <c r="NTY688" s="198"/>
      <c r="NTZ688" s="198"/>
      <c r="NUA688" s="198"/>
      <c r="NUB688" s="198"/>
      <c r="NUC688" s="198"/>
      <c r="NUD688" s="198"/>
      <c r="NUE688" s="198"/>
      <c r="NUF688" s="198"/>
      <c r="NUG688" s="198"/>
      <c r="NUH688" s="198"/>
      <c r="NUI688" s="198"/>
      <c r="NUJ688" s="198"/>
      <c r="NUK688" s="198"/>
      <c r="NUL688" s="198"/>
      <c r="NUM688" s="198"/>
      <c r="NUN688" s="198"/>
      <c r="NUO688" s="198"/>
      <c r="NUP688" s="198"/>
      <c r="NUQ688" s="198"/>
      <c r="NUR688" s="198"/>
      <c r="NUS688" s="198"/>
      <c r="NUT688" s="198"/>
      <c r="NUU688" s="198"/>
      <c r="NUV688" s="198"/>
      <c r="NUW688" s="198"/>
      <c r="NUX688" s="198"/>
      <c r="NUY688" s="198"/>
      <c r="NUZ688" s="198"/>
      <c r="NVA688" s="198"/>
      <c r="NVB688" s="198"/>
      <c r="NVC688" s="198"/>
      <c r="NVD688" s="198"/>
      <c r="NVE688" s="198"/>
      <c r="NVF688" s="198"/>
      <c r="NVG688" s="198"/>
      <c r="NVH688" s="198"/>
      <c r="NVI688" s="198"/>
      <c r="NVJ688" s="198"/>
      <c r="NVK688" s="198"/>
      <c r="NVL688" s="198"/>
      <c r="NVM688" s="198"/>
      <c r="NVN688" s="198"/>
      <c r="NVO688" s="198"/>
      <c r="NVP688" s="198"/>
      <c r="NVQ688" s="198"/>
      <c r="NVR688" s="198"/>
      <c r="NVS688" s="198"/>
      <c r="NVT688" s="198"/>
      <c r="NVU688" s="198"/>
      <c r="NVV688" s="198"/>
      <c r="NVW688" s="198"/>
      <c r="NVX688" s="198"/>
      <c r="NVY688" s="198"/>
      <c r="NVZ688" s="198"/>
      <c r="NWA688" s="198"/>
      <c r="NWB688" s="198"/>
      <c r="NWC688" s="198"/>
      <c r="NWD688" s="198"/>
      <c r="NWE688" s="198"/>
      <c r="NWF688" s="198"/>
      <c r="NWG688" s="198"/>
      <c r="NWH688" s="198"/>
      <c r="NWI688" s="198"/>
      <c r="NWJ688" s="198"/>
      <c r="NWK688" s="198"/>
      <c r="NWL688" s="198"/>
      <c r="NWM688" s="198"/>
      <c r="NWN688" s="198"/>
      <c r="NWO688" s="198"/>
      <c r="NWP688" s="198"/>
      <c r="NWQ688" s="198"/>
      <c r="NWR688" s="198"/>
      <c r="NWS688" s="198"/>
      <c r="NWT688" s="198"/>
      <c r="NWU688" s="198"/>
      <c r="NWV688" s="198"/>
      <c r="NWW688" s="198"/>
      <c r="NWX688" s="198"/>
      <c r="NWY688" s="198"/>
      <c r="NWZ688" s="198"/>
      <c r="NXA688" s="198"/>
      <c r="NXB688" s="198"/>
      <c r="NXC688" s="198"/>
      <c r="NXD688" s="198"/>
      <c r="NXE688" s="198"/>
      <c r="NXF688" s="198"/>
      <c r="NXG688" s="198"/>
      <c r="NXH688" s="198"/>
      <c r="NXI688" s="198"/>
      <c r="NXJ688" s="198"/>
      <c r="NXK688" s="198"/>
      <c r="NXL688" s="198"/>
      <c r="NXM688" s="198"/>
      <c r="NXN688" s="198"/>
      <c r="NXO688" s="198"/>
      <c r="NXP688" s="198"/>
      <c r="NXQ688" s="198"/>
      <c r="NXR688" s="198"/>
      <c r="NXS688" s="198"/>
      <c r="NXT688" s="198"/>
      <c r="NXU688" s="198"/>
      <c r="NXV688" s="198"/>
      <c r="NXW688" s="198"/>
      <c r="NXX688" s="198"/>
      <c r="NXY688" s="198"/>
      <c r="NXZ688" s="198"/>
      <c r="NYA688" s="198"/>
      <c r="NYB688" s="198"/>
      <c r="NYC688" s="198"/>
      <c r="NYD688" s="198"/>
      <c r="NYE688" s="198"/>
      <c r="NYF688" s="198"/>
      <c r="NYG688" s="198"/>
      <c r="NYH688" s="198"/>
      <c r="NYI688" s="198"/>
      <c r="NYJ688" s="198"/>
      <c r="NYK688" s="198"/>
      <c r="NYL688" s="198"/>
      <c r="NYM688" s="198"/>
      <c r="NYN688" s="198"/>
      <c r="NYO688" s="198"/>
      <c r="NYP688" s="198"/>
      <c r="NYQ688" s="198"/>
      <c r="NYR688" s="198"/>
      <c r="NYS688" s="198"/>
      <c r="NYT688" s="198"/>
      <c r="NYU688" s="198"/>
      <c r="NYV688" s="198"/>
      <c r="NYW688" s="198"/>
      <c r="NYX688" s="198"/>
      <c r="NYY688" s="198"/>
      <c r="NYZ688" s="198"/>
      <c r="NZA688" s="198"/>
      <c r="NZB688" s="198"/>
      <c r="NZC688" s="198"/>
      <c r="NZD688" s="198"/>
      <c r="NZE688" s="198"/>
      <c r="NZF688" s="198"/>
      <c r="NZG688" s="198"/>
      <c r="NZH688" s="198"/>
      <c r="NZI688" s="198"/>
      <c r="NZJ688" s="198"/>
      <c r="NZK688" s="198"/>
      <c r="NZL688" s="198"/>
      <c r="NZM688" s="198"/>
      <c r="NZN688" s="198"/>
      <c r="NZO688" s="198"/>
      <c r="NZP688" s="198"/>
      <c r="NZQ688" s="198"/>
      <c r="NZR688" s="198"/>
      <c r="NZS688" s="198"/>
      <c r="NZT688" s="198"/>
      <c r="NZU688" s="198"/>
      <c r="NZV688" s="198"/>
      <c r="NZW688" s="198"/>
      <c r="NZX688" s="198"/>
      <c r="NZY688" s="198"/>
      <c r="NZZ688" s="198"/>
      <c r="OAA688" s="198"/>
      <c r="OAB688" s="198"/>
      <c r="OAC688" s="198"/>
      <c r="OAD688" s="198"/>
      <c r="OAE688" s="198"/>
      <c r="OAF688" s="198"/>
      <c r="OAG688" s="198"/>
      <c r="OAH688" s="198"/>
      <c r="OAI688" s="198"/>
      <c r="OAJ688" s="198"/>
      <c r="OAK688" s="198"/>
      <c r="OAL688" s="198"/>
      <c r="OAM688" s="198"/>
      <c r="OAN688" s="198"/>
      <c r="OAO688" s="198"/>
      <c r="OAP688" s="198"/>
      <c r="OAQ688" s="198"/>
      <c r="OAR688" s="198"/>
      <c r="OAS688" s="198"/>
      <c r="OAT688" s="198"/>
      <c r="OAU688" s="198"/>
      <c r="OAV688" s="198"/>
      <c r="OAW688" s="198"/>
      <c r="OAX688" s="198"/>
      <c r="OAY688" s="198"/>
      <c r="OAZ688" s="198"/>
      <c r="OBA688" s="198"/>
      <c r="OBB688" s="198"/>
      <c r="OBC688" s="198"/>
      <c r="OBD688" s="198"/>
      <c r="OBE688" s="198"/>
      <c r="OBF688" s="198"/>
      <c r="OBG688" s="198"/>
      <c r="OBH688" s="198"/>
      <c r="OBI688" s="198"/>
      <c r="OBJ688" s="198"/>
      <c r="OBK688" s="198"/>
      <c r="OBL688" s="198"/>
      <c r="OBM688" s="198"/>
      <c r="OBN688" s="198"/>
      <c r="OBO688" s="198"/>
      <c r="OBP688" s="198"/>
      <c r="OBQ688" s="198"/>
      <c r="OBR688" s="198"/>
      <c r="OBS688" s="198"/>
      <c r="OBT688" s="198"/>
      <c r="OBU688" s="198"/>
      <c r="OBV688" s="198"/>
      <c r="OBW688" s="198"/>
      <c r="OBX688" s="198"/>
      <c r="OBY688" s="198"/>
      <c r="OBZ688" s="198"/>
      <c r="OCA688" s="198"/>
      <c r="OCB688" s="198"/>
      <c r="OCC688" s="198"/>
      <c r="OCD688" s="198"/>
      <c r="OCE688" s="198"/>
      <c r="OCF688" s="198"/>
      <c r="OCG688" s="198"/>
      <c r="OCH688" s="198"/>
      <c r="OCI688" s="198"/>
      <c r="OCJ688" s="198"/>
      <c r="OCK688" s="198"/>
      <c r="OCL688" s="198"/>
      <c r="OCM688" s="198"/>
      <c r="OCN688" s="198"/>
      <c r="OCO688" s="198"/>
      <c r="OCP688" s="198"/>
      <c r="OCQ688" s="198"/>
      <c r="OCR688" s="198"/>
      <c r="OCS688" s="198"/>
      <c r="OCT688" s="198"/>
      <c r="OCU688" s="198"/>
      <c r="OCV688" s="198"/>
      <c r="OCW688" s="198"/>
      <c r="OCX688" s="198"/>
      <c r="OCY688" s="198"/>
      <c r="OCZ688" s="198"/>
      <c r="ODA688" s="198"/>
      <c r="ODB688" s="198"/>
      <c r="ODC688" s="198"/>
      <c r="ODD688" s="198"/>
      <c r="ODE688" s="198"/>
      <c r="ODF688" s="198"/>
      <c r="ODG688" s="198"/>
      <c r="ODH688" s="198"/>
      <c r="ODI688" s="198"/>
      <c r="ODJ688" s="198"/>
      <c r="ODK688" s="198"/>
      <c r="ODL688" s="198"/>
      <c r="ODM688" s="198"/>
      <c r="ODN688" s="198"/>
      <c r="ODO688" s="198"/>
      <c r="ODP688" s="198"/>
      <c r="ODQ688" s="198"/>
      <c r="ODR688" s="198"/>
      <c r="ODS688" s="198"/>
      <c r="ODT688" s="198"/>
      <c r="ODU688" s="198"/>
      <c r="ODV688" s="198"/>
      <c r="ODW688" s="198"/>
      <c r="ODX688" s="198"/>
      <c r="ODY688" s="198"/>
      <c r="ODZ688" s="198"/>
      <c r="OEA688" s="198"/>
      <c r="OEB688" s="198"/>
      <c r="OEC688" s="198"/>
      <c r="OED688" s="198"/>
      <c r="OEE688" s="198"/>
      <c r="OEF688" s="198"/>
      <c r="OEG688" s="198"/>
      <c r="OEH688" s="198"/>
      <c r="OEI688" s="198"/>
      <c r="OEJ688" s="198"/>
      <c r="OEK688" s="198"/>
      <c r="OEL688" s="198"/>
      <c r="OEM688" s="198"/>
      <c r="OEN688" s="198"/>
      <c r="OEO688" s="198"/>
      <c r="OEP688" s="198"/>
      <c r="OEQ688" s="198"/>
      <c r="OER688" s="198"/>
      <c r="OES688" s="198"/>
      <c r="OET688" s="198"/>
      <c r="OEU688" s="198"/>
      <c r="OEV688" s="198"/>
      <c r="OEW688" s="198"/>
      <c r="OEX688" s="198"/>
      <c r="OEY688" s="198"/>
      <c r="OEZ688" s="198"/>
      <c r="OFA688" s="198"/>
      <c r="OFB688" s="198"/>
      <c r="OFC688" s="198"/>
      <c r="OFD688" s="198"/>
      <c r="OFE688" s="198"/>
      <c r="OFF688" s="198"/>
      <c r="OFG688" s="198"/>
      <c r="OFH688" s="198"/>
      <c r="OFI688" s="198"/>
      <c r="OFJ688" s="198"/>
      <c r="OFK688" s="198"/>
      <c r="OFL688" s="198"/>
      <c r="OFM688" s="198"/>
      <c r="OFN688" s="198"/>
      <c r="OFO688" s="198"/>
      <c r="OFP688" s="198"/>
      <c r="OFQ688" s="198"/>
      <c r="OFR688" s="198"/>
      <c r="OFS688" s="198"/>
      <c r="OFT688" s="198"/>
      <c r="OFU688" s="198"/>
      <c r="OFV688" s="198"/>
      <c r="OFW688" s="198"/>
      <c r="OFX688" s="198"/>
      <c r="OFY688" s="198"/>
      <c r="OFZ688" s="198"/>
      <c r="OGA688" s="198"/>
      <c r="OGB688" s="198"/>
      <c r="OGC688" s="198"/>
      <c r="OGD688" s="198"/>
      <c r="OGE688" s="198"/>
      <c r="OGF688" s="198"/>
      <c r="OGG688" s="198"/>
      <c r="OGH688" s="198"/>
      <c r="OGI688" s="198"/>
      <c r="OGJ688" s="198"/>
      <c r="OGK688" s="198"/>
      <c r="OGL688" s="198"/>
      <c r="OGM688" s="198"/>
      <c r="OGN688" s="198"/>
      <c r="OGO688" s="198"/>
      <c r="OGP688" s="198"/>
      <c r="OGQ688" s="198"/>
      <c r="OGR688" s="198"/>
      <c r="OGS688" s="198"/>
      <c r="OGT688" s="198"/>
      <c r="OGU688" s="198"/>
      <c r="OGV688" s="198"/>
      <c r="OGW688" s="198"/>
      <c r="OGX688" s="198"/>
      <c r="OGY688" s="198"/>
      <c r="OGZ688" s="198"/>
      <c r="OHA688" s="198"/>
      <c r="OHB688" s="198"/>
      <c r="OHC688" s="198"/>
      <c r="OHD688" s="198"/>
      <c r="OHE688" s="198"/>
      <c r="OHF688" s="198"/>
      <c r="OHG688" s="198"/>
      <c r="OHH688" s="198"/>
      <c r="OHI688" s="198"/>
      <c r="OHJ688" s="198"/>
      <c r="OHK688" s="198"/>
      <c r="OHL688" s="198"/>
      <c r="OHM688" s="198"/>
      <c r="OHN688" s="198"/>
      <c r="OHO688" s="198"/>
      <c r="OHP688" s="198"/>
      <c r="OHQ688" s="198"/>
      <c r="OHR688" s="198"/>
      <c r="OHS688" s="198"/>
      <c r="OHT688" s="198"/>
      <c r="OHU688" s="198"/>
      <c r="OHV688" s="198"/>
      <c r="OHW688" s="198"/>
      <c r="OHX688" s="198"/>
      <c r="OHY688" s="198"/>
      <c r="OHZ688" s="198"/>
      <c r="OIA688" s="198"/>
      <c r="OIB688" s="198"/>
      <c r="OIC688" s="198"/>
      <c r="OID688" s="198"/>
      <c r="OIE688" s="198"/>
      <c r="OIF688" s="198"/>
      <c r="OIG688" s="198"/>
      <c r="OIH688" s="198"/>
      <c r="OII688" s="198"/>
      <c r="OIJ688" s="198"/>
      <c r="OIK688" s="198"/>
      <c r="OIL688" s="198"/>
      <c r="OIM688" s="198"/>
      <c r="OIN688" s="198"/>
      <c r="OIO688" s="198"/>
      <c r="OIP688" s="198"/>
      <c r="OIQ688" s="198"/>
      <c r="OIR688" s="198"/>
      <c r="OIS688" s="198"/>
      <c r="OIT688" s="198"/>
      <c r="OIU688" s="198"/>
      <c r="OIV688" s="198"/>
      <c r="OIW688" s="198"/>
      <c r="OIX688" s="198"/>
      <c r="OIY688" s="198"/>
      <c r="OIZ688" s="198"/>
      <c r="OJA688" s="198"/>
      <c r="OJB688" s="198"/>
      <c r="OJC688" s="198"/>
      <c r="OJD688" s="198"/>
      <c r="OJE688" s="198"/>
      <c r="OJF688" s="198"/>
      <c r="OJG688" s="198"/>
      <c r="OJH688" s="198"/>
      <c r="OJI688" s="198"/>
      <c r="OJJ688" s="198"/>
      <c r="OJK688" s="198"/>
      <c r="OJL688" s="198"/>
      <c r="OJM688" s="198"/>
      <c r="OJN688" s="198"/>
      <c r="OJO688" s="198"/>
      <c r="OJP688" s="198"/>
      <c r="OJQ688" s="198"/>
      <c r="OJR688" s="198"/>
      <c r="OJS688" s="198"/>
      <c r="OJT688" s="198"/>
      <c r="OJU688" s="198"/>
      <c r="OJV688" s="198"/>
      <c r="OJW688" s="198"/>
      <c r="OJX688" s="198"/>
      <c r="OJY688" s="198"/>
      <c r="OJZ688" s="198"/>
      <c r="OKA688" s="198"/>
      <c r="OKB688" s="198"/>
      <c r="OKC688" s="198"/>
      <c r="OKD688" s="198"/>
      <c r="OKE688" s="198"/>
      <c r="OKF688" s="198"/>
      <c r="OKG688" s="198"/>
      <c r="OKH688" s="198"/>
      <c r="OKI688" s="198"/>
      <c r="OKJ688" s="198"/>
      <c r="OKK688" s="198"/>
      <c r="OKL688" s="198"/>
      <c r="OKM688" s="198"/>
      <c r="OKN688" s="198"/>
      <c r="OKO688" s="198"/>
      <c r="OKP688" s="198"/>
      <c r="OKQ688" s="198"/>
      <c r="OKR688" s="198"/>
      <c r="OKS688" s="198"/>
      <c r="OKT688" s="198"/>
      <c r="OKU688" s="198"/>
      <c r="OKV688" s="198"/>
      <c r="OKW688" s="198"/>
      <c r="OKX688" s="198"/>
      <c r="OKY688" s="198"/>
      <c r="OKZ688" s="198"/>
      <c r="OLA688" s="198"/>
      <c r="OLB688" s="198"/>
      <c r="OLC688" s="198"/>
      <c r="OLD688" s="198"/>
      <c r="OLE688" s="198"/>
      <c r="OLF688" s="198"/>
      <c r="OLG688" s="198"/>
      <c r="OLH688" s="198"/>
      <c r="OLI688" s="198"/>
      <c r="OLJ688" s="198"/>
      <c r="OLK688" s="198"/>
      <c r="OLL688" s="198"/>
      <c r="OLM688" s="198"/>
      <c r="OLN688" s="198"/>
      <c r="OLO688" s="198"/>
      <c r="OLP688" s="198"/>
      <c r="OLQ688" s="198"/>
      <c r="OLR688" s="198"/>
      <c r="OLS688" s="198"/>
      <c r="OLT688" s="198"/>
      <c r="OLU688" s="198"/>
      <c r="OLV688" s="198"/>
      <c r="OLW688" s="198"/>
      <c r="OLX688" s="198"/>
      <c r="OLY688" s="198"/>
      <c r="OLZ688" s="198"/>
      <c r="OMA688" s="198"/>
      <c r="OMB688" s="198"/>
      <c r="OMC688" s="198"/>
      <c r="OMD688" s="198"/>
      <c r="OME688" s="198"/>
      <c r="OMF688" s="198"/>
      <c r="OMG688" s="198"/>
      <c r="OMH688" s="198"/>
      <c r="OMI688" s="198"/>
      <c r="OMJ688" s="198"/>
      <c r="OMK688" s="198"/>
      <c r="OML688" s="198"/>
      <c r="OMM688" s="198"/>
      <c r="OMN688" s="198"/>
      <c r="OMO688" s="198"/>
      <c r="OMP688" s="198"/>
      <c r="OMQ688" s="198"/>
      <c r="OMR688" s="198"/>
      <c r="OMS688" s="198"/>
      <c r="OMT688" s="198"/>
      <c r="OMU688" s="198"/>
      <c r="OMV688" s="198"/>
      <c r="OMW688" s="198"/>
      <c r="OMX688" s="198"/>
      <c r="OMY688" s="198"/>
      <c r="OMZ688" s="198"/>
      <c r="ONA688" s="198"/>
      <c r="ONB688" s="198"/>
      <c r="ONC688" s="198"/>
      <c r="OND688" s="198"/>
      <c r="ONE688" s="198"/>
      <c r="ONF688" s="198"/>
      <c r="ONG688" s="198"/>
      <c r="ONH688" s="198"/>
      <c r="ONI688" s="198"/>
      <c r="ONJ688" s="198"/>
      <c r="ONK688" s="198"/>
      <c r="ONL688" s="198"/>
      <c r="ONM688" s="198"/>
      <c r="ONN688" s="198"/>
      <c r="ONO688" s="198"/>
      <c r="ONP688" s="198"/>
      <c r="ONQ688" s="198"/>
      <c r="ONR688" s="198"/>
      <c r="ONS688" s="198"/>
      <c r="ONT688" s="198"/>
      <c r="ONU688" s="198"/>
      <c r="ONV688" s="198"/>
      <c r="ONW688" s="198"/>
      <c r="ONX688" s="198"/>
      <c r="ONY688" s="198"/>
      <c r="ONZ688" s="198"/>
      <c r="OOA688" s="198"/>
      <c r="OOB688" s="198"/>
      <c r="OOC688" s="198"/>
      <c r="OOD688" s="198"/>
      <c r="OOE688" s="198"/>
      <c r="OOF688" s="198"/>
      <c r="OOG688" s="198"/>
      <c r="OOH688" s="198"/>
      <c r="OOI688" s="198"/>
      <c r="OOJ688" s="198"/>
      <c r="OOK688" s="198"/>
      <c r="OOL688" s="198"/>
      <c r="OOM688" s="198"/>
      <c r="OON688" s="198"/>
      <c r="OOO688" s="198"/>
      <c r="OOP688" s="198"/>
      <c r="OOQ688" s="198"/>
      <c r="OOR688" s="198"/>
      <c r="OOS688" s="198"/>
      <c r="OOT688" s="198"/>
      <c r="OOU688" s="198"/>
      <c r="OOV688" s="198"/>
      <c r="OOW688" s="198"/>
      <c r="OOX688" s="198"/>
      <c r="OOY688" s="198"/>
      <c r="OOZ688" s="198"/>
      <c r="OPA688" s="198"/>
      <c r="OPB688" s="198"/>
      <c r="OPC688" s="198"/>
      <c r="OPD688" s="198"/>
      <c r="OPE688" s="198"/>
      <c r="OPF688" s="198"/>
      <c r="OPG688" s="198"/>
      <c r="OPH688" s="198"/>
      <c r="OPI688" s="198"/>
      <c r="OPJ688" s="198"/>
      <c r="OPK688" s="198"/>
      <c r="OPL688" s="198"/>
      <c r="OPM688" s="198"/>
      <c r="OPN688" s="198"/>
      <c r="OPO688" s="198"/>
      <c r="OPP688" s="198"/>
      <c r="OPQ688" s="198"/>
      <c r="OPR688" s="198"/>
      <c r="OPS688" s="198"/>
      <c r="OPT688" s="198"/>
      <c r="OPU688" s="198"/>
      <c r="OPV688" s="198"/>
      <c r="OPW688" s="198"/>
      <c r="OPX688" s="198"/>
      <c r="OPY688" s="198"/>
      <c r="OPZ688" s="198"/>
      <c r="OQA688" s="198"/>
      <c r="OQB688" s="198"/>
      <c r="OQC688" s="198"/>
      <c r="OQD688" s="198"/>
      <c r="OQE688" s="198"/>
      <c r="OQF688" s="198"/>
      <c r="OQG688" s="198"/>
      <c r="OQH688" s="198"/>
      <c r="OQI688" s="198"/>
      <c r="OQJ688" s="198"/>
      <c r="OQK688" s="198"/>
      <c r="OQL688" s="198"/>
      <c r="OQM688" s="198"/>
      <c r="OQN688" s="198"/>
      <c r="OQO688" s="198"/>
      <c r="OQP688" s="198"/>
      <c r="OQQ688" s="198"/>
      <c r="OQR688" s="198"/>
      <c r="OQS688" s="198"/>
      <c r="OQT688" s="198"/>
      <c r="OQU688" s="198"/>
      <c r="OQV688" s="198"/>
      <c r="OQW688" s="198"/>
      <c r="OQX688" s="198"/>
      <c r="OQY688" s="198"/>
      <c r="OQZ688" s="198"/>
      <c r="ORA688" s="198"/>
      <c r="ORB688" s="198"/>
      <c r="ORC688" s="198"/>
      <c r="ORD688" s="198"/>
      <c r="ORE688" s="198"/>
      <c r="ORF688" s="198"/>
      <c r="ORG688" s="198"/>
      <c r="ORH688" s="198"/>
      <c r="ORI688" s="198"/>
      <c r="ORJ688" s="198"/>
      <c r="ORK688" s="198"/>
      <c r="ORL688" s="198"/>
      <c r="ORM688" s="198"/>
      <c r="ORN688" s="198"/>
      <c r="ORO688" s="198"/>
      <c r="ORP688" s="198"/>
      <c r="ORQ688" s="198"/>
      <c r="ORR688" s="198"/>
      <c r="ORS688" s="198"/>
      <c r="ORT688" s="198"/>
      <c r="ORU688" s="198"/>
      <c r="ORV688" s="198"/>
      <c r="ORW688" s="198"/>
      <c r="ORX688" s="198"/>
      <c r="ORY688" s="198"/>
      <c r="ORZ688" s="198"/>
      <c r="OSA688" s="198"/>
      <c r="OSB688" s="198"/>
      <c r="OSC688" s="198"/>
      <c r="OSD688" s="198"/>
      <c r="OSE688" s="198"/>
      <c r="OSF688" s="198"/>
      <c r="OSG688" s="198"/>
      <c r="OSH688" s="198"/>
      <c r="OSI688" s="198"/>
      <c r="OSJ688" s="198"/>
      <c r="OSK688" s="198"/>
      <c r="OSL688" s="198"/>
      <c r="OSM688" s="198"/>
      <c r="OSN688" s="198"/>
      <c r="OSO688" s="198"/>
      <c r="OSP688" s="198"/>
      <c r="OSQ688" s="198"/>
      <c r="OSR688" s="198"/>
      <c r="OSS688" s="198"/>
      <c r="OST688" s="198"/>
      <c r="OSU688" s="198"/>
      <c r="OSV688" s="198"/>
      <c r="OSW688" s="198"/>
      <c r="OSX688" s="198"/>
      <c r="OSY688" s="198"/>
      <c r="OSZ688" s="198"/>
      <c r="OTA688" s="198"/>
      <c r="OTB688" s="198"/>
      <c r="OTC688" s="198"/>
      <c r="OTD688" s="198"/>
      <c r="OTE688" s="198"/>
      <c r="OTF688" s="198"/>
      <c r="OTG688" s="198"/>
      <c r="OTH688" s="198"/>
      <c r="OTI688" s="198"/>
      <c r="OTJ688" s="198"/>
      <c r="OTK688" s="198"/>
      <c r="OTL688" s="198"/>
      <c r="OTM688" s="198"/>
      <c r="OTN688" s="198"/>
      <c r="OTO688" s="198"/>
      <c r="OTP688" s="198"/>
      <c r="OTQ688" s="198"/>
      <c r="OTR688" s="198"/>
      <c r="OTS688" s="198"/>
      <c r="OTT688" s="198"/>
      <c r="OTU688" s="198"/>
      <c r="OTV688" s="198"/>
      <c r="OTW688" s="198"/>
      <c r="OTX688" s="198"/>
      <c r="OTY688" s="198"/>
      <c r="OTZ688" s="198"/>
      <c r="OUA688" s="198"/>
      <c r="OUB688" s="198"/>
      <c r="OUC688" s="198"/>
      <c r="OUD688" s="198"/>
      <c r="OUE688" s="198"/>
      <c r="OUF688" s="198"/>
      <c r="OUG688" s="198"/>
      <c r="OUH688" s="198"/>
      <c r="OUI688" s="198"/>
      <c r="OUJ688" s="198"/>
      <c r="OUK688" s="198"/>
      <c r="OUL688" s="198"/>
      <c r="OUM688" s="198"/>
      <c r="OUN688" s="198"/>
      <c r="OUO688" s="198"/>
      <c r="OUP688" s="198"/>
      <c r="OUQ688" s="198"/>
      <c r="OUR688" s="198"/>
      <c r="OUS688" s="198"/>
      <c r="OUT688" s="198"/>
      <c r="OUU688" s="198"/>
      <c r="OUV688" s="198"/>
      <c r="OUW688" s="198"/>
      <c r="OUX688" s="198"/>
      <c r="OUY688" s="198"/>
      <c r="OUZ688" s="198"/>
      <c r="OVA688" s="198"/>
      <c r="OVB688" s="198"/>
      <c r="OVC688" s="198"/>
      <c r="OVD688" s="198"/>
      <c r="OVE688" s="198"/>
      <c r="OVF688" s="198"/>
      <c r="OVG688" s="198"/>
      <c r="OVH688" s="198"/>
      <c r="OVI688" s="198"/>
      <c r="OVJ688" s="198"/>
      <c r="OVK688" s="198"/>
      <c r="OVL688" s="198"/>
      <c r="OVM688" s="198"/>
      <c r="OVN688" s="198"/>
      <c r="OVO688" s="198"/>
      <c r="OVP688" s="198"/>
      <c r="OVQ688" s="198"/>
      <c r="OVR688" s="198"/>
      <c r="OVS688" s="198"/>
      <c r="OVT688" s="198"/>
      <c r="OVU688" s="198"/>
      <c r="OVV688" s="198"/>
      <c r="OVW688" s="198"/>
      <c r="OVX688" s="198"/>
      <c r="OVY688" s="198"/>
      <c r="OVZ688" s="198"/>
      <c r="OWA688" s="198"/>
      <c r="OWB688" s="198"/>
      <c r="OWC688" s="198"/>
      <c r="OWD688" s="198"/>
      <c r="OWE688" s="198"/>
      <c r="OWF688" s="198"/>
      <c r="OWG688" s="198"/>
      <c r="OWH688" s="198"/>
      <c r="OWI688" s="198"/>
      <c r="OWJ688" s="198"/>
      <c r="OWK688" s="198"/>
      <c r="OWL688" s="198"/>
      <c r="OWM688" s="198"/>
      <c r="OWN688" s="198"/>
      <c r="OWO688" s="198"/>
      <c r="OWP688" s="198"/>
      <c r="OWQ688" s="198"/>
      <c r="OWR688" s="198"/>
      <c r="OWS688" s="198"/>
      <c r="OWT688" s="198"/>
      <c r="OWU688" s="198"/>
      <c r="OWV688" s="198"/>
      <c r="OWW688" s="198"/>
      <c r="OWX688" s="198"/>
      <c r="OWY688" s="198"/>
      <c r="OWZ688" s="198"/>
      <c r="OXA688" s="198"/>
      <c r="OXB688" s="198"/>
      <c r="OXC688" s="198"/>
      <c r="OXD688" s="198"/>
      <c r="OXE688" s="198"/>
      <c r="OXF688" s="198"/>
      <c r="OXG688" s="198"/>
      <c r="OXH688" s="198"/>
      <c r="OXI688" s="198"/>
      <c r="OXJ688" s="198"/>
      <c r="OXK688" s="198"/>
      <c r="OXL688" s="198"/>
      <c r="OXM688" s="198"/>
      <c r="OXN688" s="198"/>
      <c r="OXO688" s="198"/>
      <c r="OXP688" s="198"/>
      <c r="OXQ688" s="198"/>
      <c r="OXR688" s="198"/>
      <c r="OXS688" s="198"/>
      <c r="OXT688" s="198"/>
      <c r="OXU688" s="198"/>
      <c r="OXV688" s="198"/>
      <c r="OXW688" s="198"/>
      <c r="OXX688" s="198"/>
      <c r="OXY688" s="198"/>
      <c r="OXZ688" s="198"/>
      <c r="OYA688" s="198"/>
      <c r="OYB688" s="198"/>
      <c r="OYC688" s="198"/>
      <c r="OYD688" s="198"/>
      <c r="OYE688" s="198"/>
      <c r="OYF688" s="198"/>
      <c r="OYG688" s="198"/>
      <c r="OYH688" s="198"/>
      <c r="OYI688" s="198"/>
      <c r="OYJ688" s="198"/>
      <c r="OYK688" s="198"/>
      <c r="OYL688" s="198"/>
      <c r="OYM688" s="198"/>
      <c r="OYN688" s="198"/>
      <c r="OYO688" s="198"/>
      <c r="OYP688" s="198"/>
      <c r="OYQ688" s="198"/>
      <c r="OYR688" s="198"/>
      <c r="OYS688" s="198"/>
      <c r="OYT688" s="198"/>
      <c r="OYU688" s="198"/>
      <c r="OYV688" s="198"/>
      <c r="OYW688" s="198"/>
      <c r="OYX688" s="198"/>
      <c r="OYY688" s="198"/>
      <c r="OYZ688" s="198"/>
      <c r="OZA688" s="198"/>
      <c r="OZB688" s="198"/>
      <c r="OZC688" s="198"/>
      <c r="OZD688" s="198"/>
      <c r="OZE688" s="198"/>
      <c r="OZF688" s="198"/>
      <c r="OZG688" s="198"/>
      <c r="OZH688" s="198"/>
      <c r="OZI688" s="198"/>
      <c r="OZJ688" s="198"/>
      <c r="OZK688" s="198"/>
      <c r="OZL688" s="198"/>
      <c r="OZM688" s="198"/>
      <c r="OZN688" s="198"/>
      <c r="OZO688" s="198"/>
      <c r="OZP688" s="198"/>
      <c r="OZQ688" s="198"/>
      <c r="OZR688" s="198"/>
      <c r="OZS688" s="198"/>
      <c r="OZT688" s="198"/>
      <c r="OZU688" s="198"/>
      <c r="OZV688" s="198"/>
      <c r="OZW688" s="198"/>
      <c r="OZX688" s="198"/>
      <c r="OZY688" s="198"/>
      <c r="OZZ688" s="198"/>
      <c r="PAA688" s="198"/>
      <c r="PAB688" s="198"/>
      <c r="PAC688" s="198"/>
      <c r="PAD688" s="198"/>
      <c r="PAE688" s="198"/>
      <c r="PAF688" s="198"/>
      <c r="PAG688" s="198"/>
      <c r="PAH688" s="198"/>
      <c r="PAI688" s="198"/>
      <c r="PAJ688" s="198"/>
      <c r="PAK688" s="198"/>
      <c r="PAL688" s="198"/>
      <c r="PAM688" s="198"/>
      <c r="PAN688" s="198"/>
      <c r="PAO688" s="198"/>
      <c r="PAP688" s="198"/>
      <c r="PAQ688" s="198"/>
      <c r="PAR688" s="198"/>
      <c r="PAS688" s="198"/>
      <c r="PAT688" s="198"/>
      <c r="PAU688" s="198"/>
      <c r="PAV688" s="198"/>
      <c r="PAW688" s="198"/>
      <c r="PAX688" s="198"/>
      <c r="PAY688" s="198"/>
      <c r="PAZ688" s="198"/>
      <c r="PBA688" s="198"/>
      <c r="PBB688" s="198"/>
      <c r="PBC688" s="198"/>
      <c r="PBD688" s="198"/>
      <c r="PBE688" s="198"/>
      <c r="PBF688" s="198"/>
      <c r="PBG688" s="198"/>
      <c r="PBH688" s="198"/>
      <c r="PBI688" s="198"/>
      <c r="PBJ688" s="198"/>
      <c r="PBK688" s="198"/>
      <c r="PBL688" s="198"/>
      <c r="PBM688" s="198"/>
      <c r="PBN688" s="198"/>
      <c r="PBO688" s="198"/>
      <c r="PBP688" s="198"/>
      <c r="PBQ688" s="198"/>
      <c r="PBR688" s="198"/>
      <c r="PBS688" s="198"/>
      <c r="PBT688" s="198"/>
      <c r="PBU688" s="198"/>
      <c r="PBV688" s="198"/>
      <c r="PBW688" s="198"/>
      <c r="PBX688" s="198"/>
      <c r="PBY688" s="198"/>
      <c r="PBZ688" s="198"/>
      <c r="PCA688" s="198"/>
      <c r="PCB688" s="198"/>
      <c r="PCC688" s="198"/>
      <c r="PCD688" s="198"/>
      <c r="PCE688" s="198"/>
      <c r="PCF688" s="198"/>
      <c r="PCG688" s="198"/>
      <c r="PCH688" s="198"/>
      <c r="PCI688" s="198"/>
      <c r="PCJ688" s="198"/>
      <c r="PCK688" s="198"/>
      <c r="PCL688" s="198"/>
      <c r="PCM688" s="198"/>
      <c r="PCN688" s="198"/>
      <c r="PCO688" s="198"/>
      <c r="PCP688" s="198"/>
      <c r="PCQ688" s="198"/>
      <c r="PCR688" s="198"/>
      <c r="PCS688" s="198"/>
      <c r="PCT688" s="198"/>
      <c r="PCU688" s="198"/>
      <c r="PCV688" s="198"/>
      <c r="PCW688" s="198"/>
      <c r="PCX688" s="198"/>
      <c r="PCY688" s="198"/>
      <c r="PCZ688" s="198"/>
      <c r="PDA688" s="198"/>
      <c r="PDB688" s="198"/>
      <c r="PDC688" s="198"/>
      <c r="PDD688" s="198"/>
      <c r="PDE688" s="198"/>
      <c r="PDF688" s="198"/>
      <c r="PDG688" s="198"/>
      <c r="PDH688" s="198"/>
      <c r="PDI688" s="198"/>
      <c r="PDJ688" s="198"/>
      <c r="PDK688" s="198"/>
      <c r="PDL688" s="198"/>
      <c r="PDM688" s="198"/>
      <c r="PDN688" s="198"/>
      <c r="PDO688" s="198"/>
      <c r="PDP688" s="198"/>
      <c r="PDQ688" s="198"/>
      <c r="PDR688" s="198"/>
      <c r="PDS688" s="198"/>
      <c r="PDT688" s="198"/>
      <c r="PDU688" s="198"/>
      <c r="PDV688" s="198"/>
      <c r="PDW688" s="198"/>
      <c r="PDX688" s="198"/>
      <c r="PDY688" s="198"/>
      <c r="PDZ688" s="198"/>
      <c r="PEA688" s="198"/>
      <c r="PEB688" s="198"/>
      <c r="PEC688" s="198"/>
      <c r="PED688" s="198"/>
      <c r="PEE688" s="198"/>
      <c r="PEF688" s="198"/>
      <c r="PEG688" s="198"/>
      <c r="PEH688" s="198"/>
      <c r="PEI688" s="198"/>
      <c r="PEJ688" s="198"/>
      <c r="PEK688" s="198"/>
      <c r="PEL688" s="198"/>
      <c r="PEM688" s="198"/>
      <c r="PEN688" s="198"/>
      <c r="PEO688" s="198"/>
      <c r="PEP688" s="198"/>
      <c r="PEQ688" s="198"/>
      <c r="PER688" s="198"/>
      <c r="PES688" s="198"/>
      <c r="PET688" s="198"/>
      <c r="PEU688" s="198"/>
      <c r="PEV688" s="198"/>
      <c r="PEW688" s="198"/>
      <c r="PEX688" s="198"/>
      <c r="PEY688" s="198"/>
      <c r="PEZ688" s="198"/>
      <c r="PFA688" s="198"/>
      <c r="PFB688" s="198"/>
      <c r="PFC688" s="198"/>
      <c r="PFD688" s="198"/>
      <c r="PFE688" s="198"/>
      <c r="PFF688" s="198"/>
      <c r="PFG688" s="198"/>
      <c r="PFH688" s="198"/>
      <c r="PFI688" s="198"/>
      <c r="PFJ688" s="198"/>
      <c r="PFK688" s="198"/>
      <c r="PFL688" s="198"/>
      <c r="PFM688" s="198"/>
      <c r="PFN688" s="198"/>
      <c r="PFO688" s="198"/>
      <c r="PFP688" s="198"/>
      <c r="PFQ688" s="198"/>
      <c r="PFR688" s="198"/>
      <c r="PFS688" s="198"/>
      <c r="PFT688" s="198"/>
      <c r="PFU688" s="198"/>
      <c r="PFV688" s="198"/>
      <c r="PFW688" s="198"/>
      <c r="PFX688" s="198"/>
      <c r="PFY688" s="198"/>
      <c r="PFZ688" s="198"/>
      <c r="PGA688" s="198"/>
      <c r="PGB688" s="198"/>
      <c r="PGC688" s="198"/>
      <c r="PGD688" s="198"/>
      <c r="PGE688" s="198"/>
      <c r="PGF688" s="198"/>
      <c r="PGG688" s="198"/>
      <c r="PGH688" s="198"/>
      <c r="PGI688" s="198"/>
      <c r="PGJ688" s="198"/>
      <c r="PGK688" s="198"/>
      <c r="PGL688" s="198"/>
      <c r="PGM688" s="198"/>
      <c r="PGN688" s="198"/>
      <c r="PGO688" s="198"/>
      <c r="PGP688" s="198"/>
      <c r="PGQ688" s="198"/>
      <c r="PGR688" s="198"/>
      <c r="PGS688" s="198"/>
      <c r="PGT688" s="198"/>
      <c r="PGU688" s="198"/>
      <c r="PGV688" s="198"/>
      <c r="PGW688" s="198"/>
      <c r="PGX688" s="198"/>
      <c r="PGY688" s="198"/>
      <c r="PGZ688" s="198"/>
      <c r="PHA688" s="198"/>
      <c r="PHB688" s="198"/>
      <c r="PHC688" s="198"/>
      <c r="PHD688" s="198"/>
      <c r="PHE688" s="198"/>
      <c r="PHF688" s="198"/>
      <c r="PHG688" s="198"/>
      <c r="PHH688" s="198"/>
      <c r="PHI688" s="198"/>
      <c r="PHJ688" s="198"/>
      <c r="PHK688" s="198"/>
      <c r="PHL688" s="198"/>
      <c r="PHM688" s="198"/>
      <c r="PHN688" s="198"/>
      <c r="PHO688" s="198"/>
      <c r="PHP688" s="198"/>
      <c r="PHQ688" s="198"/>
      <c r="PHR688" s="198"/>
      <c r="PHS688" s="198"/>
      <c r="PHT688" s="198"/>
      <c r="PHU688" s="198"/>
      <c r="PHV688" s="198"/>
      <c r="PHW688" s="198"/>
      <c r="PHX688" s="198"/>
      <c r="PHY688" s="198"/>
      <c r="PHZ688" s="198"/>
      <c r="PIA688" s="198"/>
      <c r="PIB688" s="198"/>
      <c r="PIC688" s="198"/>
      <c r="PID688" s="198"/>
      <c r="PIE688" s="198"/>
      <c r="PIF688" s="198"/>
      <c r="PIG688" s="198"/>
      <c r="PIH688" s="198"/>
      <c r="PII688" s="198"/>
      <c r="PIJ688" s="198"/>
      <c r="PIK688" s="198"/>
      <c r="PIL688" s="198"/>
      <c r="PIM688" s="198"/>
      <c r="PIN688" s="198"/>
      <c r="PIO688" s="198"/>
      <c r="PIP688" s="198"/>
      <c r="PIQ688" s="198"/>
      <c r="PIR688" s="198"/>
      <c r="PIS688" s="198"/>
      <c r="PIT688" s="198"/>
      <c r="PIU688" s="198"/>
      <c r="PIV688" s="198"/>
      <c r="PIW688" s="198"/>
      <c r="PIX688" s="198"/>
      <c r="PIY688" s="198"/>
      <c r="PIZ688" s="198"/>
      <c r="PJA688" s="198"/>
      <c r="PJB688" s="198"/>
      <c r="PJC688" s="198"/>
      <c r="PJD688" s="198"/>
      <c r="PJE688" s="198"/>
      <c r="PJF688" s="198"/>
      <c r="PJG688" s="198"/>
      <c r="PJH688" s="198"/>
      <c r="PJI688" s="198"/>
      <c r="PJJ688" s="198"/>
      <c r="PJK688" s="198"/>
      <c r="PJL688" s="198"/>
      <c r="PJM688" s="198"/>
      <c r="PJN688" s="198"/>
      <c r="PJO688" s="198"/>
      <c r="PJP688" s="198"/>
      <c r="PJQ688" s="198"/>
      <c r="PJR688" s="198"/>
      <c r="PJS688" s="198"/>
      <c r="PJT688" s="198"/>
      <c r="PJU688" s="198"/>
      <c r="PJV688" s="198"/>
      <c r="PJW688" s="198"/>
      <c r="PJX688" s="198"/>
      <c r="PJY688" s="198"/>
      <c r="PJZ688" s="198"/>
      <c r="PKA688" s="198"/>
      <c r="PKB688" s="198"/>
      <c r="PKC688" s="198"/>
      <c r="PKD688" s="198"/>
      <c r="PKE688" s="198"/>
      <c r="PKF688" s="198"/>
      <c r="PKG688" s="198"/>
      <c r="PKH688" s="198"/>
      <c r="PKI688" s="198"/>
      <c r="PKJ688" s="198"/>
      <c r="PKK688" s="198"/>
      <c r="PKL688" s="198"/>
      <c r="PKM688" s="198"/>
      <c r="PKN688" s="198"/>
      <c r="PKO688" s="198"/>
      <c r="PKP688" s="198"/>
      <c r="PKQ688" s="198"/>
      <c r="PKR688" s="198"/>
      <c r="PKS688" s="198"/>
      <c r="PKT688" s="198"/>
      <c r="PKU688" s="198"/>
      <c r="PKV688" s="198"/>
      <c r="PKW688" s="198"/>
      <c r="PKX688" s="198"/>
      <c r="PKY688" s="198"/>
      <c r="PKZ688" s="198"/>
      <c r="PLA688" s="198"/>
      <c r="PLB688" s="198"/>
      <c r="PLC688" s="198"/>
      <c r="PLD688" s="198"/>
      <c r="PLE688" s="198"/>
      <c r="PLF688" s="198"/>
      <c r="PLG688" s="198"/>
      <c r="PLH688" s="198"/>
      <c r="PLI688" s="198"/>
      <c r="PLJ688" s="198"/>
      <c r="PLK688" s="198"/>
      <c r="PLL688" s="198"/>
      <c r="PLM688" s="198"/>
      <c r="PLN688" s="198"/>
      <c r="PLO688" s="198"/>
      <c r="PLP688" s="198"/>
      <c r="PLQ688" s="198"/>
      <c r="PLR688" s="198"/>
      <c r="PLS688" s="198"/>
      <c r="PLT688" s="198"/>
      <c r="PLU688" s="198"/>
      <c r="PLV688" s="198"/>
      <c r="PLW688" s="198"/>
      <c r="PLX688" s="198"/>
      <c r="PLY688" s="198"/>
      <c r="PLZ688" s="198"/>
      <c r="PMA688" s="198"/>
      <c r="PMB688" s="198"/>
      <c r="PMC688" s="198"/>
      <c r="PMD688" s="198"/>
      <c r="PME688" s="198"/>
      <c r="PMF688" s="198"/>
      <c r="PMG688" s="198"/>
      <c r="PMH688" s="198"/>
      <c r="PMI688" s="198"/>
      <c r="PMJ688" s="198"/>
      <c r="PMK688" s="198"/>
      <c r="PML688" s="198"/>
      <c r="PMM688" s="198"/>
      <c r="PMN688" s="198"/>
      <c r="PMO688" s="198"/>
      <c r="PMP688" s="198"/>
      <c r="PMQ688" s="198"/>
      <c r="PMR688" s="198"/>
      <c r="PMS688" s="198"/>
      <c r="PMT688" s="198"/>
      <c r="PMU688" s="198"/>
      <c r="PMV688" s="198"/>
      <c r="PMW688" s="198"/>
      <c r="PMX688" s="198"/>
      <c r="PMY688" s="198"/>
      <c r="PMZ688" s="198"/>
      <c r="PNA688" s="198"/>
      <c r="PNB688" s="198"/>
      <c r="PNC688" s="198"/>
      <c r="PND688" s="198"/>
      <c r="PNE688" s="198"/>
      <c r="PNF688" s="198"/>
      <c r="PNG688" s="198"/>
      <c r="PNH688" s="198"/>
      <c r="PNI688" s="198"/>
      <c r="PNJ688" s="198"/>
      <c r="PNK688" s="198"/>
      <c r="PNL688" s="198"/>
      <c r="PNM688" s="198"/>
      <c r="PNN688" s="198"/>
      <c r="PNO688" s="198"/>
      <c r="PNP688" s="198"/>
      <c r="PNQ688" s="198"/>
      <c r="PNR688" s="198"/>
      <c r="PNS688" s="198"/>
      <c r="PNT688" s="198"/>
      <c r="PNU688" s="198"/>
      <c r="PNV688" s="198"/>
      <c r="PNW688" s="198"/>
      <c r="PNX688" s="198"/>
      <c r="PNY688" s="198"/>
      <c r="PNZ688" s="198"/>
      <c r="POA688" s="198"/>
      <c r="POB688" s="198"/>
      <c r="POC688" s="198"/>
      <c r="POD688" s="198"/>
      <c r="POE688" s="198"/>
      <c r="POF688" s="198"/>
      <c r="POG688" s="198"/>
      <c r="POH688" s="198"/>
      <c r="POI688" s="198"/>
      <c r="POJ688" s="198"/>
      <c r="POK688" s="198"/>
      <c r="POL688" s="198"/>
      <c r="POM688" s="198"/>
      <c r="PON688" s="198"/>
      <c r="POO688" s="198"/>
      <c r="POP688" s="198"/>
      <c r="POQ688" s="198"/>
      <c r="POR688" s="198"/>
      <c r="POS688" s="198"/>
      <c r="POT688" s="198"/>
      <c r="POU688" s="198"/>
      <c r="POV688" s="198"/>
      <c r="POW688" s="198"/>
      <c r="POX688" s="198"/>
      <c r="POY688" s="198"/>
      <c r="POZ688" s="198"/>
      <c r="PPA688" s="198"/>
      <c r="PPB688" s="198"/>
      <c r="PPC688" s="198"/>
      <c r="PPD688" s="198"/>
      <c r="PPE688" s="198"/>
      <c r="PPF688" s="198"/>
      <c r="PPG688" s="198"/>
      <c r="PPH688" s="198"/>
      <c r="PPI688" s="198"/>
      <c r="PPJ688" s="198"/>
      <c r="PPK688" s="198"/>
      <c r="PPL688" s="198"/>
      <c r="PPM688" s="198"/>
      <c r="PPN688" s="198"/>
      <c r="PPO688" s="198"/>
      <c r="PPP688" s="198"/>
      <c r="PPQ688" s="198"/>
      <c r="PPR688" s="198"/>
      <c r="PPS688" s="198"/>
      <c r="PPT688" s="198"/>
      <c r="PPU688" s="198"/>
      <c r="PPV688" s="198"/>
      <c r="PPW688" s="198"/>
      <c r="PPX688" s="198"/>
      <c r="PPY688" s="198"/>
      <c r="PPZ688" s="198"/>
      <c r="PQA688" s="198"/>
      <c r="PQB688" s="198"/>
      <c r="PQC688" s="198"/>
      <c r="PQD688" s="198"/>
      <c r="PQE688" s="198"/>
      <c r="PQF688" s="198"/>
      <c r="PQG688" s="198"/>
      <c r="PQH688" s="198"/>
      <c r="PQI688" s="198"/>
      <c r="PQJ688" s="198"/>
      <c r="PQK688" s="198"/>
      <c r="PQL688" s="198"/>
      <c r="PQM688" s="198"/>
      <c r="PQN688" s="198"/>
      <c r="PQO688" s="198"/>
      <c r="PQP688" s="198"/>
      <c r="PQQ688" s="198"/>
      <c r="PQR688" s="198"/>
      <c r="PQS688" s="198"/>
      <c r="PQT688" s="198"/>
      <c r="PQU688" s="198"/>
      <c r="PQV688" s="198"/>
      <c r="PQW688" s="198"/>
      <c r="PQX688" s="198"/>
      <c r="PQY688" s="198"/>
      <c r="PQZ688" s="198"/>
      <c r="PRA688" s="198"/>
      <c r="PRB688" s="198"/>
      <c r="PRC688" s="198"/>
      <c r="PRD688" s="198"/>
      <c r="PRE688" s="198"/>
      <c r="PRF688" s="198"/>
      <c r="PRG688" s="198"/>
      <c r="PRH688" s="198"/>
      <c r="PRI688" s="198"/>
      <c r="PRJ688" s="198"/>
      <c r="PRK688" s="198"/>
      <c r="PRL688" s="198"/>
      <c r="PRM688" s="198"/>
      <c r="PRN688" s="198"/>
      <c r="PRO688" s="198"/>
      <c r="PRP688" s="198"/>
      <c r="PRQ688" s="198"/>
      <c r="PRR688" s="198"/>
      <c r="PRS688" s="198"/>
      <c r="PRT688" s="198"/>
      <c r="PRU688" s="198"/>
      <c r="PRV688" s="198"/>
      <c r="PRW688" s="198"/>
      <c r="PRX688" s="198"/>
      <c r="PRY688" s="198"/>
      <c r="PRZ688" s="198"/>
      <c r="PSA688" s="198"/>
      <c r="PSB688" s="198"/>
      <c r="PSC688" s="198"/>
      <c r="PSD688" s="198"/>
      <c r="PSE688" s="198"/>
      <c r="PSF688" s="198"/>
      <c r="PSG688" s="198"/>
      <c r="PSH688" s="198"/>
      <c r="PSI688" s="198"/>
      <c r="PSJ688" s="198"/>
      <c r="PSK688" s="198"/>
      <c r="PSL688" s="198"/>
      <c r="PSM688" s="198"/>
      <c r="PSN688" s="198"/>
      <c r="PSO688" s="198"/>
      <c r="PSP688" s="198"/>
      <c r="PSQ688" s="198"/>
      <c r="PSR688" s="198"/>
      <c r="PSS688" s="198"/>
      <c r="PST688" s="198"/>
      <c r="PSU688" s="198"/>
      <c r="PSV688" s="198"/>
      <c r="PSW688" s="198"/>
      <c r="PSX688" s="198"/>
      <c r="PSY688" s="198"/>
      <c r="PSZ688" s="198"/>
      <c r="PTA688" s="198"/>
      <c r="PTB688" s="198"/>
      <c r="PTC688" s="198"/>
      <c r="PTD688" s="198"/>
      <c r="PTE688" s="198"/>
      <c r="PTF688" s="198"/>
      <c r="PTG688" s="198"/>
      <c r="PTH688" s="198"/>
      <c r="PTI688" s="198"/>
      <c r="PTJ688" s="198"/>
      <c r="PTK688" s="198"/>
      <c r="PTL688" s="198"/>
      <c r="PTM688" s="198"/>
      <c r="PTN688" s="198"/>
      <c r="PTO688" s="198"/>
      <c r="PTP688" s="198"/>
      <c r="PTQ688" s="198"/>
      <c r="PTR688" s="198"/>
      <c r="PTS688" s="198"/>
      <c r="PTT688" s="198"/>
      <c r="PTU688" s="198"/>
      <c r="PTV688" s="198"/>
      <c r="PTW688" s="198"/>
      <c r="PTX688" s="198"/>
      <c r="PTY688" s="198"/>
      <c r="PTZ688" s="198"/>
      <c r="PUA688" s="198"/>
      <c r="PUB688" s="198"/>
      <c r="PUC688" s="198"/>
      <c r="PUD688" s="198"/>
      <c r="PUE688" s="198"/>
      <c r="PUF688" s="198"/>
      <c r="PUG688" s="198"/>
      <c r="PUH688" s="198"/>
      <c r="PUI688" s="198"/>
      <c r="PUJ688" s="198"/>
      <c r="PUK688" s="198"/>
      <c r="PUL688" s="198"/>
      <c r="PUM688" s="198"/>
      <c r="PUN688" s="198"/>
      <c r="PUO688" s="198"/>
      <c r="PUP688" s="198"/>
      <c r="PUQ688" s="198"/>
      <c r="PUR688" s="198"/>
      <c r="PUS688" s="198"/>
      <c r="PUT688" s="198"/>
      <c r="PUU688" s="198"/>
      <c r="PUV688" s="198"/>
      <c r="PUW688" s="198"/>
      <c r="PUX688" s="198"/>
      <c r="PUY688" s="198"/>
      <c r="PUZ688" s="198"/>
      <c r="PVA688" s="198"/>
      <c r="PVB688" s="198"/>
      <c r="PVC688" s="198"/>
      <c r="PVD688" s="198"/>
      <c r="PVE688" s="198"/>
      <c r="PVF688" s="198"/>
      <c r="PVG688" s="198"/>
      <c r="PVH688" s="198"/>
      <c r="PVI688" s="198"/>
      <c r="PVJ688" s="198"/>
      <c r="PVK688" s="198"/>
      <c r="PVL688" s="198"/>
      <c r="PVM688" s="198"/>
      <c r="PVN688" s="198"/>
      <c r="PVO688" s="198"/>
      <c r="PVP688" s="198"/>
      <c r="PVQ688" s="198"/>
      <c r="PVR688" s="198"/>
      <c r="PVS688" s="198"/>
      <c r="PVT688" s="198"/>
      <c r="PVU688" s="198"/>
      <c r="PVV688" s="198"/>
      <c r="PVW688" s="198"/>
      <c r="PVX688" s="198"/>
      <c r="PVY688" s="198"/>
      <c r="PVZ688" s="198"/>
      <c r="PWA688" s="198"/>
      <c r="PWB688" s="198"/>
      <c r="PWC688" s="198"/>
      <c r="PWD688" s="198"/>
      <c r="PWE688" s="198"/>
      <c r="PWF688" s="198"/>
      <c r="PWG688" s="198"/>
      <c r="PWH688" s="198"/>
      <c r="PWI688" s="198"/>
      <c r="PWJ688" s="198"/>
      <c r="PWK688" s="198"/>
      <c r="PWL688" s="198"/>
      <c r="PWM688" s="198"/>
      <c r="PWN688" s="198"/>
      <c r="PWO688" s="198"/>
      <c r="PWP688" s="198"/>
      <c r="PWQ688" s="198"/>
      <c r="PWR688" s="198"/>
      <c r="PWS688" s="198"/>
      <c r="PWT688" s="198"/>
      <c r="PWU688" s="198"/>
      <c r="PWV688" s="198"/>
      <c r="PWW688" s="198"/>
      <c r="PWX688" s="198"/>
      <c r="PWY688" s="198"/>
      <c r="PWZ688" s="198"/>
      <c r="PXA688" s="198"/>
      <c r="PXB688" s="198"/>
      <c r="PXC688" s="198"/>
      <c r="PXD688" s="198"/>
      <c r="PXE688" s="198"/>
      <c r="PXF688" s="198"/>
      <c r="PXG688" s="198"/>
      <c r="PXH688" s="198"/>
      <c r="PXI688" s="198"/>
      <c r="PXJ688" s="198"/>
      <c r="PXK688" s="198"/>
      <c r="PXL688" s="198"/>
      <c r="PXM688" s="198"/>
      <c r="PXN688" s="198"/>
      <c r="PXO688" s="198"/>
      <c r="PXP688" s="198"/>
      <c r="PXQ688" s="198"/>
      <c r="PXR688" s="198"/>
      <c r="PXS688" s="198"/>
      <c r="PXT688" s="198"/>
      <c r="PXU688" s="198"/>
      <c r="PXV688" s="198"/>
      <c r="PXW688" s="198"/>
      <c r="PXX688" s="198"/>
      <c r="PXY688" s="198"/>
      <c r="PXZ688" s="198"/>
      <c r="PYA688" s="198"/>
      <c r="PYB688" s="198"/>
      <c r="PYC688" s="198"/>
      <c r="PYD688" s="198"/>
      <c r="PYE688" s="198"/>
      <c r="PYF688" s="198"/>
      <c r="PYG688" s="198"/>
      <c r="PYH688" s="198"/>
      <c r="PYI688" s="198"/>
      <c r="PYJ688" s="198"/>
      <c r="PYK688" s="198"/>
      <c r="PYL688" s="198"/>
      <c r="PYM688" s="198"/>
      <c r="PYN688" s="198"/>
      <c r="PYO688" s="198"/>
      <c r="PYP688" s="198"/>
      <c r="PYQ688" s="198"/>
      <c r="PYR688" s="198"/>
      <c r="PYS688" s="198"/>
      <c r="PYT688" s="198"/>
      <c r="PYU688" s="198"/>
      <c r="PYV688" s="198"/>
      <c r="PYW688" s="198"/>
      <c r="PYX688" s="198"/>
      <c r="PYY688" s="198"/>
      <c r="PYZ688" s="198"/>
      <c r="PZA688" s="198"/>
      <c r="PZB688" s="198"/>
      <c r="PZC688" s="198"/>
      <c r="PZD688" s="198"/>
      <c r="PZE688" s="198"/>
      <c r="PZF688" s="198"/>
      <c r="PZG688" s="198"/>
      <c r="PZH688" s="198"/>
      <c r="PZI688" s="198"/>
      <c r="PZJ688" s="198"/>
      <c r="PZK688" s="198"/>
      <c r="PZL688" s="198"/>
      <c r="PZM688" s="198"/>
      <c r="PZN688" s="198"/>
      <c r="PZO688" s="198"/>
      <c r="PZP688" s="198"/>
      <c r="PZQ688" s="198"/>
      <c r="PZR688" s="198"/>
      <c r="PZS688" s="198"/>
      <c r="PZT688" s="198"/>
      <c r="PZU688" s="198"/>
      <c r="PZV688" s="198"/>
      <c r="PZW688" s="198"/>
      <c r="PZX688" s="198"/>
      <c r="PZY688" s="198"/>
      <c r="PZZ688" s="198"/>
      <c r="QAA688" s="198"/>
      <c r="QAB688" s="198"/>
      <c r="QAC688" s="198"/>
      <c r="QAD688" s="198"/>
      <c r="QAE688" s="198"/>
      <c r="QAF688" s="198"/>
      <c r="QAG688" s="198"/>
      <c r="QAH688" s="198"/>
      <c r="QAI688" s="198"/>
      <c r="QAJ688" s="198"/>
      <c r="QAK688" s="198"/>
      <c r="QAL688" s="198"/>
      <c r="QAM688" s="198"/>
      <c r="QAN688" s="198"/>
      <c r="QAO688" s="198"/>
      <c r="QAP688" s="198"/>
      <c r="QAQ688" s="198"/>
      <c r="QAR688" s="198"/>
      <c r="QAS688" s="198"/>
      <c r="QAT688" s="198"/>
      <c r="QAU688" s="198"/>
      <c r="QAV688" s="198"/>
      <c r="QAW688" s="198"/>
      <c r="QAX688" s="198"/>
      <c r="QAY688" s="198"/>
      <c r="QAZ688" s="198"/>
      <c r="QBA688" s="198"/>
      <c r="QBB688" s="198"/>
      <c r="QBC688" s="198"/>
      <c r="QBD688" s="198"/>
      <c r="QBE688" s="198"/>
      <c r="QBF688" s="198"/>
      <c r="QBG688" s="198"/>
      <c r="QBH688" s="198"/>
      <c r="QBI688" s="198"/>
      <c r="QBJ688" s="198"/>
      <c r="QBK688" s="198"/>
      <c r="QBL688" s="198"/>
      <c r="QBM688" s="198"/>
      <c r="QBN688" s="198"/>
      <c r="QBO688" s="198"/>
      <c r="QBP688" s="198"/>
      <c r="QBQ688" s="198"/>
      <c r="QBR688" s="198"/>
      <c r="QBS688" s="198"/>
      <c r="QBT688" s="198"/>
      <c r="QBU688" s="198"/>
      <c r="QBV688" s="198"/>
      <c r="QBW688" s="198"/>
      <c r="QBX688" s="198"/>
      <c r="QBY688" s="198"/>
      <c r="QBZ688" s="198"/>
      <c r="QCA688" s="198"/>
      <c r="QCB688" s="198"/>
      <c r="QCC688" s="198"/>
      <c r="QCD688" s="198"/>
      <c r="QCE688" s="198"/>
      <c r="QCF688" s="198"/>
      <c r="QCG688" s="198"/>
      <c r="QCH688" s="198"/>
      <c r="QCI688" s="198"/>
      <c r="QCJ688" s="198"/>
      <c r="QCK688" s="198"/>
      <c r="QCL688" s="198"/>
      <c r="QCM688" s="198"/>
      <c r="QCN688" s="198"/>
      <c r="QCO688" s="198"/>
      <c r="QCP688" s="198"/>
      <c r="QCQ688" s="198"/>
      <c r="QCR688" s="198"/>
      <c r="QCS688" s="198"/>
      <c r="QCT688" s="198"/>
      <c r="QCU688" s="198"/>
      <c r="QCV688" s="198"/>
      <c r="QCW688" s="198"/>
      <c r="QCX688" s="198"/>
      <c r="QCY688" s="198"/>
      <c r="QCZ688" s="198"/>
      <c r="QDA688" s="198"/>
      <c r="QDB688" s="198"/>
      <c r="QDC688" s="198"/>
      <c r="QDD688" s="198"/>
      <c r="QDE688" s="198"/>
      <c r="QDF688" s="198"/>
      <c r="QDG688" s="198"/>
      <c r="QDH688" s="198"/>
      <c r="QDI688" s="198"/>
      <c r="QDJ688" s="198"/>
      <c r="QDK688" s="198"/>
      <c r="QDL688" s="198"/>
      <c r="QDM688" s="198"/>
      <c r="QDN688" s="198"/>
      <c r="QDO688" s="198"/>
      <c r="QDP688" s="198"/>
      <c r="QDQ688" s="198"/>
      <c r="QDR688" s="198"/>
      <c r="QDS688" s="198"/>
      <c r="QDT688" s="198"/>
      <c r="QDU688" s="198"/>
      <c r="QDV688" s="198"/>
      <c r="QDW688" s="198"/>
      <c r="QDX688" s="198"/>
      <c r="QDY688" s="198"/>
      <c r="QDZ688" s="198"/>
      <c r="QEA688" s="198"/>
      <c r="QEB688" s="198"/>
      <c r="QEC688" s="198"/>
      <c r="QED688" s="198"/>
      <c r="QEE688" s="198"/>
      <c r="QEF688" s="198"/>
      <c r="QEG688" s="198"/>
      <c r="QEH688" s="198"/>
      <c r="QEI688" s="198"/>
      <c r="QEJ688" s="198"/>
      <c r="QEK688" s="198"/>
      <c r="QEL688" s="198"/>
      <c r="QEM688" s="198"/>
      <c r="QEN688" s="198"/>
      <c r="QEO688" s="198"/>
      <c r="QEP688" s="198"/>
      <c r="QEQ688" s="198"/>
      <c r="QER688" s="198"/>
      <c r="QES688" s="198"/>
      <c r="QET688" s="198"/>
      <c r="QEU688" s="198"/>
      <c r="QEV688" s="198"/>
      <c r="QEW688" s="198"/>
      <c r="QEX688" s="198"/>
      <c r="QEY688" s="198"/>
      <c r="QEZ688" s="198"/>
      <c r="QFA688" s="198"/>
      <c r="QFB688" s="198"/>
      <c r="QFC688" s="198"/>
      <c r="QFD688" s="198"/>
      <c r="QFE688" s="198"/>
      <c r="QFF688" s="198"/>
      <c r="QFG688" s="198"/>
      <c r="QFH688" s="198"/>
      <c r="QFI688" s="198"/>
      <c r="QFJ688" s="198"/>
      <c r="QFK688" s="198"/>
      <c r="QFL688" s="198"/>
      <c r="QFM688" s="198"/>
      <c r="QFN688" s="198"/>
      <c r="QFO688" s="198"/>
      <c r="QFP688" s="198"/>
      <c r="QFQ688" s="198"/>
      <c r="QFR688" s="198"/>
      <c r="QFS688" s="198"/>
      <c r="QFT688" s="198"/>
      <c r="QFU688" s="198"/>
      <c r="QFV688" s="198"/>
      <c r="QFW688" s="198"/>
      <c r="QFX688" s="198"/>
      <c r="QFY688" s="198"/>
      <c r="QFZ688" s="198"/>
      <c r="QGA688" s="198"/>
      <c r="QGB688" s="198"/>
      <c r="QGC688" s="198"/>
      <c r="QGD688" s="198"/>
      <c r="QGE688" s="198"/>
      <c r="QGF688" s="198"/>
      <c r="QGG688" s="198"/>
      <c r="QGH688" s="198"/>
      <c r="QGI688" s="198"/>
      <c r="QGJ688" s="198"/>
      <c r="QGK688" s="198"/>
      <c r="QGL688" s="198"/>
      <c r="QGM688" s="198"/>
      <c r="QGN688" s="198"/>
      <c r="QGO688" s="198"/>
      <c r="QGP688" s="198"/>
      <c r="QGQ688" s="198"/>
      <c r="QGR688" s="198"/>
      <c r="QGS688" s="198"/>
      <c r="QGT688" s="198"/>
      <c r="QGU688" s="198"/>
      <c r="QGV688" s="198"/>
      <c r="QGW688" s="198"/>
      <c r="QGX688" s="198"/>
      <c r="QGY688" s="198"/>
      <c r="QGZ688" s="198"/>
      <c r="QHA688" s="198"/>
      <c r="QHB688" s="198"/>
      <c r="QHC688" s="198"/>
      <c r="QHD688" s="198"/>
      <c r="QHE688" s="198"/>
      <c r="QHF688" s="198"/>
      <c r="QHG688" s="198"/>
      <c r="QHH688" s="198"/>
      <c r="QHI688" s="198"/>
      <c r="QHJ688" s="198"/>
      <c r="QHK688" s="198"/>
      <c r="QHL688" s="198"/>
      <c r="QHM688" s="198"/>
      <c r="QHN688" s="198"/>
      <c r="QHO688" s="198"/>
      <c r="QHP688" s="198"/>
      <c r="QHQ688" s="198"/>
      <c r="QHR688" s="198"/>
      <c r="QHS688" s="198"/>
      <c r="QHT688" s="198"/>
      <c r="QHU688" s="198"/>
      <c r="QHV688" s="198"/>
      <c r="QHW688" s="198"/>
      <c r="QHX688" s="198"/>
      <c r="QHY688" s="198"/>
      <c r="QHZ688" s="198"/>
      <c r="QIA688" s="198"/>
      <c r="QIB688" s="198"/>
      <c r="QIC688" s="198"/>
      <c r="QID688" s="198"/>
      <c r="QIE688" s="198"/>
      <c r="QIF688" s="198"/>
      <c r="QIG688" s="198"/>
      <c r="QIH688" s="198"/>
      <c r="QII688" s="198"/>
      <c r="QIJ688" s="198"/>
      <c r="QIK688" s="198"/>
      <c r="QIL688" s="198"/>
      <c r="QIM688" s="198"/>
      <c r="QIN688" s="198"/>
      <c r="QIO688" s="198"/>
      <c r="QIP688" s="198"/>
      <c r="QIQ688" s="198"/>
      <c r="QIR688" s="198"/>
      <c r="QIS688" s="198"/>
      <c r="QIT688" s="198"/>
      <c r="QIU688" s="198"/>
      <c r="QIV688" s="198"/>
      <c r="QIW688" s="198"/>
      <c r="QIX688" s="198"/>
      <c r="QIY688" s="198"/>
      <c r="QIZ688" s="198"/>
      <c r="QJA688" s="198"/>
      <c r="QJB688" s="198"/>
      <c r="QJC688" s="198"/>
      <c r="QJD688" s="198"/>
      <c r="QJE688" s="198"/>
      <c r="QJF688" s="198"/>
      <c r="QJG688" s="198"/>
      <c r="QJH688" s="198"/>
      <c r="QJI688" s="198"/>
      <c r="QJJ688" s="198"/>
      <c r="QJK688" s="198"/>
      <c r="QJL688" s="198"/>
      <c r="QJM688" s="198"/>
      <c r="QJN688" s="198"/>
      <c r="QJO688" s="198"/>
      <c r="QJP688" s="198"/>
      <c r="QJQ688" s="198"/>
      <c r="QJR688" s="198"/>
      <c r="QJS688" s="198"/>
      <c r="QJT688" s="198"/>
      <c r="QJU688" s="198"/>
      <c r="QJV688" s="198"/>
      <c r="QJW688" s="198"/>
      <c r="QJX688" s="198"/>
      <c r="QJY688" s="198"/>
      <c r="QJZ688" s="198"/>
      <c r="QKA688" s="198"/>
      <c r="QKB688" s="198"/>
      <c r="QKC688" s="198"/>
      <c r="QKD688" s="198"/>
      <c r="QKE688" s="198"/>
      <c r="QKF688" s="198"/>
      <c r="QKG688" s="198"/>
      <c r="QKH688" s="198"/>
      <c r="QKI688" s="198"/>
      <c r="QKJ688" s="198"/>
      <c r="QKK688" s="198"/>
      <c r="QKL688" s="198"/>
      <c r="QKM688" s="198"/>
      <c r="QKN688" s="198"/>
      <c r="QKO688" s="198"/>
      <c r="QKP688" s="198"/>
      <c r="QKQ688" s="198"/>
      <c r="QKR688" s="198"/>
      <c r="QKS688" s="198"/>
      <c r="QKT688" s="198"/>
      <c r="QKU688" s="198"/>
      <c r="QKV688" s="198"/>
      <c r="QKW688" s="198"/>
      <c r="QKX688" s="198"/>
      <c r="QKY688" s="198"/>
      <c r="QKZ688" s="198"/>
      <c r="QLA688" s="198"/>
      <c r="QLB688" s="198"/>
      <c r="QLC688" s="198"/>
      <c r="QLD688" s="198"/>
      <c r="QLE688" s="198"/>
      <c r="QLF688" s="198"/>
      <c r="QLG688" s="198"/>
      <c r="QLH688" s="198"/>
      <c r="QLI688" s="198"/>
      <c r="QLJ688" s="198"/>
      <c r="QLK688" s="198"/>
      <c r="QLL688" s="198"/>
      <c r="QLM688" s="198"/>
      <c r="QLN688" s="198"/>
      <c r="QLO688" s="198"/>
      <c r="QLP688" s="198"/>
      <c r="QLQ688" s="198"/>
      <c r="QLR688" s="198"/>
      <c r="QLS688" s="198"/>
      <c r="QLT688" s="198"/>
      <c r="QLU688" s="198"/>
      <c r="QLV688" s="198"/>
      <c r="QLW688" s="198"/>
      <c r="QLX688" s="198"/>
      <c r="QLY688" s="198"/>
      <c r="QLZ688" s="198"/>
      <c r="QMA688" s="198"/>
      <c r="QMB688" s="198"/>
      <c r="QMC688" s="198"/>
      <c r="QMD688" s="198"/>
      <c r="QME688" s="198"/>
      <c r="QMF688" s="198"/>
      <c r="QMG688" s="198"/>
      <c r="QMH688" s="198"/>
      <c r="QMI688" s="198"/>
      <c r="QMJ688" s="198"/>
      <c r="QMK688" s="198"/>
      <c r="QML688" s="198"/>
      <c r="QMM688" s="198"/>
      <c r="QMN688" s="198"/>
      <c r="QMO688" s="198"/>
      <c r="QMP688" s="198"/>
      <c r="QMQ688" s="198"/>
      <c r="QMR688" s="198"/>
      <c r="QMS688" s="198"/>
      <c r="QMT688" s="198"/>
      <c r="QMU688" s="198"/>
      <c r="QMV688" s="198"/>
      <c r="QMW688" s="198"/>
      <c r="QMX688" s="198"/>
      <c r="QMY688" s="198"/>
      <c r="QMZ688" s="198"/>
      <c r="QNA688" s="198"/>
      <c r="QNB688" s="198"/>
      <c r="QNC688" s="198"/>
      <c r="QND688" s="198"/>
      <c r="QNE688" s="198"/>
      <c r="QNF688" s="198"/>
      <c r="QNG688" s="198"/>
      <c r="QNH688" s="198"/>
      <c r="QNI688" s="198"/>
      <c r="QNJ688" s="198"/>
      <c r="QNK688" s="198"/>
      <c r="QNL688" s="198"/>
      <c r="QNM688" s="198"/>
      <c r="QNN688" s="198"/>
      <c r="QNO688" s="198"/>
      <c r="QNP688" s="198"/>
      <c r="QNQ688" s="198"/>
      <c r="QNR688" s="198"/>
      <c r="QNS688" s="198"/>
      <c r="QNT688" s="198"/>
      <c r="QNU688" s="198"/>
      <c r="QNV688" s="198"/>
      <c r="QNW688" s="198"/>
      <c r="QNX688" s="198"/>
      <c r="QNY688" s="198"/>
      <c r="QNZ688" s="198"/>
      <c r="QOA688" s="198"/>
      <c r="QOB688" s="198"/>
      <c r="QOC688" s="198"/>
      <c r="QOD688" s="198"/>
      <c r="QOE688" s="198"/>
      <c r="QOF688" s="198"/>
      <c r="QOG688" s="198"/>
      <c r="QOH688" s="198"/>
      <c r="QOI688" s="198"/>
      <c r="QOJ688" s="198"/>
      <c r="QOK688" s="198"/>
      <c r="QOL688" s="198"/>
      <c r="QOM688" s="198"/>
      <c r="QON688" s="198"/>
      <c r="QOO688" s="198"/>
      <c r="QOP688" s="198"/>
      <c r="QOQ688" s="198"/>
      <c r="QOR688" s="198"/>
      <c r="QOS688" s="198"/>
      <c r="QOT688" s="198"/>
      <c r="QOU688" s="198"/>
      <c r="QOV688" s="198"/>
      <c r="QOW688" s="198"/>
      <c r="QOX688" s="198"/>
      <c r="QOY688" s="198"/>
      <c r="QOZ688" s="198"/>
      <c r="QPA688" s="198"/>
      <c r="QPB688" s="198"/>
      <c r="QPC688" s="198"/>
      <c r="QPD688" s="198"/>
      <c r="QPE688" s="198"/>
      <c r="QPF688" s="198"/>
      <c r="QPG688" s="198"/>
      <c r="QPH688" s="198"/>
      <c r="QPI688" s="198"/>
      <c r="QPJ688" s="198"/>
      <c r="QPK688" s="198"/>
      <c r="QPL688" s="198"/>
      <c r="QPM688" s="198"/>
      <c r="QPN688" s="198"/>
      <c r="QPO688" s="198"/>
      <c r="QPP688" s="198"/>
      <c r="QPQ688" s="198"/>
      <c r="QPR688" s="198"/>
      <c r="QPS688" s="198"/>
      <c r="QPT688" s="198"/>
      <c r="QPU688" s="198"/>
      <c r="QPV688" s="198"/>
      <c r="QPW688" s="198"/>
      <c r="QPX688" s="198"/>
      <c r="QPY688" s="198"/>
      <c r="QPZ688" s="198"/>
      <c r="QQA688" s="198"/>
      <c r="QQB688" s="198"/>
      <c r="QQC688" s="198"/>
      <c r="QQD688" s="198"/>
      <c r="QQE688" s="198"/>
      <c r="QQF688" s="198"/>
      <c r="QQG688" s="198"/>
      <c r="QQH688" s="198"/>
      <c r="QQI688" s="198"/>
      <c r="QQJ688" s="198"/>
      <c r="QQK688" s="198"/>
      <c r="QQL688" s="198"/>
      <c r="QQM688" s="198"/>
      <c r="QQN688" s="198"/>
      <c r="QQO688" s="198"/>
      <c r="QQP688" s="198"/>
      <c r="QQQ688" s="198"/>
      <c r="QQR688" s="198"/>
      <c r="QQS688" s="198"/>
      <c r="QQT688" s="198"/>
      <c r="QQU688" s="198"/>
      <c r="QQV688" s="198"/>
      <c r="QQW688" s="198"/>
      <c r="QQX688" s="198"/>
      <c r="QQY688" s="198"/>
      <c r="QQZ688" s="198"/>
      <c r="QRA688" s="198"/>
      <c r="QRB688" s="198"/>
      <c r="QRC688" s="198"/>
      <c r="QRD688" s="198"/>
      <c r="QRE688" s="198"/>
      <c r="QRF688" s="198"/>
      <c r="QRG688" s="198"/>
      <c r="QRH688" s="198"/>
      <c r="QRI688" s="198"/>
      <c r="QRJ688" s="198"/>
      <c r="QRK688" s="198"/>
      <c r="QRL688" s="198"/>
      <c r="QRM688" s="198"/>
      <c r="QRN688" s="198"/>
      <c r="QRO688" s="198"/>
      <c r="QRP688" s="198"/>
      <c r="QRQ688" s="198"/>
      <c r="QRR688" s="198"/>
      <c r="QRS688" s="198"/>
      <c r="QRT688" s="198"/>
      <c r="QRU688" s="198"/>
      <c r="QRV688" s="198"/>
      <c r="QRW688" s="198"/>
      <c r="QRX688" s="198"/>
      <c r="QRY688" s="198"/>
      <c r="QRZ688" s="198"/>
      <c r="QSA688" s="198"/>
      <c r="QSB688" s="198"/>
      <c r="QSC688" s="198"/>
      <c r="QSD688" s="198"/>
      <c r="QSE688" s="198"/>
      <c r="QSF688" s="198"/>
      <c r="QSG688" s="198"/>
      <c r="QSH688" s="198"/>
      <c r="QSI688" s="198"/>
      <c r="QSJ688" s="198"/>
      <c r="QSK688" s="198"/>
      <c r="QSL688" s="198"/>
      <c r="QSM688" s="198"/>
      <c r="QSN688" s="198"/>
      <c r="QSO688" s="198"/>
      <c r="QSP688" s="198"/>
      <c r="QSQ688" s="198"/>
      <c r="QSR688" s="198"/>
      <c r="QSS688" s="198"/>
      <c r="QST688" s="198"/>
      <c r="QSU688" s="198"/>
      <c r="QSV688" s="198"/>
      <c r="QSW688" s="198"/>
      <c r="QSX688" s="198"/>
      <c r="QSY688" s="198"/>
      <c r="QSZ688" s="198"/>
      <c r="QTA688" s="198"/>
      <c r="QTB688" s="198"/>
      <c r="QTC688" s="198"/>
      <c r="QTD688" s="198"/>
      <c r="QTE688" s="198"/>
      <c r="QTF688" s="198"/>
      <c r="QTG688" s="198"/>
      <c r="QTH688" s="198"/>
      <c r="QTI688" s="198"/>
      <c r="QTJ688" s="198"/>
      <c r="QTK688" s="198"/>
      <c r="QTL688" s="198"/>
      <c r="QTM688" s="198"/>
      <c r="QTN688" s="198"/>
      <c r="QTO688" s="198"/>
      <c r="QTP688" s="198"/>
      <c r="QTQ688" s="198"/>
      <c r="QTR688" s="198"/>
      <c r="QTS688" s="198"/>
      <c r="QTT688" s="198"/>
      <c r="QTU688" s="198"/>
      <c r="QTV688" s="198"/>
      <c r="QTW688" s="198"/>
      <c r="QTX688" s="198"/>
      <c r="QTY688" s="198"/>
      <c r="QTZ688" s="198"/>
      <c r="QUA688" s="198"/>
      <c r="QUB688" s="198"/>
      <c r="QUC688" s="198"/>
      <c r="QUD688" s="198"/>
      <c r="QUE688" s="198"/>
      <c r="QUF688" s="198"/>
      <c r="QUG688" s="198"/>
      <c r="QUH688" s="198"/>
      <c r="QUI688" s="198"/>
      <c r="QUJ688" s="198"/>
      <c r="QUK688" s="198"/>
      <c r="QUL688" s="198"/>
      <c r="QUM688" s="198"/>
      <c r="QUN688" s="198"/>
      <c r="QUO688" s="198"/>
      <c r="QUP688" s="198"/>
      <c r="QUQ688" s="198"/>
      <c r="QUR688" s="198"/>
      <c r="QUS688" s="198"/>
      <c r="QUT688" s="198"/>
      <c r="QUU688" s="198"/>
      <c r="QUV688" s="198"/>
      <c r="QUW688" s="198"/>
      <c r="QUX688" s="198"/>
      <c r="QUY688" s="198"/>
      <c r="QUZ688" s="198"/>
      <c r="QVA688" s="198"/>
      <c r="QVB688" s="198"/>
      <c r="QVC688" s="198"/>
      <c r="QVD688" s="198"/>
      <c r="QVE688" s="198"/>
      <c r="QVF688" s="198"/>
      <c r="QVG688" s="198"/>
      <c r="QVH688" s="198"/>
      <c r="QVI688" s="198"/>
      <c r="QVJ688" s="198"/>
      <c r="QVK688" s="198"/>
      <c r="QVL688" s="198"/>
      <c r="QVM688" s="198"/>
      <c r="QVN688" s="198"/>
      <c r="QVO688" s="198"/>
      <c r="QVP688" s="198"/>
      <c r="QVQ688" s="198"/>
      <c r="QVR688" s="198"/>
      <c r="QVS688" s="198"/>
      <c r="QVT688" s="198"/>
      <c r="QVU688" s="198"/>
      <c r="QVV688" s="198"/>
      <c r="QVW688" s="198"/>
      <c r="QVX688" s="198"/>
      <c r="QVY688" s="198"/>
      <c r="QVZ688" s="198"/>
      <c r="QWA688" s="198"/>
      <c r="QWB688" s="198"/>
      <c r="QWC688" s="198"/>
      <c r="QWD688" s="198"/>
      <c r="QWE688" s="198"/>
      <c r="QWF688" s="198"/>
      <c r="QWG688" s="198"/>
      <c r="QWH688" s="198"/>
      <c r="QWI688" s="198"/>
      <c r="QWJ688" s="198"/>
      <c r="QWK688" s="198"/>
      <c r="QWL688" s="198"/>
      <c r="QWM688" s="198"/>
      <c r="QWN688" s="198"/>
      <c r="QWO688" s="198"/>
      <c r="QWP688" s="198"/>
      <c r="QWQ688" s="198"/>
      <c r="QWR688" s="198"/>
      <c r="QWS688" s="198"/>
      <c r="QWT688" s="198"/>
      <c r="QWU688" s="198"/>
      <c r="QWV688" s="198"/>
      <c r="QWW688" s="198"/>
      <c r="QWX688" s="198"/>
      <c r="QWY688" s="198"/>
      <c r="QWZ688" s="198"/>
      <c r="QXA688" s="198"/>
      <c r="QXB688" s="198"/>
      <c r="QXC688" s="198"/>
      <c r="QXD688" s="198"/>
      <c r="QXE688" s="198"/>
      <c r="QXF688" s="198"/>
      <c r="QXG688" s="198"/>
      <c r="QXH688" s="198"/>
      <c r="QXI688" s="198"/>
      <c r="QXJ688" s="198"/>
      <c r="QXK688" s="198"/>
      <c r="QXL688" s="198"/>
      <c r="QXM688" s="198"/>
      <c r="QXN688" s="198"/>
      <c r="QXO688" s="198"/>
      <c r="QXP688" s="198"/>
      <c r="QXQ688" s="198"/>
      <c r="QXR688" s="198"/>
      <c r="QXS688" s="198"/>
      <c r="QXT688" s="198"/>
      <c r="QXU688" s="198"/>
      <c r="QXV688" s="198"/>
      <c r="QXW688" s="198"/>
      <c r="QXX688" s="198"/>
      <c r="QXY688" s="198"/>
      <c r="QXZ688" s="198"/>
      <c r="QYA688" s="198"/>
      <c r="QYB688" s="198"/>
      <c r="QYC688" s="198"/>
      <c r="QYD688" s="198"/>
      <c r="QYE688" s="198"/>
      <c r="QYF688" s="198"/>
      <c r="QYG688" s="198"/>
      <c r="QYH688" s="198"/>
      <c r="QYI688" s="198"/>
      <c r="QYJ688" s="198"/>
      <c r="QYK688" s="198"/>
      <c r="QYL688" s="198"/>
      <c r="QYM688" s="198"/>
      <c r="QYN688" s="198"/>
      <c r="QYO688" s="198"/>
      <c r="QYP688" s="198"/>
      <c r="QYQ688" s="198"/>
      <c r="QYR688" s="198"/>
      <c r="QYS688" s="198"/>
      <c r="QYT688" s="198"/>
      <c r="QYU688" s="198"/>
      <c r="QYV688" s="198"/>
      <c r="QYW688" s="198"/>
      <c r="QYX688" s="198"/>
      <c r="QYY688" s="198"/>
      <c r="QYZ688" s="198"/>
      <c r="QZA688" s="198"/>
      <c r="QZB688" s="198"/>
      <c r="QZC688" s="198"/>
      <c r="QZD688" s="198"/>
      <c r="QZE688" s="198"/>
      <c r="QZF688" s="198"/>
      <c r="QZG688" s="198"/>
      <c r="QZH688" s="198"/>
      <c r="QZI688" s="198"/>
      <c r="QZJ688" s="198"/>
      <c r="QZK688" s="198"/>
      <c r="QZL688" s="198"/>
      <c r="QZM688" s="198"/>
      <c r="QZN688" s="198"/>
      <c r="QZO688" s="198"/>
      <c r="QZP688" s="198"/>
      <c r="QZQ688" s="198"/>
      <c r="QZR688" s="198"/>
      <c r="QZS688" s="198"/>
      <c r="QZT688" s="198"/>
      <c r="QZU688" s="198"/>
      <c r="QZV688" s="198"/>
      <c r="QZW688" s="198"/>
      <c r="QZX688" s="198"/>
      <c r="QZY688" s="198"/>
      <c r="QZZ688" s="198"/>
      <c r="RAA688" s="198"/>
      <c r="RAB688" s="198"/>
      <c r="RAC688" s="198"/>
      <c r="RAD688" s="198"/>
      <c r="RAE688" s="198"/>
      <c r="RAF688" s="198"/>
      <c r="RAG688" s="198"/>
      <c r="RAH688" s="198"/>
      <c r="RAI688" s="198"/>
      <c r="RAJ688" s="198"/>
      <c r="RAK688" s="198"/>
      <c r="RAL688" s="198"/>
      <c r="RAM688" s="198"/>
      <c r="RAN688" s="198"/>
      <c r="RAO688" s="198"/>
      <c r="RAP688" s="198"/>
      <c r="RAQ688" s="198"/>
      <c r="RAR688" s="198"/>
      <c r="RAS688" s="198"/>
      <c r="RAT688" s="198"/>
      <c r="RAU688" s="198"/>
      <c r="RAV688" s="198"/>
      <c r="RAW688" s="198"/>
      <c r="RAX688" s="198"/>
      <c r="RAY688" s="198"/>
      <c r="RAZ688" s="198"/>
      <c r="RBA688" s="198"/>
      <c r="RBB688" s="198"/>
      <c r="RBC688" s="198"/>
      <c r="RBD688" s="198"/>
      <c r="RBE688" s="198"/>
      <c r="RBF688" s="198"/>
      <c r="RBG688" s="198"/>
      <c r="RBH688" s="198"/>
      <c r="RBI688" s="198"/>
      <c r="RBJ688" s="198"/>
      <c r="RBK688" s="198"/>
      <c r="RBL688" s="198"/>
      <c r="RBM688" s="198"/>
      <c r="RBN688" s="198"/>
      <c r="RBO688" s="198"/>
      <c r="RBP688" s="198"/>
      <c r="RBQ688" s="198"/>
      <c r="RBR688" s="198"/>
      <c r="RBS688" s="198"/>
      <c r="RBT688" s="198"/>
      <c r="RBU688" s="198"/>
      <c r="RBV688" s="198"/>
      <c r="RBW688" s="198"/>
      <c r="RBX688" s="198"/>
      <c r="RBY688" s="198"/>
      <c r="RBZ688" s="198"/>
      <c r="RCA688" s="198"/>
      <c r="RCB688" s="198"/>
      <c r="RCC688" s="198"/>
      <c r="RCD688" s="198"/>
      <c r="RCE688" s="198"/>
      <c r="RCF688" s="198"/>
      <c r="RCG688" s="198"/>
      <c r="RCH688" s="198"/>
      <c r="RCI688" s="198"/>
      <c r="RCJ688" s="198"/>
      <c r="RCK688" s="198"/>
      <c r="RCL688" s="198"/>
      <c r="RCM688" s="198"/>
      <c r="RCN688" s="198"/>
      <c r="RCO688" s="198"/>
      <c r="RCP688" s="198"/>
      <c r="RCQ688" s="198"/>
      <c r="RCR688" s="198"/>
      <c r="RCS688" s="198"/>
      <c r="RCT688" s="198"/>
      <c r="RCU688" s="198"/>
      <c r="RCV688" s="198"/>
      <c r="RCW688" s="198"/>
      <c r="RCX688" s="198"/>
      <c r="RCY688" s="198"/>
      <c r="RCZ688" s="198"/>
      <c r="RDA688" s="198"/>
      <c r="RDB688" s="198"/>
      <c r="RDC688" s="198"/>
      <c r="RDD688" s="198"/>
      <c r="RDE688" s="198"/>
      <c r="RDF688" s="198"/>
      <c r="RDG688" s="198"/>
      <c r="RDH688" s="198"/>
      <c r="RDI688" s="198"/>
      <c r="RDJ688" s="198"/>
      <c r="RDK688" s="198"/>
      <c r="RDL688" s="198"/>
      <c r="RDM688" s="198"/>
      <c r="RDN688" s="198"/>
      <c r="RDO688" s="198"/>
      <c r="RDP688" s="198"/>
      <c r="RDQ688" s="198"/>
      <c r="RDR688" s="198"/>
      <c r="RDS688" s="198"/>
      <c r="RDT688" s="198"/>
      <c r="RDU688" s="198"/>
      <c r="RDV688" s="198"/>
      <c r="RDW688" s="198"/>
      <c r="RDX688" s="198"/>
      <c r="RDY688" s="198"/>
      <c r="RDZ688" s="198"/>
      <c r="REA688" s="198"/>
      <c r="REB688" s="198"/>
      <c r="REC688" s="198"/>
      <c r="RED688" s="198"/>
      <c r="REE688" s="198"/>
      <c r="REF688" s="198"/>
      <c r="REG688" s="198"/>
      <c r="REH688" s="198"/>
      <c r="REI688" s="198"/>
      <c r="REJ688" s="198"/>
      <c r="REK688" s="198"/>
      <c r="REL688" s="198"/>
      <c r="REM688" s="198"/>
      <c r="REN688" s="198"/>
      <c r="REO688" s="198"/>
      <c r="REP688" s="198"/>
      <c r="REQ688" s="198"/>
      <c r="RER688" s="198"/>
      <c r="RES688" s="198"/>
      <c r="RET688" s="198"/>
      <c r="REU688" s="198"/>
      <c r="REV688" s="198"/>
      <c r="REW688" s="198"/>
      <c r="REX688" s="198"/>
      <c r="REY688" s="198"/>
      <c r="REZ688" s="198"/>
      <c r="RFA688" s="198"/>
      <c r="RFB688" s="198"/>
      <c r="RFC688" s="198"/>
      <c r="RFD688" s="198"/>
      <c r="RFE688" s="198"/>
      <c r="RFF688" s="198"/>
      <c r="RFG688" s="198"/>
      <c r="RFH688" s="198"/>
      <c r="RFI688" s="198"/>
      <c r="RFJ688" s="198"/>
      <c r="RFK688" s="198"/>
      <c r="RFL688" s="198"/>
      <c r="RFM688" s="198"/>
      <c r="RFN688" s="198"/>
      <c r="RFO688" s="198"/>
      <c r="RFP688" s="198"/>
      <c r="RFQ688" s="198"/>
      <c r="RFR688" s="198"/>
      <c r="RFS688" s="198"/>
      <c r="RFT688" s="198"/>
      <c r="RFU688" s="198"/>
      <c r="RFV688" s="198"/>
      <c r="RFW688" s="198"/>
      <c r="RFX688" s="198"/>
      <c r="RFY688" s="198"/>
      <c r="RFZ688" s="198"/>
      <c r="RGA688" s="198"/>
      <c r="RGB688" s="198"/>
      <c r="RGC688" s="198"/>
      <c r="RGD688" s="198"/>
      <c r="RGE688" s="198"/>
      <c r="RGF688" s="198"/>
      <c r="RGG688" s="198"/>
      <c r="RGH688" s="198"/>
      <c r="RGI688" s="198"/>
      <c r="RGJ688" s="198"/>
      <c r="RGK688" s="198"/>
      <c r="RGL688" s="198"/>
      <c r="RGM688" s="198"/>
      <c r="RGN688" s="198"/>
      <c r="RGO688" s="198"/>
      <c r="RGP688" s="198"/>
      <c r="RGQ688" s="198"/>
      <c r="RGR688" s="198"/>
      <c r="RGS688" s="198"/>
      <c r="RGT688" s="198"/>
      <c r="RGU688" s="198"/>
      <c r="RGV688" s="198"/>
      <c r="RGW688" s="198"/>
      <c r="RGX688" s="198"/>
      <c r="RGY688" s="198"/>
      <c r="RGZ688" s="198"/>
      <c r="RHA688" s="198"/>
      <c r="RHB688" s="198"/>
      <c r="RHC688" s="198"/>
      <c r="RHD688" s="198"/>
      <c r="RHE688" s="198"/>
      <c r="RHF688" s="198"/>
      <c r="RHG688" s="198"/>
      <c r="RHH688" s="198"/>
      <c r="RHI688" s="198"/>
      <c r="RHJ688" s="198"/>
      <c r="RHK688" s="198"/>
      <c r="RHL688" s="198"/>
      <c r="RHM688" s="198"/>
      <c r="RHN688" s="198"/>
      <c r="RHO688" s="198"/>
      <c r="RHP688" s="198"/>
      <c r="RHQ688" s="198"/>
      <c r="RHR688" s="198"/>
      <c r="RHS688" s="198"/>
      <c r="RHT688" s="198"/>
      <c r="RHU688" s="198"/>
      <c r="RHV688" s="198"/>
      <c r="RHW688" s="198"/>
      <c r="RHX688" s="198"/>
      <c r="RHY688" s="198"/>
      <c r="RHZ688" s="198"/>
      <c r="RIA688" s="198"/>
      <c r="RIB688" s="198"/>
      <c r="RIC688" s="198"/>
      <c r="RID688" s="198"/>
      <c r="RIE688" s="198"/>
      <c r="RIF688" s="198"/>
      <c r="RIG688" s="198"/>
      <c r="RIH688" s="198"/>
      <c r="RII688" s="198"/>
      <c r="RIJ688" s="198"/>
      <c r="RIK688" s="198"/>
      <c r="RIL688" s="198"/>
      <c r="RIM688" s="198"/>
      <c r="RIN688" s="198"/>
      <c r="RIO688" s="198"/>
      <c r="RIP688" s="198"/>
      <c r="RIQ688" s="198"/>
      <c r="RIR688" s="198"/>
      <c r="RIS688" s="198"/>
      <c r="RIT688" s="198"/>
      <c r="RIU688" s="198"/>
      <c r="RIV688" s="198"/>
      <c r="RIW688" s="198"/>
      <c r="RIX688" s="198"/>
      <c r="RIY688" s="198"/>
      <c r="RIZ688" s="198"/>
      <c r="RJA688" s="198"/>
      <c r="RJB688" s="198"/>
      <c r="RJC688" s="198"/>
      <c r="RJD688" s="198"/>
      <c r="RJE688" s="198"/>
      <c r="RJF688" s="198"/>
      <c r="RJG688" s="198"/>
      <c r="RJH688" s="198"/>
      <c r="RJI688" s="198"/>
      <c r="RJJ688" s="198"/>
      <c r="RJK688" s="198"/>
      <c r="RJL688" s="198"/>
      <c r="RJM688" s="198"/>
      <c r="RJN688" s="198"/>
      <c r="RJO688" s="198"/>
      <c r="RJP688" s="198"/>
      <c r="RJQ688" s="198"/>
      <c r="RJR688" s="198"/>
      <c r="RJS688" s="198"/>
      <c r="RJT688" s="198"/>
      <c r="RJU688" s="198"/>
      <c r="RJV688" s="198"/>
      <c r="RJW688" s="198"/>
      <c r="RJX688" s="198"/>
      <c r="RJY688" s="198"/>
      <c r="RJZ688" s="198"/>
      <c r="RKA688" s="198"/>
      <c r="RKB688" s="198"/>
      <c r="RKC688" s="198"/>
      <c r="RKD688" s="198"/>
      <c r="RKE688" s="198"/>
      <c r="RKF688" s="198"/>
      <c r="RKG688" s="198"/>
      <c r="RKH688" s="198"/>
      <c r="RKI688" s="198"/>
      <c r="RKJ688" s="198"/>
      <c r="RKK688" s="198"/>
      <c r="RKL688" s="198"/>
      <c r="RKM688" s="198"/>
      <c r="RKN688" s="198"/>
      <c r="RKO688" s="198"/>
      <c r="RKP688" s="198"/>
      <c r="RKQ688" s="198"/>
      <c r="RKR688" s="198"/>
      <c r="RKS688" s="198"/>
      <c r="RKT688" s="198"/>
      <c r="RKU688" s="198"/>
      <c r="RKV688" s="198"/>
      <c r="RKW688" s="198"/>
      <c r="RKX688" s="198"/>
      <c r="RKY688" s="198"/>
      <c r="RKZ688" s="198"/>
      <c r="RLA688" s="198"/>
      <c r="RLB688" s="198"/>
      <c r="RLC688" s="198"/>
      <c r="RLD688" s="198"/>
      <c r="RLE688" s="198"/>
      <c r="RLF688" s="198"/>
      <c r="RLG688" s="198"/>
      <c r="RLH688" s="198"/>
      <c r="RLI688" s="198"/>
      <c r="RLJ688" s="198"/>
      <c r="RLK688" s="198"/>
      <c r="RLL688" s="198"/>
      <c r="RLM688" s="198"/>
      <c r="RLN688" s="198"/>
      <c r="RLO688" s="198"/>
      <c r="RLP688" s="198"/>
      <c r="RLQ688" s="198"/>
      <c r="RLR688" s="198"/>
      <c r="RLS688" s="198"/>
      <c r="RLT688" s="198"/>
      <c r="RLU688" s="198"/>
      <c r="RLV688" s="198"/>
      <c r="RLW688" s="198"/>
      <c r="RLX688" s="198"/>
      <c r="RLY688" s="198"/>
      <c r="RLZ688" s="198"/>
      <c r="RMA688" s="198"/>
      <c r="RMB688" s="198"/>
      <c r="RMC688" s="198"/>
      <c r="RMD688" s="198"/>
      <c r="RME688" s="198"/>
      <c r="RMF688" s="198"/>
      <c r="RMG688" s="198"/>
      <c r="RMH688" s="198"/>
      <c r="RMI688" s="198"/>
      <c r="RMJ688" s="198"/>
      <c r="RMK688" s="198"/>
      <c r="RML688" s="198"/>
      <c r="RMM688" s="198"/>
      <c r="RMN688" s="198"/>
      <c r="RMO688" s="198"/>
      <c r="RMP688" s="198"/>
      <c r="RMQ688" s="198"/>
      <c r="RMR688" s="198"/>
      <c r="RMS688" s="198"/>
      <c r="RMT688" s="198"/>
      <c r="RMU688" s="198"/>
      <c r="RMV688" s="198"/>
      <c r="RMW688" s="198"/>
      <c r="RMX688" s="198"/>
      <c r="RMY688" s="198"/>
      <c r="RMZ688" s="198"/>
      <c r="RNA688" s="198"/>
      <c r="RNB688" s="198"/>
      <c r="RNC688" s="198"/>
      <c r="RND688" s="198"/>
      <c r="RNE688" s="198"/>
      <c r="RNF688" s="198"/>
      <c r="RNG688" s="198"/>
      <c r="RNH688" s="198"/>
      <c r="RNI688" s="198"/>
      <c r="RNJ688" s="198"/>
      <c r="RNK688" s="198"/>
      <c r="RNL688" s="198"/>
      <c r="RNM688" s="198"/>
      <c r="RNN688" s="198"/>
      <c r="RNO688" s="198"/>
      <c r="RNP688" s="198"/>
      <c r="RNQ688" s="198"/>
      <c r="RNR688" s="198"/>
      <c r="RNS688" s="198"/>
      <c r="RNT688" s="198"/>
      <c r="RNU688" s="198"/>
      <c r="RNV688" s="198"/>
      <c r="RNW688" s="198"/>
      <c r="RNX688" s="198"/>
      <c r="RNY688" s="198"/>
      <c r="RNZ688" s="198"/>
      <c r="ROA688" s="198"/>
      <c r="ROB688" s="198"/>
      <c r="ROC688" s="198"/>
      <c r="ROD688" s="198"/>
      <c r="ROE688" s="198"/>
      <c r="ROF688" s="198"/>
      <c r="ROG688" s="198"/>
      <c r="ROH688" s="198"/>
      <c r="ROI688" s="198"/>
      <c r="ROJ688" s="198"/>
      <c r="ROK688" s="198"/>
      <c r="ROL688" s="198"/>
      <c r="ROM688" s="198"/>
      <c r="RON688" s="198"/>
      <c r="ROO688" s="198"/>
      <c r="ROP688" s="198"/>
      <c r="ROQ688" s="198"/>
      <c r="ROR688" s="198"/>
      <c r="ROS688" s="198"/>
      <c r="ROT688" s="198"/>
      <c r="ROU688" s="198"/>
      <c r="ROV688" s="198"/>
      <c r="ROW688" s="198"/>
      <c r="ROX688" s="198"/>
      <c r="ROY688" s="198"/>
      <c r="ROZ688" s="198"/>
      <c r="RPA688" s="198"/>
      <c r="RPB688" s="198"/>
      <c r="RPC688" s="198"/>
      <c r="RPD688" s="198"/>
      <c r="RPE688" s="198"/>
      <c r="RPF688" s="198"/>
      <c r="RPG688" s="198"/>
      <c r="RPH688" s="198"/>
      <c r="RPI688" s="198"/>
      <c r="RPJ688" s="198"/>
      <c r="RPK688" s="198"/>
      <c r="RPL688" s="198"/>
      <c r="RPM688" s="198"/>
      <c r="RPN688" s="198"/>
      <c r="RPO688" s="198"/>
      <c r="RPP688" s="198"/>
      <c r="RPQ688" s="198"/>
      <c r="RPR688" s="198"/>
      <c r="RPS688" s="198"/>
      <c r="RPT688" s="198"/>
      <c r="RPU688" s="198"/>
      <c r="RPV688" s="198"/>
      <c r="RPW688" s="198"/>
      <c r="RPX688" s="198"/>
      <c r="RPY688" s="198"/>
      <c r="RPZ688" s="198"/>
      <c r="RQA688" s="198"/>
      <c r="RQB688" s="198"/>
      <c r="RQC688" s="198"/>
      <c r="RQD688" s="198"/>
      <c r="RQE688" s="198"/>
      <c r="RQF688" s="198"/>
      <c r="RQG688" s="198"/>
      <c r="RQH688" s="198"/>
      <c r="RQI688" s="198"/>
      <c r="RQJ688" s="198"/>
      <c r="RQK688" s="198"/>
      <c r="RQL688" s="198"/>
      <c r="RQM688" s="198"/>
      <c r="RQN688" s="198"/>
      <c r="RQO688" s="198"/>
      <c r="RQP688" s="198"/>
      <c r="RQQ688" s="198"/>
      <c r="RQR688" s="198"/>
      <c r="RQS688" s="198"/>
      <c r="RQT688" s="198"/>
      <c r="RQU688" s="198"/>
      <c r="RQV688" s="198"/>
      <c r="RQW688" s="198"/>
      <c r="RQX688" s="198"/>
      <c r="RQY688" s="198"/>
      <c r="RQZ688" s="198"/>
      <c r="RRA688" s="198"/>
      <c r="RRB688" s="198"/>
      <c r="RRC688" s="198"/>
      <c r="RRD688" s="198"/>
      <c r="RRE688" s="198"/>
      <c r="RRF688" s="198"/>
      <c r="RRG688" s="198"/>
      <c r="RRH688" s="198"/>
      <c r="RRI688" s="198"/>
      <c r="RRJ688" s="198"/>
      <c r="RRK688" s="198"/>
      <c r="RRL688" s="198"/>
      <c r="RRM688" s="198"/>
      <c r="RRN688" s="198"/>
      <c r="RRO688" s="198"/>
      <c r="RRP688" s="198"/>
      <c r="RRQ688" s="198"/>
      <c r="RRR688" s="198"/>
      <c r="RRS688" s="198"/>
      <c r="RRT688" s="198"/>
      <c r="RRU688" s="198"/>
      <c r="RRV688" s="198"/>
      <c r="RRW688" s="198"/>
      <c r="RRX688" s="198"/>
      <c r="RRY688" s="198"/>
      <c r="RRZ688" s="198"/>
      <c r="RSA688" s="198"/>
      <c r="RSB688" s="198"/>
      <c r="RSC688" s="198"/>
      <c r="RSD688" s="198"/>
      <c r="RSE688" s="198"/>
      <c r="RSF688" s="198"/>
      <c r="RSG688" s="198"/>
      <c r="RSH688" s="198"/>
      <c r="RSI688" s="198"/>
      <c r="RSJ688" s="198"/>
      <c r="RSK688" s="198"/>
      <c r="RSL688" s="198"/>
      <c r="RSM688" s="198"/>
      <c r="RSN688" s="198"/>
      <c r="RSO688" s="198"/>
      <c r="RSP688" s="198"/>
      <c r="RSQ688" s="198"/>
      <c r="RSR688" s="198"/>
      <c r="RSS688" s="198"/>
      <c r="RST688" s="198"/>
      <c r="RSU688" s="198"/>
      <c r="RSV688" s="198"/>
      <c r="RSW688" s="198"/>
      <c r="RSX688" s="198"/>
      <c r="RSY688" s="198"/>
      <c r="RSZ688" s="198"/>
      <c r="RTA688" s="198"/>
      <c r="RTB688" s="198"/>
      <c r="RTC688" s="198"/>
      <c r="RTD688" s="198"/>
      <c r="RTE688" s="198"/>
      <c r="RTF688" s="198"/>
      <c r="RTG688" s="198"/>
      <c r="RTH688" s="198"/>
      <c r="RTI688" s="198"/>
      <c r="RTJ688" s="198"/>
      <c r="RTK688" s="198"/>
      <c r="RTL688" s="198"/>
      <c r="RTM688" s="198"/>
      <c r="RTN688" s="198"/>
      <c r="RTO688" s="198"/>
      <c r="RTP688" s="198"/>
      <c r="RTQ688" s="198"/>
      <c r="RTR688" s="198"/>
      <c r="RTS688" s="198"/>
      <c r="RTT688" s="198"/>
      <c r="RTU688" s="198"/>
      <c r="RTV688" s="198"/>
      <c r="RTW688" s="198"/>
      <c r="RTX688" s="198"/>
      <c r="RTY688" s="198"/>
      <c r="RTZ688" s="198"/>
      <c r="RUA688" s="198"/>
      <c r="RUB688" s="198"/>
      <c r="RUC688" s="198"/>
      <c r="RUD688" s="198"/>
      <c r="RUE688" s="198"/>
      <c r="RUF688" s="198"/>
      <c r="RUG688" s="198"/>
      <c r="RUH688" s="198"/>
      <c r="RUI688" s="198"/>
      <c r="RUJ688" s="198"/>
      <c r="RUK688" s="198"/>
      <c r="RUL688" s="198"/>
      <c r="RUM688" s="198"/>
      <c r="RUN688" s="198"/>
      <c r="RUO688" s="198"/>
      <c r="RUP688" s="198"/>
      <c r="RUQ688" s="198"/>
      <c r="RUR688" s="198"/>
      <c r="RUS688" s="198"/>
      <c r="RUT688" s="198"/>
      <c r="RUU688" s="198"/>
      <c r="RUV688" s="198"/>
      <c r="RUW688" s="198"/>
      <c r="RUX688" s="198"/>
      <c r="RUY688" s="198"/>
      <c r="RUZ688" s="198"/>
      <c r="RVA688" s="198"/>
      <c r="RVB688" s="198"/>
      <c r="RVC688" s="198"/>
      <c r="RVD688" s="198"/>
      <c r="RVE688" s="198"/>
      <c r="RVF688" s="198"/>
      <c r="RVG688" s="198"/>
      <c r="RVH688" s="198"/>
      <c r="RVI688" s="198"/>
      <c r="RVJ688" s="198"/>
      <c r="RVK688" s="198"/>
      <c r="RVL688" s="198"/>
      <c r="RVM688" s="198"/>
      <c r="RVN688" s="198"/>
      <c r="RVO688" s="198"/>
      <c r="RVP688" s="198"/>
      <c r="RVQ688" s="198"/>
      <c r="RVR688" s="198"/>
      <c r="RVS688" s="198"/>
      <c r="RVT688" s="198"/>
      <c r="RVU688" s="198"/>
      <c r="RVV688" s="198"/>
      <c r="RVW688" s="198"/>
      <c r="RVX688" s="198"/>
      <c r="RVY688" s="198"/>
      <c r="RVZ688" s="198"/>
      <c r="RWA688" s="198"/>
      <c r="RWB688" s="198"/>
      <c r="RWC688" s="198"/>
      <c r="RWD688" s="198"/>
      <c r="RWE688" s="198"/>
      <c r="RWF688" s="198"/>
      <c r="RWG688" s="198"/>
      <c r="RWH688" s="198"/>
      <c r="RWI688" s="198"/>
      <c r="RWJ688" s="198"/>
      <c r="RWK688" s="198"/>
      <c r="RWL688" s="198"/>
      <c r="RWM688" s="198"/>
      <c r="RWN688" s="198"/>
      <c r="RWO688" s="198"/>
      <c r="RWP688" s="198"/>
      <c r="RWQ688" s="198"/>
      <c r="RWR688" s="198"/>
      <c r="RWS688" s="198"/>
      <c r="RWT688" s="198"/>
      <c r="RWU688" s="198"/>
      <c r="RWV688" s="198"/>
      <c r="RWW688" s="198"/>
      <c r="RWX688" s="198"/>
      <c r="RWY688" s="198"/>
      <c r="RWZ688" s="198"/>
      <c r="RXA688" s="198"/>
      <c r="RXB688" s="198"/>
      <c r="RXC688" s="198"/>
      <c r="RXD688" s="198"/>
      <c r="RXE688" s="198"/>
      <c r="RXF688" s="198"/>
      <c r="RXG688" s="198"/>
      <c r="RXH688" s="198"/>
      <c r="RXI688" s="198"/>
      <c r="RXJ688" s="198"/>
      <c r="RXK688" s="198"/>
      <c r="RXL688" s="198"/>
      <c r="RXM688" s="198"/>
      <c r="RXN688" s="198"/>
      <c r="RXO688" s="198"/>
      <c r="RXP688" s="198"/>
      <c r="RXQ688" s="198"/>
      <c r="RXR688" s="198"/>
      <c r="RXS688" s="198"/>
      <c r="RXT688" s="198"/>
      <c r="RXU688" s="198"/>
      <c r="RXV688" s="198"/>
      <c r="RXW688" s="198"/>
      <c r="RXX688" s="198"/>
      <c r="RXY688" s="198"/>
      <c r="RXZ688" s="198"/>
      <c r="RYA688" s="198"/>
      <c r="RYB688" s="198"/>
      <c r="RYC688" s="198"/>
      <c r="RYD688" s="198"/>
      <c r="RYE688" s="198"/>
      <c r="RYF688" s="198"/>
      <c r="RYG688" s="198"/>
      <c r="RYH688" s="198"/>
      <c r="RYI688" s="198"/>
      <c r="RYJ688" s="198"/>
      <c r="RYK688" s="198"/>
      <c r="RYL688" s="198"/>
      <c r="RYM688" s="198"/>
      <c r="RYN688" s="198"/>
      <c r="RYO688" s="198"/>
      <c r="RYP688" s="198"/>
      <c r="RYQ688" s="198"/>
      <c r="RYR688" s="198"/>
      <c r="RYS688" s="198"/>
      <c r="RYT688" s="198"/>
      <c r="RYU688" s="198"/>
      <c r="RYV688" s="198"/>
      <c r="RYW688" s="198"/>
      <c r="RYX688" s="198"/>
      <c r="RYY688" s="198"/>
      <c r="RYZ688" s="198"/>
      <c r="RZA688" s="198"/>
      <c r="RZB688" s="198"/>
      <c r="RZC688" s="198"/>
      <c r="RZD688" s="198"/>
      <c r="RZE688" s="198"/>
      <c r="RZF688" s="198"/>
      <c r="RZG688" s="198"/>
      <c r="RZH688" s="198"/>
      <c r="RZI688" s="198"/>
      <c r="RZJ688" s="198"/>
      <c r="RZK688" s="198"/>
      <c r="RZL688" s="198"/>
      <c r="RZM688" s="198"/>
      <c r="RZN688" s="198"/>
      <c r="RZO688" s="198"/>
      <c r="RZP688" s="198"/>
      <c r="RZQ688" s="198"/>
      <c r="RZR688" s="198"/>
      <c r="RZS688" s="198"/>
      <c r="RZT688" s="198"/>
      <c r="RZU688" s="198"/>
      <c r="RZV688" s="198"/>
      <c r="RZW688" s="198"/>
      <c r="RZX688" s="198"/>
      <c r="RZY688" s="198"/>
      <c r="RZZ688" s="198"/>
      <c r="SAA688" s="198"/>
      <c r="SAB688" s="198"/>
      <c r="SAC688" s="198"/>
      <c r="SAD688" s="198"/>
      <c r="SAE688" s="198"/>
      <c r="SAF688" s="198"/>
      <c r="SAG688" s="198"/>
      <c r="SAH688" s="198"/>
      <c r="SAI688" s="198"/>
      <c r="SAJ688" s="198"/>
      <c r="SAK688" s="198"/>
      <c r="SAL688" s="198"/>
      <c r="SAM688" s="198"/>
      <c r="SAN688" s="198"/>
      <c r="SAO688" s="198"/>
      <c r="SAP688" s="198"/>
      <c r="SAQ688" s="198"/>
      <c r="SAR688" s="198"/>
      <c r="SAS688" s="198"/>
      <c r="SAT688" s="198"/>
      <c r="SAU688" s="198"/>
      <c r="SAV688" s="198"/>
      <c r="SAW688" s="198"/>
      <c r="SAX688" s="198"/>
      <c r="SAY688" s="198"/>
      <c r="SAZ688" s="198"/>
      <c r="SBA688" s="198"/>
      <c r="SBB688" s="198"/>
      <c r="SBC688" s="198"/>
      <c r="SBD688" s="198"/>
      <c r="SBE688" s="198"/>
      <c r="SBF688" s="198"/>
      <c r="SBG688" s="198"/>
      <c r="SBH688" s="198"/>
      <c r="SBI688" s="198"/>
      <c r="SBJ688" s="198"/>
      <c r="SBK688" s="198"/>
      <c r="SBL688" s="198"/>
      <c r="SBM688" s="198"/>
      <c r="SBN688" s="198"/>
      <c r="SBO688" s="198"/>
      <c r="SBP688" s="198"/>
      <c r="SBQ688" s="198"/>
      <c r="SBR688" s="198"/>
      <c r="SBS688" s="198"/>
      <c r="SBT688" s="198"/>
      <c r="SBU688" s="198"/>
      <c r="SBV688" s="198"/>
      <c r="SBW688" s="198"/>
      <c r="SBX688" s="198"/>
      <c r="SBY688" s="198"/>
      <c r="SBZ688" s="198"/>
      <c r="SCA688" s="198"/>
      <c r="SCB688" s="198"/>
      <c r="SCC688" s="198"/>
      <c r="SCD688" s="198"/>
      <c r="SCE688" s="198"/>
      <c r="SCF688" s="198"/>
      <c r="SCG688" s="198"/>
      <c r="SCH688" s="198"/>
      <c r="SCI688" s="198"/>
      <c r="SCJ688" s="198"/>
      <c r="SCK688" s="198"/>
      <c r="SCL688" s="198"/>
      <c r="SCM688" s="198"/>
      <c r="SCN688" s="198"/>
      <c r="SCO688" s="198"/>
      <c r="SCP688" s="198"/>
      <c r="SCQ688" s="198"/>
      <c r="SCR688" s="198"/>
      <c r="SCS688" s="198"/>
      <c r="SCT688" s="198"/>
      <c r="SCU688" s="198"/>
      <c r="SCV688" s="198"/>
      <c r="SCW688" s="198"/>
      <c r="SCX688" s="198"/>
      <c r="SCY688" s="198"/>
      <c r="SCZ688" s="198"/>
      <c r="SDA688" s="198"/>
      <c r="SDB688" s="198"/>
      <c r="SDC688" s="198"/>
      <c r="SDD688" s="198"/>
      <c r="SDE688" s="198"/>
      <c r="SDF688" s="198"/>
      <c r="SDG688" s="198"/>
      <c r="SDH688" s="198"/>
      <c r="SDI688" s="198"/>
      <c r="SDJ688" s="198"/>
      <c r="SDK688" s="198"/>
      <c r="SDL688" s="198"/>
      <c r="SDM688" s="198"/>
      <c r="SDN688" s="198"/>
      <c r="SDO688" s="198"/>
      <c r="SDP688" s="198"/>
      <c r="SDQ688" s="198"/>
      <c r="SDR688" s="198"/>
      <c r="SDS688" s="198"/>
      <c r="SDT688" s="198"/>
      <c r="SDU688" s="198"/>
      <c r="SDV688" s="198"/>
      <c r="SDW688" s="198"/>
      <c r="SDX688" s="198"/>
      <c r="SDY688" s="198"/>
      <c r="SDZ688" s="198"/>
      <c r="SEA688" s="198"/>
      <c r="SEB688" s="198"/>
      <c r="SEC688" s="198"/>
      <c r="SED688" s="198"/>
      <c r="SEE688" s="198"/>
      <c r="SEF688" s="198"/>
      <c r="SEG688" s="198"/>
      <c r="SEH688" s="198"/>
      <c r="SEI688" s="198"/>
      <c r="SEJ688" s="198"/>
      <c r="SEK688" s="198"/>
      <c r="SEL688" s="198"/>
      <c r="SEM688" s="198"/>
      <c r="SEN688" s="198"/>
      <c r="SEO688" s="198"/>
      <c r="SEP688" s="198"/>
      <c r="SEQ688" s="198"/>
      <c r="SER688" s="198"/>
      <c r="SES688" s="198"/>
      <c r="SET688" s="198"/>
      <c r="SEU688" s="198"/>
      <c r="SEV688" s="198"/>
      <c r="SEW688" s="198"/>
      <c r="SEX688" s="198"/>
      <c r="SEY688" s="198"/>
      <c r="SEZ688" s="198"/>
      <c r="SFA688" s="198"/>
      <c r="SFB688" s="198"/>
      <c r="SFC688" s="198"/>
      <c r="SFD688" s="198"/>
      <c r="SFE688" s="198"/>
      <c r="SFF688" s="198"/>
      <c r="SFG688" s="198"/>
      <c r="SFH688" s="198"/>
      <c r="SFI688" s="198"/>
      <c r="SFJ688" s="198"/>
      <c r="SFK688" s="198"/>
      <c r="SFL688" s="198"/>
      <c r="SFM688" s="198"/>
      <c r="SFN688" s="198"/>
      <c r="SFO688" s="198"/>
      <c r="SFP688" s="198"/>
      <c r="SFQ688" s="198"/>
      <c r="SFR688" s="198"/>
      <c r="SFS688" s="198"/>
      <c r="SFT688" s="198"/>
      <c r="SFU688" s="198"/>
      <c r="SFV688" s="198"/>
      <c r="SFW688" s="198"/>
      <c r="SFX688" s="198"/>
      <c r="SFY688" s="198"/>
      <c r="SFZ688" s="198"/>
      <c r="SGA688" s="198"/>
      <c r="SGB688" s="198"/>
      <c r="SGC688" s="198"/>
      <c r="SGD688" s="198"/>
      <c r="SGE688" s="198"/>
      <c r="SGF688" s="198"/>
      <c r="SGG688" s="198"/>
      <c r="SGH688" s="198"/>
      <c r="SGI688" s="198"/>
      <c r="SGJ688" s="198"/>
      <c r="SGK688" s="198"/>
      <c r="SGL688" s="198"/>
      <c r="SGM688" s="198"/>
      <c r="SGN688" s="198"/>
      <c r="SGO688" s="198"/>
      <c r="SGP688" s="198"/>
      <c r="SGQ688" s="198"/>
      <c r="SGR688" s="198"/>
      <c r="SGS688" s="198"/>
      <c r="SGT688" s="198"/>
      <c r="SGU688" s="198"/>
      <c r="SGV688" s="198"/>
      <c r="SGW688" s="198"/>
      <c r="SGX688" s="198"/>
      <c r="SGY688" s="198"/>
      <c r="SGZ688" s="198"/>
      <c r="SHA688" s="198"/>
      <c r="SHB688" s="198"/>
      <c r="SHC688" s="198"/>
      <c r="SHD688" s="198"/>
      <c r="SHE688" s="198"/>
      <c r="SHF688" s="198"/>
      <c r="SHG688" s="198"/>
      <c r="SHH688" s="198"/>
      <c r="SHI688" s="198"/>
      <c r="SHJ688" s="198"/>
      <c r="SHK688" s="198"/>
      <c r="SHL688" s="198"/>
      <c r="SHM688" s="198"/>
      <c r="SHN688" s="198"/>
      <c r="SHO688" s="198"/>
      <c r="SHP688" s="198"/>
      <c r="SHQ688" s="198"/>
      <c r="SHR688" s="198"/>
      <c r="SHS688" s="198"/>
      <c r="SHT688" s="198"/>
      <c r="SHU688" s="198"/>
      <c r="SHV688" s="198"/>
      <c r="SHW688" s="198"/>
      <c r="SHX688" s="198"/>
      <c r="SHY688" s="198"/>
      <c r="SHZ688" s="198"/>
      <c r="SIA688" s="198"/>
      <c r="SIB688" s="198"/>
      <c r="SIC688" s="198"/>
      <c r="SID688" s="198"/>
      <c r="SIE688" s="198"/>
      <c r="SIF688" s="198"/>
      <c r="SIG688" s="198"/>
      <c r="SIH688" s="198"/>
      <c r="SII688" s="198"/>
      <c r="SIJ688" s="198"/>
      <c r="SIK688" s="198"/>
      <c r="SIL688" s="198"/>
      <c r="SIM688" s="198"/>
      <c r="SIN688" s="198"/>
      <c r="SIO688" s="198"/>
      <c r="SIP688" s="198"/>
      <c r="SIQ688" s="198"/>
      <c r="SIR688" s="198"/>
      <c r="SIS688" s="198"/>
      <c r="SIT688" s="198"/>
      <c r="SIU688" s="198"/>
      <c r="SIV688" s="198"/>
      <c r="SIW688" s="198"/>
      <c r="SIX688" s="198"/>
      <c r="SIY688" s="198"/>
      <c r="SIZ688" s="198"/>
      <c r="SJA688" s="198"/>
      <c r="SJB688" s="198"/>
      <c r="SJC688" s="198"/>
      <c r="SJD688" s="198"/>
      <c r="SJE688" s="198"/>
      <c r="SJF688" s="198"/>
      <c r="SJG688" s="198"/>
      <c r="SJH688" s="198"/>
      <c r="SJI688" s="198"/>
      <c r="SJJ688" s="198"/>
      <c r="SJK688" s="198"/>
      <c r="SJL688" s="198"/>
      <c r="SJM688" s="198"/>
      <c r="SJN688" s="198"/>
      <c r="SJO688" s="198"/>
      <c r="SJP688" s="198"/>
      <c r="SJQ688" s="198"/>
      <c r="SJR688" s="198"/>
      <c r="SJS688" s="198"/>
      <c r="SJT688" s="198"/>
      <c r="SJU688" s="198"/>
      <c r="SJV688" s="198"/>
      <c r="SJW688" s="198"/>
      <c r="SJX688" s="198"/>
      <c r="SJY688" s="198"/>
      <c r="SJZ688" s="198"/>
      <c r="SKA688" s="198"/>
      <c r="SKB688" s="198"/>
      <c r="SKC688" s="198"/>
      <c r="SKD688" s="198"/>
      <c r="SKE688" s="198"/>
      <c r="SKF688" s="198"/>
      <c r="SKG688" s="198"/>
      <c r="SKH688" s="198"/>
      <c r="SKI688" s="198"/>
      <c r="SKJ688" s="198"/>
      <c r="SKK688" s="198"/>
      <c r="SKL688" s="198"/>
      <c r="SKM688" s="198"/>
      <c r="SKN688" s="198"/>
      <c r="SKO688" s="198"/>
      <c r="SKP688" s="198"/>
      <c r="SKQ688" s="198"/>
      <c r="SKR688" s="198"/>
      <c r="SKS688" s="198"/>
      <c r="SKT688" s="198"/>
      <c r="SKU688" s="198"/>
      <c r="SKV688" s="198"/>
      <c r="SKW688" s="198"/>
      <c r="SKX688" s="198"/>
      <c r="SKY688" s="198"/>
      <c r="SKZ688" s="198"/>
      <c r="SLA688" s="198"/>
      <c r="SLB688" s="198"/>
      <c r="SLC688" s="198"/>
      <c r="SLD688" s="198"/>
      <c r="SLE688" s="198"/>
      <c r="SLF688" s="198"/>
      <c r="SLG688" s="198"/>
      <c r="SLH688" s="198"/>
      <c r="SLI688" s="198"/>
      <c r="SLJ688" s="198"/>
      <c r="SLK688" s="198"/>
      <c r="SLL688" s="198"/>
      <c r="SLM688" s="198"/>
      <c r="SLN688" s="198"/>
      <c r="SLO688" s="198"/>
      <c r="SLP688" s="198"/>
      <c r="SLQ688" s="198"/>
      <c r="SLR688" s="198"/>
      <c r="SLS688" s="198"/>
      <c r="SLT688" s="198"/>
      <c r="SLU688" s="198"/>
      <c r="SLV688" s="198"/>
      <c r="SLW688" s="198"/>
      <c r="SLX688" s="198"/>
      <c r="SLY688" s="198"/>
      <c r="SLZ688" s="198"/>
      <c r="SMA688" s="198"/>
      <c r="SMB688" s="198"/>
      <c r="SMC688" s="198"/>
      <c r="SMD688" s="198"/>
      <c r="SME688" s="198"/>
      <c r="SMF688" s="198"/>
      <c r="SMG688" s="198"/>
      <c r="SMH688" s="198"/>
      <c r="SMI688" s="198"/>
      <c r="SMJ688" s="198"/>
      <c r="SMK688" s="198"/>
      <c r="SML688" s="198"/>
      <c r="SMM688" s="198"/>
      <c r="SMN688" s="198"/>
      <c r="SMO688" s="198"/>
      <c r="SMP688" s="198"/>
      <c r="SMQ688" s="198"/>
      <c r="SMR688" s="198"/>
      <c r="SMS688" s="198"/>
      <c r="SMT688" s="198"/>
      <c r="SMU688" s="198"/>
      <c r="SMV688" s="198"/>
      <c r="SMW688" s="198"/>
      <c r="SMX688" s="198"/>
      <c r="SMY688" s="198"/>
      <c r="SMZ688" s="198"/>
      <c r="SNA688" s="198"/>
      <c r="SNB688" s="198"/>
      <c r="SNC688" s="198"/>
      <c r="SND688" s="198"/>
      <c r="SNE688" s="198"/>
      <c r="SNF688" s="198"/>
      <c r="SNG688" s="198"/>
      <c r="SNH688" s="198"/>
      <c r="SNI688" s="198"/>
      <c r="SNJ688" s="198"/>
      <c r="SNK688" s="198"/>
      <c r="SNL688" s="198"/>
      <c r="SNM688" s="198"/>
      <c r="SNN688" s="198"/>
      <c r="SNO688" s="198"/>
      <c r="SNP688" s="198"/>
      <c r="SNQ688" s="198"/>
      <c r="SNR688" s="198"/>
      <c r="SNS688" s="198"/>
      <c r="SNT688" s="198"/>
      <c r="SNU688" s="198"/>
      <c r="SNV688" s="198"/>
      <c r="SNW688" s="198"/>
      <c r="SNX688" s="198"/>
      <c r="SNY688" s="198"/>
      <c r="SNZ688" s="198"/>
      <c r="SOA688" s="198"/>
      <c r="SOB688" s="198"/>
      <c r="SOC688" s="198"/>
      <c r="SOD688" s="198"/>
      <c r="SOE688" s="198"/>
      <c r="SOF688" s="198"/>
      <c r="SOG688" s="198"/>
      <c r="SOH688" s="198"/>
      <c r="SOI688" s="198"/>
      <c r="SOJ688" s="198"/>
      <c r="SOK688" s="198"/>
      <c r="SOL688" s="198"/>
      <c r="SOM688" s="198"/>
      <c r="SON688" s="198"/>
      <c r="SOO688" s="198"/>
      <c r="SOP688" s="198"/>
      <c r="SOQ688" s="198"/>
      <c r="SOR688" s="198"/>
      <c r="SOS688" s="198"/>
      <c r="SOT688" s="198"/>
      <c r="SOU688" s="198"/>
      <c r="SOV688" s="198"/>
      <c r="SOW688" s="198"/>
      <c r="SOX688" s="198"/>
      <c r="SOY688" s="198"/>
      <c r="SOZ688" s="198"/>
      <c r="SPA688" s="198"/>
      <c r="SPB688" s="198"/>
      <c r="SPC688" s="198"/>
      <c r="SPD688" s="198"/>
      <c r="SPE688" s="198"/>
      <c r="SPF688" s="198"/>
      <c r="SPG688" s="198"/>
      <c r="SPH688" s="198"/>
      <c r="SPI688" s="198"/>
      <c r="SPJ688" s="198"/>
      <c r="SPK688" s="198"/>
      <c r="SPL688" s="198"/>
      <c r="SPM688" s="198"/>
      <c r="SPN688" s="198"/>
      <c r="SPO688" s="198"/>
      <c r="SPP688" s="198"/>
      <c r="SPQ688" s="198"/>
      <c r="SPR688" s="198"/>
      <c r="SPS688" s="198"/>
      <c r="SPT688" s="198"/>
      <c r="SPU688" s="198"/>
      <c r="SPV688" s="198"/>
      <c r="SPW688" s="198"/>
      <c r="SPX688" s="198"/>
      <c r="SPY688" s="198"/>
      <c r="SPZ688" s="198"/>
      <c r="SQA688" s="198"/>
      <c r="SQB688" s="198"/>
      <c r="SQC688" s="198"/>
      <c r="SQD688" s="198"/>
      <c r="SQE688" s="198"/>
      <c r="SQF688" s="198"/>
      <c r="SQG688" s="198"/>
      <c r="SQH688" s="198"/>
      <c r="SQI688" s="198"/>
      <c r="SQJ688" s="198"/>
      <c r="SQK688" s="198"/>
      <c r="SQL688" s="198"/>
      <c r="SQM688" s="198"/>
      <c r="SQN688" s="198"/>
      <c r="SQO688" s="198"/>
      <c r="SQP688" s="198"/>
      <c r="SQQ688" s="198"/>
      <c r="SQR688" s="198"/>
      <c r="SQS688" s="198"/>
      <c r="SQT688" s="198"/>
      <c r="SQU688" s="198"/>
      <c r="SQV688" s="198"/>
      <c r="SQW688" s="198"/>
      <c r="SQX688" s="198"/>
      <c r="SQY688" s="198"/>
      <c r="SQZ688" s="198"/>
      <c r="SRA688" s="198"/>
      <c r="SRB688" s="198"/>
      <c r="SRC688" s="198"/>
      <c r="SRD688" s="198"/>
      <c r="SRE688" s="198"/>
      <c r="SRF688" s="198"/>
      <c r="SRG688" s="198"/>
      <c r="SRH688" s="198"/>
      <c r="SRI688" s="198"/>
      <c r="SRJ688" s="198"/>
      <c r="SRK688" s="198"/>
      <c r="SRL688" s="198"/>
      <c r="SRM688" s="198"/>
      <c r="SRN688" s="198"/>
      <c r="SRO688" s="198"/>
      <c r="SRP688" s="198"/>
      <c r="SRQ688" s="198"/>
      <c r="SRR688" s="198"/>
      <c r="SRS688" s="198"/>
      <c r="SRT688" s="198"/>
      <c r="SRU688" s="198"/>
      <c r="SRV688" s="198"/>
      <c r="SRW688" s="198"/>
      <c r="SRX688" s="198"/>
      <c r="SRY688" s="198"/>
      <c r="SRZ688" s="198"/>
      <c r="SSA688" s="198"/>
      <c r="SSB688" s="198"/>
      <c r="SSC688" s="198"/>
      <c r="SSD688" s="198"/>
      <c r="SSE688" s="198"/>
      <c r="SSF688" s="198"/>
      <c r="SSG688" s="198"/>
      <c r="SSH688" s="198"/>
      <c r="SSI688" s="198"/>
      <c r="SSJ688" s="198"/>
      <c r="SSK688" s="198"/>
      <c r="SSL688" s="198"/>
      <c r="SSM688" s="198"/>
      <c r="SSN688" s="198"/>
      <c r="SSO688" s="198"/>
      <c r="SSP688" s="198"/>
      <c r="SSQ688" s="198"/>
      <c r="SSR688" s="198"/>
      <c r="SSS688" s="198"/>
      <c r="SST688" s="198"/>
      <c r="SSU688" s="198"/>
      <c r="SSV688" s="198"/>
      <c r="SSW688" s="198"/>
      <c r="SSX688" s="198"/>
      <c r="SSY688" s="198"/>
      <c r="SSZ688" s="198"/>
      <c r="STA688" s="198"/>
      <c r="STB688" s="198"/>
      <c r="STC688" s="198"/>
      <c r="STD688" s="198"/>
      <c r="STE688" s="198"/>
      <c r="STF688" s="198"/>
      <c r="STG688" s="198"/>
      <c r="STH688" s="198"/>
      <c r="STI688" s="198"/>
      <c r="STJ688" s="198"/>
      <c r="STK688" s="198"/>
      <c r="STL688" s="198"/>
      <c r="STM688" s="198"/>
      <c r="STN688" s="198"/>
      <c r="STO688" s="198"/>
      <c r="STP688" s="198"/>
      <c r="STQ688" s="198"/>
      <c r="STR688" s="198"/>
      <c r="STS688" s="198"/>
      <c r="STT688" s="198"/>
      <c r="STU688" s="198"/>
      <c r="STV688" s="198"/>
      <c r="STW688" s="198"/>
      <c r="STX688" s="198"/>
      <c r="STY688" s="198"/>
      <c r="STZ688" s="198"/>
      <c r="SUA688" s="198"/>
      <c r="SUB688" s="198"/>
      <c r="SUC688" s="198"/>
      <c r="SUD688" s="198"/>
      <c r="SUE688" s="198"/>
      <c r="SUF688" s="198"/>
      <c r="SUG688" s="198"/>
      <c r="SUH688" s="198"/>
      <c r="SUI688" s="198"/>
      <c r="SUJ688" s="198"/>
      <c r="SUK688" s="198"/>
      <c r="SUL688" s="198"/>
      <c r="SUM688" s="198"/>
      <c r="SUN688" s="198"/>
      <c r="SUO688" s="198"/>
      <c r="SUP688" s="198"/>
      <c r="SUQ688" s="198"/>
      <c r="SUR688" s="198"/>
      <c r="SUS688" s="198"/>
      <c r="SUT688" s="198"/>
      <c r="SUU688" s="198"/>
      <c r="SUV688" s="198"/>
      <c r="SUW688" s="198"/>
      <c r="SUX688" s="198"/>
      <c r="SUY688" s="198"/>
      <c r="SUZ688" s="198"/>
      <c r="SVA688" s="198"/>
      <c r="SVB688" s="198"/>
      <c r="SVC688" s="198"/>
      <c r="SVD688" s="198"/>
      <c r="SVE688" s="198"/>
      <c r="SVF688" s="198"/>
      <c r="SVG688" s="198"/>
      <c r="SVH688" s="198"/>
      <c r="SVI688" s="198"/>
      <c r="SVJ688" s="198"/>
      <c r="SVK688" s="198"/>
      <c r="SVL688" s="198"/>
      <c r="SVM688" s="198"/>
      <c r="SVN688" s="198"/>
      <c r="SVO688" s="198"/>
      <c r="SVP688" s="198"/>
      <c r="SVQ688" s="198"/>
      <c r="SVR688" s="198"/>
      <c r="SVS688" s="198"/>
      <c r="SVT688" s="198"/>
      <c r="SVU688" s="198"/>
      <c r="SVV688" s="198"/>
      <c r="SVW688" s="198"/>
      <c r="SVX688" s="198"/>
      <c r="SVY688" s="198"/>
      <c r="SVZ688" s="198"/>
      <c r="SWA688" s="198"/>
      <c r="SWB688" s="198"/>
      <c r="SWC688" s="198"/>
      <c r="SWD688" s="198"/>
      <c r="SWE688" s="198"/>
      <c r="SWF688" s="198"/>
      <c r="SWG688" s="198"/>
      <c r="SWH688" s="198"/>
      <c r="SWI688" s="198"/>
      <c r="SWJ688" s="198"/>
      <c r="SWK688" s="198"/>
      <c r="SWL688" s="198"/>
      <c r="SWM688" s="198"/>
      <c r="SWN688" s="198"/>
      <c r="SWO688" s="198"/>
      <c r="SWP688" s="198"/>
      <c r="SWQ688" s="198"/>
      <c r="SWR688" s="198"/>
      <c r="SWS688" s="198"/>
      <c r="SWT688" s="198"/>
      <c r="SWU688" s="198"/>
      <c r="SWV688" s="198"/>
      <c r="SWW688" s="198"/>
      <c r="SWX688" s="198"/>
      <c r="SWY688" s="198"/>
      <c r="SWZ688" s="198"/>
      <c r="SXA688" s="198"/>
      <c r="SXB688" s="198"/>
      <c r="SXC688" s="198"/>
      <c r="SXD688" s="198"/>
      <c r="SXE688" s="198"/>
      <c r="SXF688" s="198"/>
      <c r="SXG688" s="198"/>
      <c r="SXH688" s="198"/>
      <c r="SXI688" s="198"/>
      <c r="SXJ688" s="198"/>
      <c r="SXK688" s="198"/>
      <c r="SXL688" s="198"/>
      <c r="SXM688" s="198"/>
      <c r="SXN688" s="198"/>
      <c r="SXO688" s="198"/>
      <c r="SXP688" s="198"/>
      <c r="SXQ688" s="198"/>
      <c r="SXR688" s="198"/>
      <c r="SXS688" s="198"/>
      <c r="SXT688" s="198"/>
      <c r="SXU688" s="198"/>
      <c r="SXV688" s="198"/>
      <c r="SXW688" s="198"/>
      <c r="SXX688" s="198"/>
      <c r="SXY688" s="198"/>
      <c r="SXZ688" s="198"/>
      <c r="SYA688" s="198"/>
      <c r="SYB688" s="198"/>
      <c r="SYC688" s="198"/>
      <c r="SYD688" s="198"/>
      <c r="SYE688" s="198"/>
      <c r="SYF688" s="198"/>
      <c r="SYG688" s="198"/>
      <c r="SYH688" s="198"/>
      <c r="SYI688" s="198"/>
      <c r="SYJ688" s="198"/>
      <c r="SYK688" s="198"/>
      <c r="SYL688" s="198"/>
      <c r="SYM688" s="198"/>
      <c r="SYN688" s="198"/>
      <c r="SYO688" s="198"/>
      <c r="SYP688" s="198"/>
      <c r="SYQ688" s="198"/>
      <c r="SYR688" s="198"/>
      <c r="SYS688" s="198"/>
      <c r="SYT688" s="198"/>
      <c r="SYU688" s="198"/>
      <c r="SYV688" s="198"/>
      <c r="SYW688" s="198"/>
      <c r="SYX688" s="198"/>
      <c r="SYY688" s="198"/>
      <c r="SYZ688" s="198"/>
      <c r="SZA688" s="198"/>
      <c r="SZB688" s="198"/>
      <c r="SZC688" s="198"/>
      <c r="SZD688" s="198"/>
      <c r="SZE688" s="198"/>
      <c r="SZF688" s="198"/>
      <c r="SZG688" s="198"/>
      <c r="SZH688" s="198"/>
      <c r="SZI688" s="198"/>
      <c r="SZJ688" s="198"/>
      <c r="SZK688" s="198"/>
      <c r="SZL688" s="198"/>
      <c r="SZM688" s="198"/>
      <c r="SZN688" s="198"/>
      <c r="SZO688" s="198"/>
      <c r="SZP688" s="198"/>
      <c r="SZQ688" s="198"/>
      <c r="SZR688" s="198"/>
      <c r="SZS688" s="198"/>
      <c r="SZT688" s="198"/>
      <c r="SZU688" s="198"/>
      <c r="SZV688" s="198"/>
      <c r="SZW688" s="198"/>
      <c r="SZX688" s="198"/>
      <c r="SZY688" s="198"/>
      <c r="SZZ688" s="198"/>
      <c r="TAA688" s="198"/>
      <c r="TAB688" s="198"/>
      <c r="TAC688" s="198"/>
      <c r="TAD688" s="198"/>
      <c r="TAE688" s="198"/>
      <c r="TAF688" s="198"/>
      <c r="TAG688" s="198"/>
      <c r="TAH688" s="198"/>
      <c r="TAI688" s="198"/>
      <c r="TAJ688" s="198"/>
      <c r="TAK688" s="198"/>
      <c r="TAL688" s="198"/>
      <c r="TAM688" s="198"/>
      <c r="TAN688" s="198"/>
      <c r="TAO688" s="198"/>
      <c r="TAP688" s="198"/>
      <c r="TAQ688" s="198"/>
      <c r="TAR688" s="198"/>
      <c r="TAS688" s="198"/>
      <c r="TAT688" s="198"/>
      <c r="TAU688" s="198"/>
      <c r="TAV688" s="198"/>
      <c r="TAW688" s="198"/>
      <c r="TAX688" s="198"/>
      <c r="TAY688" s="198"/>
      <c r="TAZ688" s="198"/>
      <c r="TBA688" s="198"/>
      <c r="TBB688" s="198"/>
      <c r="TBC688" s="198"/>
      <c r="TBD688" s="198"/>
      <c r="TBE688" s="198"/>
      <c r="TBF688" s="198"/>
      <c r="TBG688" s="198"/>
      <c r="TBH688" s="198"/>
      <c r="TBI688" s="198"/>
      <c r="TBJ688" s="198"/>
      <c r="TBK688" s="198"/>
      <c r="TBL688" s="198"/>
      <c r="TBM688" s="198"/>
      <c r="TBN688" s="198"/>
      <c r="TBO688" s="198"/>
      <c r="TBP688" s="198"/>
      <c r="TBQ688" s="198"/>
      <c r="TBR688" s="198"/>
      <c r="TBS688" s="198"/>
      <c r="TBT688" s="198"/>
      <c r="TBU688" s="198"/>
      <c r="TBV688" s="198"/>
      <c r="TBW688" s="198"/>
      <c r="TBX688" s="198"/>
      <c r="TBY688" s="198"/>
      <c r="TBZ688" s="198"/>
      <c r="TCA688" s="198"/>
      <c r="TCB688" s="198"/>
      <c r="TCC688" s="198"/>
      <c r="TCD688" s="198"/>
      <c r="TCE688" s="198"/>
      <c r="TCF688" s="198"/>
      <c r="TCG688" s="198"/>
      <c r="TCH688" s="198"/>
      <c r="TCI688" s="198"/>
      <c r="TCJ688" s="198"/>
      <c r="TCK688" s="198"/>
      <c r="TCL688" s="198"/>
      <c r="TCM688" s="198"/>
      <c r="TCN688" s="198"/>
      <c r="TCO688" s="198"/>
      <c r="TCP688" s="198"/>
      <c r="TCQ688" s="198"/>
      <c r="TCR688" s="198"/>
      <c r="TCS688" s="198"/>
      <c r="TCT688" s="198"/>
      <c r="TCU688" s="198"/>
      <c r="TCV688" s="198"/>
      <c r="TCW688" s="198"/>
      <c r="TCX688" s="198"/>
      <c r="TCY688" s="198"/>
      <c r="TCZ688" s="198"/>
      <c r="TDA688" s="198"/>
      <c r="TDB688" s="198"/>
      <c r="TDC688" s="198"/>
      <c r="TDD688" s="198"/>
      <c r="TDE688" s="198"/>
      <c r="TDF688" s="198"/>
      <c r="TDG688" s="198"/>
      <c r="TDH688" s="198"/>
      <c r="TDI688" s="198"/>
      <c r="TDJ688" s="198"/>
      <c r="TDK688" s="198"/>
      <c r="TDL688" s="198"/>
      <c r="TDM688" s="198"/>
      <c r="TDN688" s="198"/>
      <c r="TDO688" s="198"/>
      <c r="TDP688" s="198"/>
      <c r="TDQ688" s="198"/>
      <c r="TDR688" s="198"/>
      <c r="TDS688" s="198"/>
      <c r="TDT688" s="198"/>
      <c r="TDU688" s="198"/>
      <c r="TDV688" s="198"/>
      <c r="TDW688" s="198"/>
      <c r="TDX688" s="198"/>
      <c r="TDY688" s="198"/>
      <c r="TDZ688" s="198"/>
      <c r="TEA688" s="198"/>
      <c r="TEB688" s="198"/>
      <c r="TEC688" s="198"/>
      <c r="TED688" s="198"/>
      <c r="TEE688" s="198"/>
      <c r="TEF688" s="198"/>
      <c r="TEG688" s="198"/>
      <c r="TEH688" s="198"/>
      <c r="TEI688" s="198"/>
      <c r="TEJ688" s="198"/>
      <c r="TEK688" s="198"/>
      <c r="TEL688" s="198"/>
      <c r="TEM688" s="198"/>
      <c r="TEN688" s="198"/>
      <c r="TEO688" s="198"/>
      <c r="TEP688" s="198"/>
      <c r="TEQ688" s="198"/>
      <c r="TER688" s="198"/>
      <c r="TES688" s="198"/>
      <c r="TET688" s="198"/>
      <c r="TEU688" s="198"/>
      <c r="TEV688" s="198"/>
      <c r="TEW688" s="198"/>
      <c r="TEX688" s="198"/>
      <c r="TEY688" s="198"/>
      <c r="TEZ688" s="198"/>
      <c r="TFA688" s="198"/>
      <c r="TFB688" s="198"/>
      <c r="TFC688" s="198"/>
      <c r="TFD688" s="198"/>
      <c r="TFE688" s="198"/>
      <c r="TFF688" s="198"/>
      <c r="TFG688" s="198"/>
      <c r="TFH688" s="198"/>
      <c r="TFI688" s="198"/>
      <c r="TFJ688" s="198"/>
      <c r="TFK688" s="198"/>
      <c r="TFL688" s="198"/>
      <c r="TFM688" s="198"/>
      <c r="TFN688" s="198"/>
      <c r="TFO688" s="198"/>
      <c r="TFP688" s="198"/>
      <c r="TFQ688" s="198"/>
      <c r="TFR688" s="198"/>
      <c r="TFS688" s="198"/>
      <c r="TFT688" s="198"/>
      <c r="TFU688" s="198"/>
      <c r="TFV688" s="198"/>
      <c r="TFW688" s="198"/>
      <c r="TFX688" s="198"/>
      <c r="TFY688" s="198"/>
      <c r="TFZ688" s="198"/>
      <c r="TGA688" s="198"/>
      <c r="TGB688" s="198"/>
      <c r="TGC688" s="198"/>
      <c r="TGD688" s="198"/>
      <c r="TGE688" s="198"/>
      <c r="TGF688" s="198"/>
      <c r="TGG688" s="198"/>
      <c r="TGH688" s="198"/>
      <c r="TGI688" s="198"/>
      <c r="TGJ688" s="198"/>
      <c r="TGK688" s="198"/>
      <c r="TGL688" s="198"/>
      <c r="TGM688" s="198"/>
      <c r="TGN688" s="198"/>
      <c r="TGO688" s="198"/>
      <c r="TGP688" s="198"/>
      <c r="TGQ688" s="198"/>
      <c r="TGR688" s="198"/>
      <c r="TGS688" s="198"/>
      <c r="TGT688" s="198"/>
      <c r="TGU688" s="198"/>
      <c r="TGV688" s="198"/>
      <c r="TGW688" s="198"/>
      <c r="TGX688" s="198"/>
      <c r="TGY688" s="198"/>
      <c r="TGZ688" s="198"/>
      <c r="THA688" s="198"/>
      <c r="THB688" s="198"/>
      <c r="THC688" s="198"/>
      <c r="THD688" s="198"/>
      <c r="THE688" s="198"/>
      <c r="THF688" s="198"/>
      <c r="THG688" s="198"/>
      <c r="THH688" s="198"/>
      <c r="THI688" s="198"/>
      <c r="THJ688" s="198"/>
      <c r="THK688" s="198"/>
      <c r="THL688" s="198"/>
      <c r="THM688" s="198"/>
      <c r="THN688" s="198"/>
      <c r="THO688" s="198"/>
      <c r="THP688" s="198"/>
      <c r="THQ688" s="198"/>
      <c r="THR688" s="198"/>
      <c r="THS688" s="198"/>
      <c r="THT688" s="198"/>
      <c r="THU688" s="198"/>
      <c r="THV688" s="198"/>
      <c r="THW688" s="198"/>
      <c r="THX688" s="198"/>
      <c r="THY688" s="198"/>
      <c r="THZ688" s="198"/>
      <c r="TIA688" s="198"/>
      <c r="TIB688" s="198"/>
      <c r="TIC688" s="198"/>
      <c r="TID688" s="198"/>
      <c r="TIE688" s="198"/>
      <c r="TIF688" s="198"/>
      <c r="TIG688" s="198"/>
      <c r="TIH688" s="198"/>
      <c r="TII688" s="198"/>
      <c r="TIJ688" s="198"/>
      <c r="TIK688" s="198"/>
      <c r="TIL688" s="198"/>
      <c r="TIM688" s="198"/>
      <c r="TIN688" s="198"/>
      <c r="TIO688" s="198"/>
      <c r="TIP688" s="198"/>
      <c r="TIQ688" s="198"/>
      <c r="TIR688" s="198"/>
      <c r="TIS688" s="198"/>
      <c r="TIT688" s="198"/>
      <c r="TIU688" s="198"/>
      <c r="TIV688" s="198"/>
      <c r="TIW688" s="198"/>
      <c r="TIX688" s="198"/>
      <c r="TIY688" s="198"/>
      <c r="TIZ688" s="198"/>
      <c r="TJA688" s="198"/>
      <c r="TJB688" s="198"/>
      <c r="TJC688" s="198"/>
      <c r="TJD688" s="198"/>
      <c r="TJE688" s="198"/>
      <c r="TJF688" s="198"/>
      <c r="TJG688" s="198"/>
      <c r="TJH688" s="198"/>
      <c r="TJI688" s="198"/>
      <c r="TJJ688" s="198"/>
      <c r="TJK688" s="198"/>
      <c r="TJL688" s="198"/>
      <c r="TJM688" s="198"/>
      <c r="TJN688" s="198"/>
      <c r="TJO688" s="198"/>
      <c r="TJP688" s="198"/>
      <c r="TJQ688" s="198"/>
      <c r="TJR688" s="198"/>
      <c r="TJS688" s="198"/>
      <c r="TJT688" s="198"/>
      <c r="TJU688" s="198"/>
      <c r="TJV688" s="198"/>
      <c r="TJW688" s="198"/>
      <c r="TJX688" s="198"/>
      <c r="TJY688" s="198"/>
      <c r="TJZ688" s="198"/>
      <c r="TKA688" s="198"/>
      <c r="TKB688" s="198"/>
      <c r="TKC688" s="198"/>
      <c r="TKD688" s="198"/>
      <c r="TKE688" s="198"/>
      <c r="TKF688" s="198"/>
      <c r="TKG688" s="198"/>
      <c r="TKH688" s="198"/>
      <c r="TKI688" s="198"/>
      <c r="TKJ688" s="198"/>
      <c r="TKK688" s="198"/>
      <c r="TKL688" s="198"/>
      <c r="TKM688" s="198"/>
      <c r="TKN688" s="198"/>
      <c r="TKO688" s="198"/>
      <c r="TKP688" s="198"/>
      <c r="TKQ688" s="198"/>
      <c r="TKR688" s="198"/>
      <c r="TKS688" s="198"/>
      <c r="TKT688" s="198"/>
      <c r="TKU688" s="198"/>
      <c r="TKV688" s="198"/>
      <c r="TKW688" s="198"/>
      <c r="TKX688" s="198"/>
      <c r="TKY688" s="198"/>
      <c r="TKZ688" s="198"/>
      <c r="TLA688" s="198"/>
      <c r="TLB688" s="198"/>
      <c r="TLC688" s="198"/>
      <c r="TLD688" s="198"/>
      <c r="TLE688" s="198"/>
      <c r="TLF688" s="198"/>
      <c r="TLG688" s="198"/>
      <c r="TLH688" s="198"/>
      <c r="TLI688" s="198"/>
      <c r="TLJ688" s="198"/>
      <c r="TLK688" s="198"/>
      <c r="TLL688" s="198"/>
      <c r="TLM688" s="198"/>
      <c r="TLN688" s="198"/>
      <c r="TLO688" s="198"/>
      <c r="TLP688" s="198"/>
      <c r="TLQ688" s="198"/>
      <c r="TLR688" s="198"/>
      <c r="TLS688" s="198"/>
      <c r="TLT688" s="198"/>
      <c r="TLU688" s="198"/>
      <c r="TLV688" s="198"/>
      <c r="TLW688" s="198"/>
      <c r="TLX688" s="198"/>
      <c r="TLY688" s="198"/>
      <c r="TLZ688" s="198"/>
      <c r="TMA688" s="198"/>
      <c r="TMB688" s="198"/>
      <c r="TMC688" s="198"/>
      <c r="TMD688" s="198"/>
      <c r="TME688" s="198"/>
      <c r="TMF688" s="198"/>
      <c r="TMG688" s="198"/>
      <c r="TMH688" s="198"/>
      <c r="TMI688" s="198"/>
      <c r="TMJ688" s="198"/>
      <c r="TMK688" s="198"/>
      <c r="TML688" s="198"/>
      <c r="TMM688" s="198"/>
      <c r="TMN688" s="198"/>
      <c r="TMO688" s="198"/>
      <c r="TMP688" s="198"/>
      <c r="TMQ688" s="198"/>
      <c r="TMR688" s="198"/>
      <c r="TMS688" s="198"/>
      <c r="TMT688" s="198"/>
      <c r="TMU688" s="198"/>
      <c r="TMV688" s="198"/>
      <c r="TMW688" s="198"/>
      <c r="TMX688" s="198"/>
      <c r="TMY688" s="198"/>
      <c r="TMZ688" s="198"/>
      <c r="TNA688" s="198"/>
      <c r="TNB688" s="198"/>
      <c r="TNC688" s="198"/>
      <c r="TND688" s="198"/>
      <c r="TNE688" s="198"/>
      <c r="TNF688" s="198"/>
      <c r="TNG688" s="198"/>
      <c r="TNH688" s="198"/>
      <c r="TNI688" s="198"/>
      <c r="TNJ688" s="198"/>
      <c r="TNK688" s="198"/>
      <c r="TNL688" s="198"/>
      <c r="TNM688" s="198"/>
      <c r="TNN688" s="198"/>
      <c r="TNO688" s="198"/>
      <c r="TNP688" s="198"/>
      <c r="TNQ688" s="198"/>
      <c r="TNR688" s="198"/>
      <c r="TNS688" s="198"/>
      <c r="TNT688" s="198"/>
      <c r="TNU688" s="198"/>
      <c r="TNV688" s="198"/>
      <c r="TNW688" s="198"/>
      <c r="TNX688" s="198"/>
      <c r="TNY688" s="198"/>
      <c r="TNZ688" s="198"/>
      <c r="TOA688" s="198"/>
      <c r="TOB688" s="198"/>
      <c r="TOC688" s="198"/>
      <c r="TOD688" s="198"/>
      <c r="TOE688" s="198"/>
      <c r="TOF688" s="198"/>
      <c r="TOG688" s="198"/>
      <c r="TOH688" s="198"/>
      <c r="TOI688" s="198"/>
      <c r="TOJ688" s="198"/>
      <c r="TOK688" s="198"/>
      <c r="TOL688" s="198"/>
      <c r="TOM688" s="198"/>
      <c r="TON688" s="198"/>
      <c r="TOO688" s="198"/>
      <c r="TOP688" s="198"/>
      <c r="TOQ688" s="198"/>
      <c r="TOR688" s="198"/>
      <c r="TOS688" s="198"/>
      <c r="TOT688" s="198"/>
      <c r="TOU688" s="198"/>
      <c r="TOV688" s="198"/>
      <c r="TOW688" s="198"/>
      <c r="TOX688" s="198"/>
      <c r="TOY688" s="198"/>
      <c r="TOZ688" s="198"/>
      <c r="TPA688" s="198"/>
      <c r="TPB688" s="198"/>
      <c r="TPC688" s="198"/>
      <c r="TPD688" s="198"/>
      <c r="TPE688" s="198"/>
      <c r="TPF688" s="198"/>
      <c r="TPG688" s="198"/>
      <c r="TPH688" s="198"/>
      <c r="TPI688" s="198"/>
      <c r="TPJ688" s="198"/>
      <c r="TPK688" s="198"/>
      <c r="TPL688" s="198"/>
      <c r="TPM688" s="198"/>
      <c r="TPN688" s="198"/>
      <c r="TPO688" s="198"/>
      <c r="TPP688" s="198"/>
      <c r="TPQ688" s="198"/>
      <c r="TPR688" s="198"/>
      <c r="TPS688" s="198"/>
      <c r="TPT688" s="198"/>
      <c r="TPU688" s="198"/>
      <c r="TPV688" s="198"/>
      <c r="TPW688" s="198"/>
      <c r="TPX688" s="198"/>
      <c r="TPY688" s="198"/>
      <c r="TPZ688" s="198"/>
      <c r="TQA688" s="198"/>
      <c r="TQB688" s="198"/>
      <c r="TQC688" s="198"/>
      <c r="TQD688" s="198"/>
      <c r="TQE688" s="198"/>
      <c r="TQF688" s="198"/>
      <c r="TQG688" s="198"/>
      <c r="TQH688" s="198"/>
      <c r="TQI688" s="198"/>
      <c r="TQJ688" s="198"/>
      <c r="TQK688" s="198"/>
      <c r="TQL688" s="198"/>
      <c r="TQM688" s="198"/>
      <c r="TQN688" s="198"/>
      <c r="TQO688" s="198"/>
      <c r="TQP688" s="198"/>
      <c r="TQQ688" s="198"/>
      <c r="TQR688" s="198"/>
      <c r="TQS688" s="198"/>
      <c r="TQT688" s="198"/>
      <c r="TQU688" s="198"/>
      <c r="TQV688" s="198"/>
      <c r="TQW688" s="198"/>
      <c r="TQX688" s="198"/>
      <c r="TQY688" s="198"/>
      <c r="TQZ688" s="198"/>
      <c r="TRA688" s="198"/>
      <c r="TRB688" s="198"/>
      <c r="TRC688" s="198"/>
      <c r="TRD688" s="198"/>
      <c r="TRE688" s="198"/>
      <c r="TRF688" s="198"/>
      <c r="TRG688" s="198"/>
      <c r="TRH688" s="198"/>
      <c r="TRI688" s="198"/>
      <c r="TRJ688" s="198"/>
      <c r="TRK688" s="198"/>
      <c r="TRL688" s="198"/>
      <c r="TRM688" s="198"/>
      <c r="TRN688" s="198"/>
      <c r="TRO688" s="198"/>
      <c r="TRP688" s="198"/>
      <c r="TRQ688" s="198"/>
      <c r="TRR688" s="198"/>
      <c r="TRS688" s="198"/>
      <c r="TRT688" s="198"/>
      <c r="TRU688" s="198"/>
      <c r="TRV688" s="198"/>
      <c r="TRW688" s="198"/>
      <c r="TRX688" s="198"/>
      <c r="TRY688" s="198"/>
      <c r="TRZ688" s="198"/>
      <c r="TSA688" s="198"/>
      <c r="TSB688" s="198"/>
      <c r="TSC688" s="198"/>
      <c r="TSD688" s="198"/>
      <c r="TSE688" s="198"/>
      <c r="TSF688" s="198"/>
      <c r="TSG688" s="198"/>
      <c r="TSH688" s="198"/>
      <c r="TSI688" s="198"/>
      <c r="TSJ688" s="198"/>
      <c r="TSK688" s="198"/>
      <c r="TSL688" s="198"/>
      <c r="TSM688" s="198"/>
      <c r="TSN688" s="198"/>
      <c r="TSO688" s="198"/>
      <c r="TSP688" s="198"/>
      <c r="TSQ688" s="198"/>
      <c r="TSR688" s="198"/>
      <c r="TSS688" s="198"/>
      <c r="TST688" s="198"/>
      <c r="TSU688" s="198"/>
      <c r="TSV688" s="198"/>
      <c r="TSW688" s="198"/>
      <c r="TSX688" s="198"/>
      <c r="TSY688" s="198"/>
      <c r="TSZ688" s="198"/>
      <c r="TTA688" s="198"/>
      <c r="TTB688" s="198"/>
      <c r="TTC688" s="198"/>
      <c r="TTD688" s="198"/>
      <c r="TTE688" s="198"/>
      <c r="TTF688" s="198"/>
      <c r="TTG688" s="198"/>
      <c r="TTH688" s="198"/>
      <c r="TTI688" s="198"/>
      <c r="TTJ688" s="198"/>
      <c r="TTK688" s="198"/>
      <c r="TTL688" s="198"/>
      <c r="TTM688" s="198"/>
      <c r="TTN688" s="198"/>
      <c r="TTO688" s="198"/>
      <c r="TTP688" s="198"/>
      <c r="TTQ688" s="198"/>
      <c r="TTR688" s="198"/>
      <c r="TTS688" s="198"/>
      <c r="TTT688" s="198"/>
      <c r="TTU688" s="198"/>
      <c r="TTV688" s="198"/>
      <c r="TTW688" s="198"/>
      <c r="TTX688" s="198"/>
      <c r="TTY688" s="198"/>
      <c r="TTZ688" s="198"/>
      <c r="TUA688" s="198"/>
      <c r="TUB688" s="198"/>
      <c r="TUC688" s="198"/>
      <c r="TUD688" s="198"/>
      <c r="TUE688" s="198"/>
      <c r="TUF688" s="198"/>
      <c r="TUG688" s="198"/>
      <c r="TUH688" s="198"/>
      <c r="TUI688" s="198"/>
      <c r="TUJ688" s="198"/>
      <c r="TUK688" s="198"/>
      <c r="TUL688" s="198"/>
      <c r="TUM688" s="198"/>
      <c r="TUN688" s="198"/>
      <c r="TUO688" s="198"/>
      <c r="TUP688" s="198"/>
      <c r="TUQ688" s="198"/>
      <c r="TUR688" s="198"/>
      <c r="TUS688" s="198"/>
      <c r="TUT688" s="198"/>
      <c r="TUU688" s="198"/>
      <c r="TUV688" s="198"/>
      <c r="TUW688" s="198"/>
      <c r="TUX688" s="198"/>
      <c r="TUY688" s="198"/>
      <c r="TUZ688" s="198"/>
      <c r="TVA688" s="198"/>
      <c r="TVB688" s="198"/>
      <c r="TVC688" s="198"/>
      <c r="TVD688" s="198"/>
      <c r="TVE688" s="198"/>
      <c r="TVF688" s="198"/>
      <c r="TVG688" s="198"/>
      <c r="TVH688" s="198"/>
      <c r="TVI688" s="198"/>
      <c r="TVJ688" s="198"/>
      <c r="TVK688" s="198"/>
      <c r="TVL688" s="198"/>
      <c r="TVM688" s="198"/>
      <c r="TVN688" s="198"/>
      <c r="TVO688" s="198"/>
      <c r="TVP688" s="198"/>
      <c r="TVQ688" s="198"/>
      <c r="TVR688" s="198"/>
      <c r="TVS688" s="198"/>
      <c r="TVT688" s="198"/>
      <c r="TVU688" s="198"/>
      <c r="TVV688" s="198"/>
      <c r="TVW688" s="198"/>
      <c r="TVX688" s="198"/>
      <c r="TVY688" s="198"/>
      <c r="TVZ688" s="198"/>
      <c r="TWA688" s="198"/>
      <c r="TWB688" s="198"/>
      <c r="TWC688" s="198"/>
      <c r="TWD688" s="198"/>
      <c r="TWE688" s="198"/>
      <c r="TWF688" s="198"/>
      <c r="TWG688" s="198"/>
      <c r="TWH688" s="198"/>
      <c r="TWI688" s="198"/>
      <c r="TWJ688" s="198"/>
      <c r="TWK688" s="198"/>
      <c r="TWL688" s="198"/>
      <c r="TWM688" s="198"/>
      <c r="TWN688" s="198"/>
      <c r="TWO688" s="198"/>
      <c r="TWP688" s="198"/>
      <c r="TWQ688" s="198"/>
      <c r="TWR688" s="198"/>
      <c r="TWS688" s="198"/>
      <c r="TWT688" s="198"/>
      <c r="TWU688" s="198"/>
      <c r="TWV688" s="198"/>
      <c r="TWW688" s="198"/>
      <c r="TWX688" s="198"/>
      <c r="TWY688" s="198"/>
      <c r="TWZ688" s="198"/>
      <c r="TXA688" s="198"/>
      <c r="TXB688" s="198"/>
      <c r="TXC688" s="198"/>
      <c r="TXD688" s="198"/>
      <c r="TXE688" s="198"/>
      <c r="TXF688" s="198"/>
      <c r="TXG688" s="198"/>
      <c r="TXH688" s="198"/>
      <c r="TXI688" s="198"/>
      <c r="TXJ688" s="198"/>
      <c r="TXK688" s="198"/>
      <c r="TXL688" s="198"/>
      <c r="TXM688" s="198"/>
      <c r="TXN688" s="198"/>
      <c r="TXO688" s="198"/>
      <c r="TXP688" s="198"/>
      <c r="TXQ688" s="198"/>
      <c r="TXR688" s="198"/>
      <c r="TXS688" s="198"/>
      <c r="TXT688" s="198"/>
      <c r="TXU688" s="198"/>
      <c r="TXV688" s="198"/>
      <c r="TXW688" s="198"/>
      <c r="TXX688" s="198"/>
      <c r="TXY688" s="198"/>
      <c r="TXZ688" s="198"/>
      <c r="TYA688" s="198"/>
      <c r="TYB688" s="198"/>
      <c r="TYC688" s="198"/>
      <c r="TYD688" s="198"/>
      <c r="TYE688" s="198"/>
      <c r="TYF688" s="198"/>
      <c r="TYG688" s="198"/>
      <c r="TYH688" s="198"/>
      <c r="TYI688" s="198"/>
      <c r="TYJ688" s="198"/>
      <c r="TYK688" s="198"/>
      <c r="TYL688" s="198"/>
      <c r="TYM688" s="198"/>
      <c r="TYN688" s="198"/>
      <c r="TYO688" s="198"/>
      <c r="TYP688" s="198"/>
      <c r="TYQ688" s="198"/>
      <c r="TYR688" s="198"/>
      <c r="TYS688" s="198"/>
      <c r="TYT688" s="198"/>
      <c r="TYU688" s="198"/>
      <c r="TYV688" s="198"/>
      <c r="TYW688" s="198"/>
      <c r="TYX688" s="198"/>
      <c r="TYY688" s="198"/>
      <c r="TYZ688" s="198"/>
      <c r="TZA688" s="198"/>
      <c r="TZB688" s="198"/>
      <c r="TZC688" s="198"/>
      <c r="TZD688" s="198"/>
      <c r="TZE688" s="198"/>
      <c r="TZF688" s="198"/>
      <c r="TZG688" s="198"/>
      <c r="TZH688" s="198"/>
      <c r="TZI688" s="198"/>
      <c r="TZJ688" s="198"/>
      <c r="TZK688" s="198"/>
      <c r="TZL688" s="198"/>
      <c r="TZM688" s="198"/>
      <c r="TZN688" s="198"/>
      <c r="TZO688" s="198"/>
      <c r="TZP688" s="198"/>
      <c r="TZQ688" s="198"/>
      <c r="TZR688" s="198"/>
      <c r="TZS688" s="198"/>
      <c r="TZT688" s="198"/>
      <c r="TZU688" s="198"/>
      <c r="TZV688" s="198"/>
      <c r="TZW688" s="198"/>
      <c r="TZX688" s="198"/>
      <c r="TZY688" s="198"/>
      <c r="TZZ688" s="198"/>
      <c r="UAA688" s="198"/>
      <c r="UAB688" s="198"/>
      <c r="UAC688" s="198"/>
      <c r="UAD688" s="198"/>
      <c r="UAE688" s="198"/>
      <c r="UAF688" s="198"/>
      <c r="UAG688" s="198"/>
      <c r="UAH688" s="198"/>
      <c r="UAI688" s="198"/>
      <c r="UAJ688" s="198"/>
      <c r="UAK688" s="198"/>
      <c r="UAL688" s="198"/>
      <c r="UAM688" s="198"/>
      <c r="UAN688" s="198"/>
      <c r="UAO688" s="198"/>
      <c r="UAP688" s="198"/>
      <c r="UAQ688" s="198"/>
      <c r="UAR688" s="198"/>
      <c r="UAS688" s="198"/>
      <c r="UAT688" s="198"/>
      <c r="UAU688" s="198"/>
      <c r="UAV688" s="198"/>
      <c r="UAW688" s="198"/>
      <c r="UAX688" s="198"/>
      <c r="UAY688" s="198"/>
      <c r="UAZ688" s="198"/>
      <c r="UBA688" s="198"/>
      <c r="UBB688" s="198"/>
      <c r="UBC688" s="198"/>
      <c r="UBD688" s="198"/>
      <c r="UBE688" s="198"/>
      <c r="UBF688" s="198"/>
      <c r="UBG688" s="198"/>
      <c r="UBH688" s="198"/>
      <c r="UBI688" s="198"/>
      <c r="UBJ688" s="198"/>
      <c r="UBK688" s="198"/>
      <c r="UBL688" s="198"/>
      <c r="UBM688" s="198"/>
      <c r="UBN688" s="198"/>
      <c r="UBO688" s="198"/>
      <c r="UBP688" s="198"/>
      <c r="UBQ688" s="198"/>
      <c r="UBR688" s="198"/>
      <c r="UBS688" s="198"/>
      <c r="UBT688" s="198"/>
      <c r="UBU688" s="198"/>
      <c r="UBV688" s="198"/>
      <c r="UBW688" s="198"/>
      <c r="UBX688" s="198"/>
      <c r="UBY688" s="198"/>
      <c r="UBZ688" s="198"/>
      <c r="UCA688" s="198"/>
      <c r="UCB688" s="198"/>
      <c r="UCC688" s="198"/>
      <c r="UCD688" s="198"/>
      <c r="UCE688" s="198"/>
      <c r="UCF688" s="198"/>
      <c r="UCG688" s="198"/>
      <c r="UCH688" s="198"/>
      <c r="UCI688" s="198"/>
      <c r="UCJ688" s="198"/>
      <c r="UCK688" s="198"/>
      <c r="UCL688" s="198"/>
      <c r="UCM688" s="198"/>
      <c r="UCN688" s="198"/>
      <c r="UCO688" s="198"/>
      <c r="UCP688" s="198"/>
      <c r="UCQ688" s="198"/>
      <c r="UCR688" s="198"/>
      <c r="UCS688" s="198"/>
      <c r="UCT688" s="198"/>
      <c r="UCU688" s="198"/>
      <c r="UCV688" s="198"/>
      <c r="UCW688" s="198"/>
      <c r="UCX688" s="198"/>
      <c r="UCY688" s="198"/>
      <c r="UCZ688" s="198"/>
      <c r="UDA688" s="198"/>
      <c r="UDB688" s="198"/>
      <c r="UDC688" s="198"/>
      <c r="UDD688" s="198"/>
      <c r="UDE688" s="198"/>
      <c r="UDF688" s="198"/>
      <c r="UDG688" s="198"/>
      <c r="UDH688" s="198"/>
      <c r="UDI688" s="198"/>
      <c r="UDJ688" s="198"/>
      <c r="UDK688" s="198"/>
      <c r="UDL688" s="198"/>
      <c r="UDM688" s="198"/>
      <c r="UDN688" s="198"/>
      <c r="UDO688" s="198"/>
      <c r="UDP688" s="198"/>
      <c r="UDQ688" s="198"/>
      <c r="UDR688" s="198"/>
      <c r="UDS688" s="198"/>
      <c r="UDT688" s="198"/>
      <c r="UDU688" s="198"/>
      <c r="UDV688" s="198"/>
      <c r="UDW688" s="198"/>
      <c r="UDX688" s="198"/>
      <c r="UDY688" s="198"/>
      <c r="UDZ688" s="198"/>
      <c r="UEA688" s="198"/>
      <c r="UEB688" s="198"/>
      <c r="UEC688" s="198"/>
      <c r="UED688" s="198"/>
      <c r="UEE688" s="198"/>
      <c r="UEF688" s="198"/>
      <c r="UEG688" s="198"/>
      <c r="UEH688" s="198"/>
      <c r="UEI688" s="198"/>
      <c r="UEJ688" s="198"/>
      <c r="UEK688" s="198"/>
      <c r="UEL688" s="198"/>
      <c r="UEM688" s="198"/>
      <c r="UEN688" s="198"/>
      <c r="UEO688" s="198"/>
      <c r="UEP688" s="198"/>
      <c r="UEQ688" s="198"/>
      <c r="UER688" s="198"/>
      <c r="UES688" s="198"/>
      <c r="UET688" s="198"/>
      <c r="UEU688" s="198"/>
      <c r="UEV688" s="198"/>
      <c r="UEW688" s="198"/>
      <c r="UEX688" s="198"/>
      <c r="UEY688" s="198"/>
      <c r="UEZ688" s="198"/>
      <c r="UFA688" s="198"/>
      <c r="UFB688" s="198"/>
      <c r="UFC688" s="198"/>
      <c r="UFD688" s="198"/>
      <c r="UFE688" s="198"/>
      <c r="UFF688" s="198"/>
      <c r="UFG688" s="198"/>
      <c r="UFH688" s="198"/>
      <c r="UFI688" s="198"/>
      <c r="UFJ688" s="198"/>
      <c r="UFK688" s="198"/>
      <c r="UFL688" s="198"/>
      <c r="UFM688" s="198"/>
      <c r="UFN688" s="198"/>
      <c r="UFO688" s="198"/>
      <c r="UFP688" s="198"/>
      <c r="UFQ688" s="198"/>
      <c r="UFR688" s="198"/>
      <c r="UFS688" s="198"/>
      <c r="UFT688" s="198"/>
      <c r="UFU688" s="198"/>
      <c r="UFV688" s="198"/>
      <c r="UFW688" s="198"/>
      <c r="UFX688" s="198"/>
      <c r="UFY688" s="198"/>
      <c r="UFZ688" s="198"/>
      <c r="UGA688" s="198"/>
      <c r="UGB688" s="198"/>
      <c r="UGC688" s="198"/>
      <c r="UGD688" s="198"/>
      <c r="UGE688" s="198"/>
      <c r="UGF688" s="198"/>
      <c r="UGG688" s="198"/>
      <c r="UGH688" s="198"/>
      <c r="UGI688" s="198"/>
      <c r="UGJ688" s="198"/>
      <c r="UGK688" s="198"/>
      <c r="UGL688" s="198"/>
      <c r="UGM688" s="198"/>
      <c r="UGN688" s="198"/>
      <c r="UGO688" s="198"/>
      <c r="UGP688" s="198"/>
      <c r="UGQ688" s="198"/>
      <c r="UGR688" s="198"/>
      <c r="UGS688" s="198"/>
      <c r="UGT688" s="198"/>
      <c r="UGU688" s="198"/>
      <c r="UGV688" s="198"/>
      <c r="UGW688" s="198"/>
      <c r="UGX688" s="198"/>
      <c r="UGY688" s="198"/>
      <c r="UGZ688" s="198"/>
      <c r="UHA688" s="198"/>
      <c r="UHB688" s="198"/>
      <c r="UHC688" s="198"/>
      <c r="UHD688" s="198"/>
      <c r="UHE688" s="198"/>
      <c r="UHF688" s="198"/>
      <c r="UHG688" s="198"/>
      <c r="UHH688" s="198"/>
      <c r="UHI688" s="198"/>
      <c r="UHJ688" s="198"/>
      <c r="UHK688" s="198"/>
      <c r="UHL688" s="198"/>
      <c r="UHM688" s="198"/>
      <c r="UHN688" s="198"/>
      <c r="UHO688" s="198"/>
      <c r="UHP688" s="198"/>
      <c r="UHQ688" s="198"/>
      <c r="UHR688" s="198"/>
      <c r="UHS688" s="198"/>
      <c r="UHT688" s="198"/>
      <c r="UHU688" s="198"/>
      <c r="UHV688" s="198"/>
      <c r="UHW688" s="198"/>
      <c r="UHX688" s="198"/>
      <c r="UHY688" s="198"/>
      <c r="UHZ688" s="198"/>
      <c r="UIA688" s="198"/>
      <c r="UIB688" s="198"/>
      <c r="UIC688" s="198"/>
      <c r="UID688" s="198"/>
      <c r="UIE688" s="198"/>
      <c r="UIF688" s="198"/>
      <c r="UIG688" s="198"/>
      <c r="UIH688" s="198"/>
      <c r="UII688" s="198"/>
      <c r="UIJ688" s="198"/>
      <c r="UIK688" s="198"/>
      <c r="UIL688" s="198"/>
      <c r="UIM688" s="198"/>
      <c r="UIN688" s="198"/>
      <c r="UIO688" s="198"/>
      <c r="UIP688" s="198"/>
      <c r="UIQ688" s="198"/>
      <c r="UIR688" s="198"/>
      <c r="UIS688" s="198"/>
      <c r="UIT688" s="198"/>
      <c r="UIU688" s="198"/>
      <c r="UIV688" s="198"/>
      <c r="UIW688" s="198"/>
      <c r="UIX688" s="198"/>
      <c r="UIY688" s="198"/>
      <c r="UIZ688" s="198"/>
      <c r="UJA688" s="198"/>
      <c r="UJB688" s="198"/>
      <c r="UJC688" s="198"/>
      <c r="UJD688" s="198"/>
      <c r="UJE688" s="198"/>
      <c r="UJF688" s="198"/>
      <c r="UJG688" s="198"/>
      <c r="UJH688" s="198"/>
      <c r="UJI688" s="198"/>
      <c r="UJJ688" s="198"/>
      <c r="UJK688" s="198"/>
      <c r="UJL688" s="198"/>
      <c r="UJM688" s="198"/>
      <c r="UJN688" s="198"/>
      <c r="UJO688" s="198"/>
      <c r="UJP688" s="198"/>
      <c r="UJQ688" s="198"/>
      <c r="UJR688" s="198"/>
      <c r="UJS688" s="198"/>
      <c r="UJT688" s="198"/>
      <c r="UJU688" s="198"/>
      <c r="UJV688" s="198"/>
      <c r="UJW688" s="198"/>
      <c r="UJX688" s="198"/>
      <c r="UJY688" s="198"/>
      <c r="UJZ688" s="198"/>
      <c r="UKA688" s="198"/>
      <c r="UKB688" s="198"/>
      <c r="UKC688" s="198"/>
      <c r="UKD688" s="198"/>
      <c r="UKE688" s="198"/>
      <c r="UKF688" s="198"/>
      <c r="UKG688" s="198"/>
      <c r="UKH688" s="198"/>
      <c r="UKI688" s="198"/>
      <c r="UKJ688" s="198"/>
      <c r="UKK688" s="198"/>
      <c r="UKL688" s="198"/>
      <c r="UKM688" s="198"/>
      <c r="UKN688" s="198"/>
      <c r="UKO688" s="198"/>
      <c r="UKP688" s="198"/>
      <c r="UKQ688" s="198"/>
      <c r="UKR688" s="198"/>
      <c r="UKS688" s="198"/>
      <c r="UKT688" s="198"/>
      <c r="UKU688" s="198"/>
      <c r="UKV688" s="198"/>
      <c r="UKW688" s="198"/>
      <c r="UKX688" s="198"/>
      <c r="UKY688" s="198"/>
      <c r="UKZ688" s="198"/>
      <c r="ULA688" s="198"/>
      <c r="ULB688" s="198"/>
      <c r="ULC688" s="198"/>
      <c r="ULD688" s="198"/>
      <c r="ULE688" s="198"/>
      <c r="ULF688" s="198"/>
      <c r="ULG688" s="198"/>
      <c r="ULH688" s="198"/>
      <c r="ULI688" s="198"/>
      <c r="ULJ688" s="198"/>
      <c r="ULK688" s="198"/>
      <c r="ULL688" s="198"/>
      <c r="ULM688" s="198"/>
      <c r="ULN688" s="198"/>
      <c r="ULO688" s="198"/>
      <c r="ULP688" s="198"/>
      <c r="ULQ688" s="198"/>
      <c r="ULR688" s="198"/>
      <c r="ULS688" s="198"/>
      <c r="ULT688" s="198"/>
      <c r="ULU688" s="198"/>
      <c r="ULV688" s="198"/>
      <c r="ULW688" s="198"/>
      <c r="ULX688" s="198"/>
      <c r="ULY688" s="198"/>
      <c r="ULZ688" s="198"/>
      <c r="UMA688" s="198"/>
      <c r="UMB688" s="198"/>
      <c r="UMC688" s="198"/>
      <c r="UMD688" s="198"/>
      <c r="UME688" s="198"/>
      <c r="UMF688" s="198"/>
      <c r="UMG688" s="198"/>
      <c r="UMH688" s="198"/>
      <c r="UMI688" s="198"/>
      <c r="UMJ688" s="198"/>
      <c r="UMK688" s="198"/>
      <c r="UML688" s="198"/>
      <c r="UMM688" s="198"/>
      <c r="UMN688" s="198"/>
      <c r="UMO688" s="198"/>
      <c r="UMP688" s="198"/>
      <c r="UMQ688" s="198"/>
      <c r="UMR688" s="198"/>
      <c r="UMS688" s="198"/>
      <c r="UMT688" s="198"/>
      <c r="UMU688" s="198"/>
      <c r="UMV688" s="198"/>
      <c r="UMW688" s="198"/>
      <c r="UMX688" s="198"/>
      <c r="UMY688" s="198"/>
      <c r="UMZ688" s="198"/>
      <c r="UNA688" s="198"/>
      <c r="UNB688" s="198"/>
      <c r="UNC688" s="198"/>
      <c r="UND688" s="198"/>
      <c r="UNE688" s="198"/>
      <c r="UNF688" s="198"/>
      <c r="UNG688" s="198"/>
      <c r="UNH688" s="198"/>
      <c r="UNI688" s="198"/>
      <c r="UNJ688" s="198"/>
      <c r="UNK688" s="198"/>
      <c r="UNL688" s="198"/>
      <c r="UNM688" s="198"/>
      <c r="UNN688" s="198"/>
      <c r="UNO688" s="198"/>
      <c r="UNP688" s="198"/>
      <c r="UNQ688" s="198"/>
      <c r="UNR688" s="198"/>
      <c r="UNS688" s="198"/>
      <c r="UNT688" s="198"/>
      <c r="UNU688" s="198"/>
      <c r="UNV688" s="198"/>
      <c r="UNW688" s="198"/>
      <c r="UNX688" s="198"/>
      <c r="UNY688" s="198"/>
      <c r="UNZ688" s="198"/>
      <c r="UOA688" s="198"/>
      <c r="UOB688" s="198"/>
      <c r="UOC688" s="198"/>
      <c r="UOD688" s="198"/>
      <c r="UOE688" s="198"/>
      <c r="UOF688" s="198"/>
      <c r="UOG688" s="198"/>
      <c r="UOH688" s="198"/>
      <c r="UOI688" s="198"/>
      <c r="UOJ688" s="198"/>
      <c r="UOK688" s="198"/>
      <c r="UOL688" s="198"/>
      <c r="UOM688" s="198"/>
      <c r="UON688" s="198"/>
      <c r="UOO688" s="198"/>
      <c r="UOP688" s="198"/>
      <c r="UOQ688" s="198"/>
      <c r="UOR688" s="198"/>
      <c r="UOS688" s="198"/>
      <c r="UOT688" s="198"/>
      <c r="UOU688" s="198"/>
      <c r="UOV688" s="198"/>
      <c r="UOW688" s="198"/>
      <c r="UOX688" s="198"/>
      <c r="UOY688" s="198"/>
      <c r="UOZ688" s="198"/>
      <c r="UPA688" s="198"/>
      <c r="UPB688" s="198"/>
      <c r="UPC688" s="198"/>
      <c r="UPD688" s="198"/>
      <c r="UPE688" s="198"/>
      <c r="UPF688" s="198"/>
      <c r="UPG688" s="198"/>
      <c r="UPH688" s="198"/>
      <c r="UPI688" s="198"/>
      <c r="UPJ688" s="198"/>
      <c r="UPK688" s="198"/>
      <c r="UPL688" s="198"/>
      <c r="UPM688" s="198"/>
      <c r="UPN688" s="198"/>
      <c r="UPO688" s="198"/>
      <c r="UPP688" s="198"/>
      <c r="UPQ688" s="198"/>
      <c r="UPR688" s="198"/>
      <c r="UPS688" s="198"/>
      <c r="UPT688" s="198"/>
      <c r="UPU688" s="198"/>
      <c r="UPV688" s="198"/>
      <c r="UPW688" s="198"/>
      <c r="UPX688" s="198"/>
      <c r="UPY688" s="198"/>
      <c r="UPZ688" s="198"/>
      <c r="UQA688" s="198"/>
      <c r="UQB688" s="198"/>
      <c r="UQC688" s="198"/>
      <c r="UQD688" s="198"/>
      <c r="UQE688" s="198"/>
      <c r="UQF688" s="198"/>
      <c r="UQG688" s="198"/>
      <c r="UQH688" s="198"/>
      <c r="UQI688" s="198"/>
      <c r="UQJ688" s="198"/>
      <c r="UQK688" s="198"/>
      <c r="UQL688" s="198"/>
      <c r="UQM688" s="198"/>
      <c r="UQN688" s="198"/>
      <c r="UQO688" s="198"/>
      <c r="UQP688" s="198"/>
      <c r="UQQ688" s="198"/>
      <c r="UQR688" s="198"/>
      <c r="UQS688" s="198"/>
      <c r="UQT688" s="198"/>
      <c r="UQU688" s="198"/>
      <c r="UQV688" s="198"/>
      <c r="UQW688" s="198"/>
      <c r="UQX688" s="198"/>
      <c r="UQY688" s="198"/>
      <c r="UQZ688" s="198"/>
      <c r="URA688" s="198"/>
      <c r="URB688" s="198"/>
      <c r="URC688" s="198"/>
      <c r="URD688" s="198"/>
      <c r="URE688" s="198"/>
      <c r="URF688" s="198"/>
      <c r="URG688" s="198"/>
      <c r="URH688" s="198"/>
      <c r="URI688" s="198"/>
      <c r="URJ688" s="198"/>
      <c r="URK688" s="198"/>
      <c r="URL688" s="198"/>
      <c r="URM688" s="198"/>
      <c r="URN688" s="198"/>
      <c r="URO688" s="198"/>
      <c r="URP688" s="198"/>
      <c r="URQ688" s="198"/>
      <c r="URR688" s="198"/>
      <c r="URS688" s="198"/>
      <c r="URT688" s="198"/>
      <c r="URU688" s="198"/>
      <c r="URV688" s="198"/>
      <c r="URW688" s="198"/>
      <c r="URX688" s="198"/>
      <c r="URY688" s="198"/>
      <c r="URZ688" s="198"/>
      <c r="USA688" s="198"/>
      <c r="USB688" s="198"/>
      <c r="USC688" s="198"/>
      <c r="USD688" s="198"/>
      <c r="USE688" s="198"/>
      <c r="USF688" s="198"/>
      <c r="USG688" s="198"/>
      <c r="USH688" s="198"/>
      <c r="USI688" s="198"/>
      <c r="USJ688" s="198"/>
      <c r="USK688" s="198"/>
      <c r="USL688" s="198"/>
      <c r="USM688" s="198"/>
      <c r="USN688" s="198"/>
      <c r="USO688" s="198"/>
      <c r="USP688" s="198"/>
      <c r="USQ688" s="198"/>
      <c r="USR688" s="198"/>
      <c r="USS688" s="198"/>
      <c r="UST688" s="198"/>
      <c r="USU688" s="198"/>
      <c r="USV688" s="198"/>
      <c r="USW688" s="198"/>
      <c r="USX688" s="198"/>
      <c r="USY688" s="198"/>
      <c r="USZ688" s="198"/>
      <c r="UTA688" s="198"/>
      <c r="UTB688" s="198"/>
      <c r="UTC688" s="198"/>
      <c r="UTD688" s="198"/>
      <c r="UTE688" s="198"/>
      <c r="UTF688" s="198"/>
      <c r="UTG688" s="198"/>
      <c r="UTH688" s="198"/>
      <c r="UTI688" s="198"/>
      <c r="UTJ688" s="198"/>
      <c r="UTK688" s="198"/>
      <c r="UTL688" s="198"/>
      <c r="UTM688" s="198"/>
      <c r="UTN688" s="198"/>
      <c r="UTO688" s="198"/>
      <c r="UTP688" s="198"/>
      <c r="UTQ688" s="198"/>
      <c r="UTR688" s="198"/>
      <c r="UTS688" s="198"/>
      <c r="UTT688" s="198"/>
      <c r="UTU688" s="198"/>
      <c r="UTV688" s="198"/>
      <c r="UTW688" s="198"/>
      <c r="UTX688" s="198"/>
      <c r="UTY688" s="198"/>
      <c r="UTZ688" s="198"/>
      <c r="UUA688" s="198"/>
      <c r="UUB688" s="198"/>
      <c r="UUC688" s="198"/>
      <c r="UUD688" s="198"/>
      <c r="UUE688" s="198"/>
      <c r="UUF688" s="198"/>
      <c r="UUG688" s="198"/>
      <c r="UUH688" s="198"/>
      <c r="UUI688" s="198"/>
      <c r="UUJ688" s="198"/>
      <c r="UUK688" s="198"/>
      <c r="UUL688" s="198"/>
      <c r="UUM688" s="198"/>
      <c r="UUN688" s="198"/>
      <c r="UUO688" s="198"/>
      <c r="UUP688" s="198"/>
      <c r="UUQ688" s="198"/>
      <c r="UUR688" s="198"/>
      <c r="UUS688" s="198"/>
      <c r="UUT688" s="198"/>
      <c r="UUU688" s="198"/>
      <c r="UUV688" s="198"/>
      <c r="UUW688" s="198"/>
      <c r="UUX688" s="198"/>
      <c r="UUY688" s="198"/>
      <c r="UUZ688" s="198"/>
      <c r="UVA688" s="198"/>
      <c r="UVB688" s="198"/>
      <c r="UVC688" s="198"/>
      <c r="UVD688" s="198"/>
      <c r="UVE688" s="198"/>
      <c r="UVF688" s="198"/>
      <c r="UVG688" s="198"/>
      <c r="UVH688" s="198"/>
      <c r="UVI688" s="198"/>
      <c r="UVJ688" s="198"/>
      <c r="UVK688" s="198"/>
      <c r="UVL688" s="198"/>
      <c r="UVM688" s="198"/>
      <c r="UVN688" s="198"/>
      <c r="UVO688" s="198"/>
      <c r="UVP688" s="198"/>
      <c r="UVQ688" s="198"/>
      <c r="UVR688" s="198"/>
      <c r="UVS688" s="198"/>
      <c r="UVT688" s="198"/>
      <c r="UVU688" s="198"/>
      <c r="UVV688" s="198"/>
      <c r="UVW688" s="198"/>
      <c r="UVX688" s="198"/>
      <c r="UVY688" s="198"/>
      <c r="UVZ688" s="198"/>
      <c r="UWA688" s="198"/>
      <c r="UWB688" s="198"/>
      <c r="UWC688" s="198"/>
      <c r="UWD688" s="198"/>
      <c r="UWE688" s="198"/>
      <c r="UWF688" s="198"/>
      <c r="UWG688" s="198"/>
      <c r="UWH688" s="198"/>
      <c r="UWI688" s="198"/>
      <c r="UWJ688" s="198"/>
      <c r="UWK688" s="198"/>
      <c r="UWL688" s="198"/>
      <c r="UWM688" s="198"/>
      <c r="UWN688" s="198"/>
      <c r="UWO688" s="198"/>
      <c r="UWP688" s="198"/>
      <c r="UWQ688" s="198"/>
      <c r="UWR688" s="198"/>
      <c r="UWS688" s="198"/>
      <c r="UWT688" s="198"/>
      <c r="UWU688" s="198"/>
      <c r="UWV688" s="198"/>
      <c r="UWW688" s="198"/>
      <c r="UWX688" s="198"/>
      <c r="UWY688" s="198"/>
      <c r="UWZ688" s="198"/>
      <c r="UXA688" s="198"/>
      <c r="UXB688" s="198"/>
      <c r="UXC688" s="198"/>
      <c r="UXD688" s="198"/>
      <c r="UXE688" s="198"/>
      <c r="UXF688" s="198"/>
      <c r="UXG688" s="198"/>
      <c r="UXH688" s="198"/>
      <c r="UXI688" s="198"/>
      <c r="UXJ688" s="198"/>
      <c r="UXK688" s="198"/>
      <c r="UXL688" s="198"/>
      <c r="UXM688" s="198"/>
      <c r="UXN688" s="198"/>
      <c r="UXO688" s="198"/>
      <c r="UXP688" s="198"/>
      <c r="UXQ688" s="198"/>
      <c r="UXR688" s="198"/>
      <c r="UXS688" s="198"/>
      <c r="UXT688" s="198"/>
      <c r="UXU688" s="198"/>
      <c r="UXV688" s="198"/>
      <c r="UXW688" s="198"/>
      <c r="UXX688" s="198"/>
      <c r="UXY688" s="198"/>
      <c r="UXZ688" s="198"/>
      <c r="UYA688" s="198"/>
      <c r="UYB688" s="198"/>
      <c r="UYC688" s="198"/>
      <c r="UYD688" s="198"/>
      <c r="UYE688" s="198"/>
      <c r="UYF688" s="198"/>
      <c r="UYG688" s="198"/>
      <c r="UYH688" s="198"/>
      <c r="UYI688" s="198"/>
      <c r="UYJ688" s="198"/>
      <c r="UYK688" s="198"/>
      <c r="UYL688" s="198"/>
      <c r="UYM688" s="198"/>
      <c r="UYN688" s="198"/>
      <c r="UYO688" s="198"/>
      <c r="UYP688" s="198"/>
      <c r="UYQ688" s="198"/>
      <c r="UYR688" s="198"/>
      <c r="UYS688" s="198"/>
      <c r="UYT688" s="198"/>
      <c r="UYU688" s="198"/>
      <c r="UYV688" s="198"/>
      <c r="UYW688" s="198"/>
      <c r="UYX688" s="198"/>
      <c r="UYY688" s="198"/>
      <c r="UYZ688" s="198"/>
      <c r="UZA688" s="198"/>
      <c r="UZB688" s="198"/>
      <c r="UZC688" s="198"/>
      <c r="UZD688" s="198"/>
      <c r="UZE688" s="198"/>
      <c r="UZF688" s="198"/>
      <c r="UZG688" s="198"/>
      <c r="UZH688" s="198"/>
      <c r="UZI688" s="198"/>
      <c r="UZJ688" s="198"/>
      <c r="UZK688" s="198"/>
      <c r="UZL688" s="198"/>
      <c r="UZM688" s="198"/>
      <c r="UZN688" s="198"/>
      <c r="UZO688" s="198"/>
      <c r="UZP688" s="198"/>
      <c r="UZQ688" s="198"/>
      <c r="UZR688" s="198"/>
      <c r="UZS688" s="198"/>
      <c r="UZT688" s="198"/>
      <c r="UZU688" s="198"/>
      <c r="UZV688" s="198"/>
      <c r="UZW688" s="198"/>
      <c r="UZX688" s="198"/>
      <c r="UZY688" s="198"/>
      <c r="UZZ688" s="198"/>
      <c r="VAA688" s="198"/>
      <c r="VAB688" s="198"/>
      <c r="VAC688" s="198"/>
      <c r="VAD688" s="198"/>
      <c r="VAE688" s="198"/>
      <c r="VAF688" s="198"/>
      <c r="VAG688" s="198"/>
      <c r="VAH688" s="198"/>
      <c r="VAI688" s="198"/>
      <c r="VAJ688" s="198"/>
      <c r="VAK688" s="198"/>
      <c r="VAL688" s="198"/>
      <c r="VAM688" s="198"/>
      <c r="VAN688" s="198"/>
      <c r="VAO688" s="198"/>
      <c r="VAP688" s="198"/>
      <c r="VAQ688" s="198"/>
      <c r="VAR688" s="198"/>
      <c r="VAS688" s="198"/>
      <c r="VAT688" s="198"/>
      <c r="VAU688" s="198"/>
      <c r="VAV688" s="198"/>
      <c r="VAW688" s="198"/>
      <c r="VAX688" s="198"/>
      <c r="VAY688" s="198"/>
      <c r="VAZ688" s="198"/>
      <c r="VBA688" s="198"/>
      <c r="VBB688" s="198"/>
      <c r="VBC688" s="198"/>
      <c r="VBD688" s="198"/>
      <c r="VBE688" s="198"/>
      <c r="VBF688" s="198"/>
      <c r="VBG688" s="198"/>
      <c r="VBH688" s="198"/>
      <c r="VBI688" s="198"/>
      <c r="VBJ688" s="198"/>
      <c r="VBK688" s="198"/>
      <c r="VBL688" s="198"/>
      <c r="VBM688" s="198"/>
      <c r="VBN688" s="198"/>
      <c r="VBO688" s="198"/>
      <c r="VBP688" s="198"/>
      <c r="VBQ688" s="198"/>
      <c r="VBR688" s="198"/>
      <c r="VBS688" s="198"/>
      <c r="VBT688" s="198"/>
      <c r="VBU688" s="198"/>
      <c r="VBV688" s="198"/>
      <c r="VBW688" s="198"/>
      <c r="VBX688" s="198"/>
      <c r="VBY688" s="198"/>
      <c r="VBZ688" s="198"/>
      <c r="VCA688" s="198"/>
      <c r="VCB688" s="198"/>
      <c r="VCC688" s="198"/>
      <c r="VCD688" s="198"/>
      <c r="VCE688" s="198"/>
      <c r="VCF688" s="198"/>
      <c r="VCG688" s="198"/>
      <c r="VCH688" s="198"/>
      <c r="VCI688" s="198"/>
      <c r="VCJ688" s="198"/>
      <c r="VCK688" s="198"/>
      <c r="VCL688" s="198"/>
      <c r="VCM688" s="198"/>
      <c r="VCN688" s="198"/>
      <c r="VCO688" s="198"/>
      <c r="VCP688" s="198"/>
      <c r="VCQ688" s="198"/>
      <c r="VCR688" s="198"/>
      <c r="VCS688" s="198"/>
      <c r="VCT688" s="198"/>
      <c r="VCU688" s="198"/>
      <c r="VCV688" s="198"/>
      <c r="VCW688" s="198"/>
      <c r="VCX688" s="198"/>
      <c r="VCY688" s="198"/>
      <c r="VCZ688" s="198"/>
      <c r="VDA688" s="198"/>
      <c r="VDB688" s="198"/>
      <c r="VDC688" s="198"/>
      <c r="VDD688" s="198"/>
      <c r="VDE688" s="198"/>
      <c r="VDF688" s="198"/>
      <c r="VDG688" s="198"/>
      <c r="VDH688" s="198"/>
      <c r="VDI688" s="198"/>
      <c r="VDJ688" s="198"/>
      <c r="VDK688" s="198"/>
      <c r="VDL688" s="198"/>
      <c r="VDM688" s="198"/>
      <c r="VDN688" s="198"/>
      <c r="VDO688" s="198"/>
      <c r="VDP688" s="198"/>
      <c r="VDQ688" s="198"/>
      <c r="VDR688" s="198"/>
      <c r="VDS688" s="198"/>
      <c r="VDT688" s="198"/>
      <c r="VDU688" s="198"/>
      <c r="VDV688" s="198"/>
      <c r="VDW688" s="198"/>
      <c r="VDX688" s="198"/>
      <c r="VDY688" s="198"/>
      <c r="VDZ688" s="198"/>
      <c r="VEA688" s="198"/>
      <c r="VEB688" s="198"/>
      <c r="VEC688" s="198"/>
      <c r="VED688" s="198"/>
      <c r="VEE688" s="198"/>
      <c r="VEF688" s="198"/>
      <c r="VEG688" s="198"/>
      <c r="VEH688" s="198"/>
      <c r="VEI688" s="198"/>
      <c r="VEJ688" s="198"/>
      <c r="VEK688" s="198"/>
      <c r="VEL688" s="198"/>
      <c r="VEM688" s="198"/>
      <c r="VEN688" s="198"/>
      <c r="VEO688" s="198"/>
      <c r="VEP688" s="198"/>
      <c r="VEQ688" s="198"/>
      <c r="VER688" s="198"/>
      <c r="VES688" s="198"/>
      <c r="VET688" s="198"/>
      <c r="VEU688" s="198"/>
      <c r="VEV688" s="198"/>
      <c r="VEW688" s="198"/>
      <c r="VEX688" s="198"/>
      <c r="VEY688" s="198"/>
      <c r="VEZ688" s="198"/>
      <c r="VFA688" s="198"/>
      <c r="VFB688" s="198"/>
      <c r="VFC688" s="198"/>
      <c r="VFD688" s="198"/>
      <c r="VFE688" s="198"/>
      <c r="VFF688" s="198"/>
      <c r="VFG688" s="198"/>
      <c r="VFH688" s="198"/>
      <c r="VFI688" s="198"/>
      <c r="VFJ688" s="198"/>
      <c r="VFK688" s="198"/>
      <c r="VFL688" s="198"/>
      <c r="VFM688" s="198"/>
      <c r="VFN688" s="198"/>
      <c r="VFO688" s="198"/>
      <c r="VFP688" s="198"/>
      <c r="VFQ688" s="198"/>
      <c r="VFR688" s="198"/>
      <c r="VFS688" s="198"/>
      <c r="VFT688" s="198"/>
      <c r="VFU688" s="198"/>
      <c r="VFV688" s="198"/>
      <c r="VFW688" s="198"/>
      <c r="VFX688" s="198"/>
      <c r="VFY688" s="198"/>
      <c r="VFZ688" s="198"/>
      <c r="VGA688" s="198"/>
      <c r="VGB688" s="198"/>
      <c r="VGC688" s="198"/>
      <c r="VGD688" s="198"/>
      <c r="VGE688" s="198"/>
      <c r="VGF688" s="198"/>
      <c r="VGG688" s="198"/>
      <c r="VGH688" s="198"/>
      <c r="VGI688" s="198"/>
      <c r="VGJ688" s="198"/>
      <c r="VGK688" s="198"/>
      <c r="VGL688" s="198"/>
      <c r="VGM688" s="198"/>
      <c r="VGN688" s="198"/>
      <c r="VGO688" s="198"/>
      <c r="VGP688" s="198"/>
      <c r="VGQ688" s="198"/>
      <c r="VGR688" s="198"/>
      <c r="VGS688" s="198"/>
      <c r="VGT688" s="198"/>
      <c r="VGU688" s="198"/>
      <c r="VGV688" s="198"/>
      <c r="VGW688" s="198"/>
      <c r="VGX688" s="198"/>
      <c r="VGY688" s="198"/>
      <c r="VGZ688" s="198"/>
      <c r="VHA688" s="198"/>
      <c r="VHB688" s="198"/>
      <c r="VHC688" s="198"/>
      <c r="VHD688" s="198"/>
      <c r="VHE688" s="198"/>
      <c r="VHF688" s="198"/>
      <c r="VHG688" s="198"/>
      <c r="VHH688" s="198"/>
      <c r="VHI688" s="198"/>
      <c r="VHJ688" s="198"/>
      <c r="VHK688" s="198"/>
      <c r="VHL688" s="198"/>
      <c r="VHM688" s="198"/>
      <c r="VHN688" s="198"/>
      <c r="VHO688" s="198"/>
      <c r="VHP688" s="198"/>
      <c r="VHQ688" s="198"/>
      <c r="VHR688" s="198"/>
      <c r="VHS688" s="198"/>
      <c r="VHT688" s="198"/>
      <c r="VHU688" s="198"/>
      <c r="VHV688" s="198"/>
      <c r="VHW688" s="198"/>
      <c r="VHX688" s="198"/>
      <c r="VHY688" s="198"/>
      <c r="VHZ688" s="198"/>
      <c r="VIA688" s="198"/>
      <c r="VIB688" s="198"/>
      <c r="VIC688" s="198"/>
      <c r="VID688" s="198"/>
      <c r="VIE688" s="198"/>
      <c r="VIF688" s="198"/>
      <c r="VIG688" s="198"/>
      <c r="VIH688" s="198"/>
      <c r="VII688" s="198"/>
      <c r="VIJ688" s="198"/>
      <c r="VIK688" s="198"/>
      <c r="VIL688" s="198"/>
      <c r="VIM688" s="198"/>
      <c r="VIN688" s="198"/>
      <c r="VIO688" s="198"/>
      <c r="VIP688" s="198"/>
      <c r="VIQ688" s="198"/>
      <c r="VIR688" s="198"/>
      <c r="VIS688" s="198"/>
      <c r="VIT688" s="198"/>
      <c r="VIU688" s="198"/>
      <c r="VIV688" s="198"/>
      <c r="VIW688" s="198"/>
      <c r="VIX688" s="198"/>
      <c r="VIY688" s="198"/>
      <c r="VIZ688" s="198"/>
      <c r="VJA688" s="198"/>
      <c r="VJB688" s="198"/>
      <c r="VJC688" s="198"/>
      <c r="VJD688" s="198"/>
      <c r="VJE688" s="198"/>
      <c r="VJF688" s="198"/>
      <c r="VJG688" s="198"/>
      <c r="VJH688" s="198"/>
      <c r="VJI688" s="198"/>
      <c r="VJJ688" s="198"/>
      <c r="VJK688" s="198"/>
      <c r="VJL688" s="198"/>
      <c r="VJM688" s="198"/>
      <c r="VJN688" s="198"/>
      <c r="VJO688" s="198"/>
      <c r="VJP688" s="198"/>
      <c r="VJQ688" s="198"/>
      <c r="VJR688" s="198"/>
      <c r="VJS688" s="198"/>
      <c r="VJT688" s="198"/>
      <c r="VJU688" s="198"/>
      <c r="VJV688" s="198"/>
      <c r="VJW688" s="198"/>
      <c r="VJX688" s="198"/>
      <c r="VJY688" s="198"/>
      <c r="VJZ688" s="198"/>
      <c r="VKA688" s="198"/>
      <c r="VKB688" s="198"/>
      <c r="VKC688" s="198"/>
      <c r="VKD688" s="198"/>
      <c r="VKE688" s="198"/>
      <c r="VKF688" s="198"/>
      <c r="VKG688" s="198"/>
      <c r="VKH688" s="198"/>
      <c r="VKI688" s="198"/>
      <c r="VKJ688" s="198"/>
      <c r="VKK688" s="198"/>
      <c r="VKL688" s="198"/>
      <c r="VKM688" s="198"/>
      <c r="VKN688" s="198"/>
      <c r="VKO688" s="198"/>
      <c r="VKP688" s="198"/>
      <c r="VKQ688" s="198"/>
      <c r="VKR688" s="198"/>
      <c r="VKS688" s="198"/>
      <c r="VKT688" s="198"/>
      <c r="VKU688" s="198"/>
      <c r="VKV688" s="198"/>
      <c r="VKW688" s="198"/>
      <c r="VKX688" s="198"/>
      <c r="VKY688" s="198"/>
      <c r="VKZ688" s="198"/>
      <c r="VLA688" s="198"/>
      <c r="VLB688" s="198"/>
      <c r="VLC688" s="198"/>
      <c r="VLD688" s="198"/>
      <c r="VLE688" s="198"/>
      <c r="VLF688" s="198"/>
      <c r="VLG688" s="198"/>
      <c r="VLH688" s="198"/>
      <c r="VLI688" s="198"/>
      <c r="VLJ688" s="198"/>
      <c r="VLK688" s="198"/>
      <c r="VLL688" s="198"/>
      <c r="VLM688" s="198"/>
      <c r="VLN688" s="198"/>
      <c r="VLO688" s="198"/>
      <c r="VLP688" s="198"/>
      <c r="VLQ688" s="198"/>
      <c r="VLR688" s="198"/>
      <c r="VLS688" s="198"/>
      <c r="VLT688" s="198"/>
      <c r="VLU688" s="198"/>
      <c r="VLV688" s="198"/>
      <c r="VLW688" s="198"/>
      <c r="VLX688" s="198"/>
      <c r="VLY688" s="198"/>
      <c r="VLZ688" s="198"/>
      <c r="VMA688" s="198"/>
      <c r="VMB688" s="198"/>
      <c r="VMC688" s="198"/>
      <c r="VMD688" s="198"/>
      <c r="VME688" s="198"/>
      <c r="VMF688" s="198"/>
      <c r="VMG688" s="198"/>
      <c r="VMH688" s="198"/>
      <c r="VMI688" s="198"/>
      <c r="VMJ688" s="198"/>
      <c r="VMK688" s="198"/>
      <c r="VML688" s="198"/>
      <c r="VMM688" s="198"/>
      <c r="VMN688" s="198"/>
      <c r="VMO688" s="198"/>
      <c r="VMP688" s="198"/>
      <c r="VMQ688" s="198"/>
      <c r="VMR688" s="198"/>
      <c r="VMS688" s="198"/>
      <c r="VMT688" s="198"/>
      <c r="VMU688" s="198"/>
      <c r="VMV688" s="198"/>
      <c r="VMW688" s="198"/>
      <c r="VMX688" s="198"/>
      <c r="VMY688" s="198"/>
      <c r="VMZ688" s="198"/>
      <c r="VNA688" s="198"/>
      <c r="VNB688" s="198"/>
      <c r="VNC688" s="198"/>
      <c r="VND688" s="198"/>
      <c r="VNE688" s="198"/>
      <c r="VNF688" s="198"/>
      <c r="VNG688" s="198"/>
      <c r="VNH688" s="198"/>
      <c r="VNI688" s="198"/>
      <c r="VNJ688" s="198"/>
      <c r="VNK688" s="198"/>
      <c r="VNL688" s="198"/>
      <c r="VNM688" s="198"/>
      <c r="VNN688" s="198"/>
      <c r="VNO688" s="198"/>
      <c r="VNP688" s="198"/>
      <c r="VNQ688" s="198"/>
      <c r="VNR688" s="198"/>
      <c r="VNS688" s="198"/>
      <c r="VNT688" s="198"/>
      <c r="VNU688" s="198"/>
      <c r="VNV688" s="198"/>
      <c r="VNW688" s="198"/>
      <c r="VNX688" s="198"/>
      <c r="VNY688" s="198"/>
      <c r="VNZ688" s="198"/>
      <c r="VOA688" s="198"/>
      <c r="VOB688" s="198"/>
      <c r="VOC688" s="198"/>
      <c r="VOD688" s="198"/>
      <c r="VOE688" s="198"/>
      <c r="VOF688" s="198"/>
      <c r="VOG688" s="198"/>
      <c r="VOH688" s="198"/>
      <c r="VOI688" s="198"/>
      <c r="VOJ688" s="198"/>
      <c r="VOK688" s="198"/>
      <c r="VOL688" s="198"/>
      <c r="VOM688" s="198"/>
      <c r="VON688" s="198"/>
      <c r="VOO688" s="198"/>
      <c r="VOP688" s="198"/>
      <c r="VOQ688" s="198"/>
      <c r="VOR688" s="198"/>
      <c r="VOS688" s="198"/>
      <c r="VOT688" s="198"/>
      <c r="VOU688" s="198"/>
      <c r="VOV688" s="198"/>
      <c r="VOW688" s="198"/>
      <c r="VOX688" s="198"/>
      <c r="VOY688" s="198"/>
      <c r="VOZ688" s="198"/>
      <c r="VPA688" s="198"/>
      <c r="VPB688" s="198"/>
      <c r="VPC688" s="198"/>
      <c r="VPD688" s="198"/>
      <c r="VPE688" s="198"/>
      <c r="VPF688" s="198"/>
      <c r="VPG688" s="198"/>
      <c r="VPH688" s="198"/>
      <c r="VPI688" s="198"/>
      <c r="VPJ688" s="198"/>
      <c r="VPK688" s="198"/>
      <c r="VPL688" s="198"/>
      <c r="VPM688" s="198"/>
      <c r="VPN688" s="198"/>
      <c r="VPO688" s="198"/>
      <c r="VPP688" s="198"/>
      <c r="VPQ688" s="198"/>
      <c r="VPR688" s="198"/>
      <c r="VPS688" s="198"/>
      <c r="VPT688" s="198"/>
      <c r="VPU688" s="198"/>
      <c r="VPV688" s="198"/>
      <c r="VPW688" s="198"/>
      <c r="VPX688" s="198"/>
      <c r="VPY688" s="198"/>
      <c r="VPZ688" s="198"/>
      <c r="VQA688" s="198"/>
      <c r="VQB688" s="198"/>
      <c r="VQC688" s="198"/>
      <c r="VQD688" s="198"/>
      <c r="VQE688" s="198"/>
      <c r="VQF688" s="198"/>
      <c r="VQG688" s="198"/>
      <c r="VQH688" s="198"/>
      <c r="VQI688" s="198"/>
      <c r="VQJ688" s="198"/>
      <c r="VQK688" s="198"/>
      <c r="VQL688" s="198"/>
      <c r="VQM688" s="198"/>
      <c r="VQN688" s="198"/>
      <c r="VQO688" s="198"/>
      <c r="VQP688" s="198"/>
      <c r="VQQ688" s="198"/>
      <c r="VQR688" s="198"/>
      <c r="VQS688" s="198"/>
      <c r="VQT688" s="198"/>
      <c r="VQU688" s="198"/>
      <c r="VQV688" s="198"/>
      <c r="VQW688" s="198"/>
      <c r="VQX688" s="198"/>
      <c r="VQY688" s="198"/>
      <c r="VQZ688" s="198"/>
      <c r="VRA688" s="198"/>
      <c r="VRB688" s="198"/>
      <c r="VRC688" s="198"/>
      <c r="VRD688" s="198"/>
      <c r="VRE688" s="198"/>
      <c r="VRF688" s="198"/>
      <c r="VRG688" s="198"/>
      <c r="VRH688" s="198"/>
      <c r="VRI688" s="198"/>
      <c r="VRJ688" s="198"/>
      <c r="VRK688" s="198"/>
      <c r="VRL688" s="198"/>
      <c r="VRM688" s="198"/>
      <c r="VRN688" s="198"/>
      <c r="VRO688" s="198"/>
      <c r="VRP688" s="198"/>
      <c r="VRQ688" s="198"/>
      <c r="VRR688" s="198"/>
      <c r="VRS688" s="198"/>
      <c r="VRT688" s="198"/>
      <c r="VRU688" s="198"/>
      <c r="VRV688" s="198"/>
      <c r="VRW688" s="198"/>
      <c r="VRX688" s="198"/>
      <c r="VRY688" s="198"/>
      <c r="VRZ688" s="198"/>
      <c r="VSA688" s="198"/>
      <c r="VSB688" s="198"/>
      <c r="VSC688" s="198"/>
      <c r="VSD688" s="198"/>
      <c r="VSE688" s="198"/>
      <c r="VSF688" s="198"/>
      <c r="VSG688" s="198"/>
      <c r="VSH688" s="198"/>
      <c r="VSI688" s="198"/>
      <c r="VSJ688" s="198"/>
      <c r="VSK688" s="198"/>
      <c r="VSL688" s="198"/>
      <c r="VSM688" s="198"/>
      <c r="VSN688" s="198"/>
      <c r="VSO688" s="198"/>
      <c r="VSP688" s="198"/>
      <c r="VSQ688" s="198"/>
      <c r="VSR688" s="198"/>
      <c r="VSS688" s="198"/>
      <c r="VST688" s="198"/>
      <c r="VSU688" s="198"/>
      <c r="VSV688" s="198"/>
      <c r="VSW688" s="198"/>
      <c r="VSX688" s="198"/>
      <c r="VSY688" s="198"/>
      <c r="VSZ688" s="198"/>
      <c r="VTA688" s="198"/>
      <c r="VTB688" s="198"/>
      <c r="VTC688" s="198"/>
      <c r="VTD688" s="198"/>
      <c r="VTE688" s="198"/>
      <c r="VTF688" s="198"/>
      <c r="VTG688" s="198"/>
      <c r="VTH688" s="198"/>
      <c r="VTI688" s="198"/>
      <c r="VTJ688" s="198"/>
      <c r="VTK688" s="198"/>
      <c r="VTL688" s="198"/>
      <c r="VTM688" s="198"/>
      <c r="VTN688" s="198"/>
      <c r="VTO688" s="198"/>
      <c r="VTP688" s="198"/>
      <c r="VTQ688" s="198"/>
      <c r="VTR688" s="198"/>
      <c r="VTS688" s="198"/>
      <c r="VTT688" s="198"/>
      <c r="VTU688" s="198"/>
      <c r="VTV688" s="198"/>
      <c r="VTW688" s="198"/>
      <c r="VTX688" s="198"/>
      <c r="VTY688" s="198"/>
      <c r="VTZ688" s="198"/>
      <c r="VUA688" s="198"/>
      <c r="VUB688" s="198"/>
      <c r="VUC688" s="198"/>
      <c r="VUD688" s="198"/>
      <c r="VUE688" s="198"/>
      <c r="VUF688" s="198"/>
      <c r="VUG688" s="198"/>
      <c r="VUH688" s="198"/>
      <c r="VUI688" s="198"/>
      <c r="VUJ688" s="198"/>
      <c r="VUK688" s="198"/>
      <c r="VUL688" s="198"/>
      <c r="VUM688" s="198"/>
      <c r="VUN688" s="198"/>
      <c r="VUO688" s="198"/>
      <c r="VUP688" s="198"/>
      <c r="VUQ688" s="198"/>
      <c r="VUR688" s="198"/>
      <c r="VUS688" s="198"/>
      <c r="VUT688" s="198"/>
      <c r="VUU688" s="198"/>
      <c r="VUV688" s="198"/>
      <c r="VUW688" s="198"/>
      <c r="VUX688" s="198"/>
      <c r="VUY688" s="198"/>
      <c r="VUZ688" s="198"/>
      <c r="VVA688" s="198"/>
      <c r="VVB688" s="198"/>
      <c r="VVC688" s="198"/>
      <c r="VVD688" s="198"/>
      <c r="VVE688" s="198"/>
      <c r="VVF688" s="198"/>
      <c r="VVG688" s="198"/>
      <c r="VVH688" s="198"/>
      <c r="VVI688" s="198"/>
      <c r="VVJ688" s="198"/>
      <c r="VVK688" s="198"/>
      <c r="VVL688" s="198"/>
      <c r="VVM688" s="198"/>
      <c r="VVN688" s="198"/>
      <c r="VVO688" s="198"/>
      <c r="VVP688" s="198"/>
      <c r="VVQ688" s="198"/>
      <c r="VVR688" s="198"/>
      <c r="VVS688" s="198"/>
      <c r="VVT688" s="198"/>
      <c r="VVU688" s="198"/>
      <c r="VVV688" s="198"/>
      <c r="VVW688" s="198"/>
      <c r="VVX688" s="198"/>
      <c r="VVY688" s="198"/>
      <c r="VVZ688" s="198"/>
      <c r="VWA688" s="198"/>
      <c r="VWB688" s="198"/>
      <c r="VWC688" s="198"/>
      <c r="VWD688" s="198"/>
      <c r="VWE688" s="198"/>
      <c r="VWF688" s="198"/>
      <c r="VWG688" s="198"/>
      <c r="VWH688" s="198"/>
      <c r="VWI688" s="198"/>
      <c r="VWJ688" s="198"/>
      <c r="VWK688" s="198"/>
      <c r="VWL688" s="198"/>
      <c r="VWM688" s="198"/>
      <c r="VWN688" s="198"/>
      <c r="VWO688" s="198"/>
      <c r="VWP688" s="198"/>
      <c r="VWQ688" s="198"/>
      <c r="VWR688" s="198"/>
      <c r="VWS688" s="198"/>
      <c r="VWT688" s="198"/>
      <c r="VWU688" s="198"/>
      <c r="VWV688" s="198"/>
      <c r="VWW688" s="198"/>
      <c r="VWX688" s="198"/>
      <c r="VWY688" s="198"/>
      <c r="VWZ688" s="198"/>
      <c r="VXA688" s="198"/>
      <c r="VXB688" s="198"/>
      <c r="VXC688" s="198"/>
      <c r="VXD688" s="198"/>
      <c r="VXE688" s="198"/>
      <c r="VXF688" s="198"/>
      <c r="VXG688" s="198"/>
      <c r="VXH688" s="198"/>
      <c r="VXI688" s="198"/>
      <c r="VXJ688" s="198"/>
      <c r="VXK688" s="198"/>
      <c r="VXL688" s="198"/>
      <c r="VXM688" s="198"/>
      <c r="VXN688" s="198"/>
      <c r="VXO688" s="198"/>
      <c r="VXP688" s="198"/>
      <c r="VXQ688" s="198"/>
      <c r="VXR688" s="198"/>
      <c r="VXS688" s="198"/>
      <c r="VXT688" s="198"/>
      <c r="VXU688" s="198"/>
      <c r="VXV688" s="198"/>
      <c r="VXW688" s="198"/>
      <c r="VXX688" s="198"/>
      <c r="VXY688" s="198"/>
      <c r="VXZ688" s="198"/>
      <c r="VYA688" s="198"/>
      <c r="VYB688" s="198"/>
      <c r="VYC688" s="198"/>
      <c r="VYD688" s="198"/>
      <c r="VYE688" s="198"/>
      <c r="VYF688" s="198"/>
      <c r="VYG688" s="198"/>
      <c r="VYH688" s="198"/>
      <c r="VYI688" s="198"/>
      <c r="VYJ688" s="198"/>
      <c r="VYK688" s="198"/>
      <c r="VYL688" s="198"/>
      <c r="VYM688" s="198"/>
      <c r="VYN688" s="198"/>
      <c r="VYO688" s="198"/>
      <c r="VYP688" s="198"/>
      <c r="VYQ688" s="198"/>
      <c r="VYR688" s="198"/>
      <c r="VYS688" s="198"/>
      <c r="VYT688" s="198"/>
      <c r="VYU688" s="198"/>
      <c r="VYV688" s="198"/>
      <c r="VYW688" s="198"/>
      <c r="VYX688" s="198"/>
      <c r="VYY688" s="198"/>
      <c r="VYZ688" s="198"/>
      <c r="VZA688" s="198"/>
      <c r="VZB688" s="198"/>
      <c r="VZC688" s="198"/>
      <c r="VZD688" s="198"/>
      <c r="VZE688" s="198"/>
      <c r="VZF688" s="198"/>
      <c r="VZG688" s="198"/>
      <c r="VZH688" s="198"/>
      <c r="VZI688" s="198"/>
      <c r="VZJ688" s="198"/>
      <c r="VZK688" s="198"/>
      <c r="VZL688" s="198"/>
      <c r="VZM688" s="198"/>
      <c r="VZN688" s="198"/>
      <c r="VZO688" s="198"/>
      <c r="VZP688" s="198"/>
      <c r="VZQ688" s="198"/>
      <c r="VZR688" s="198"/>
      <c r="VZS688" s="198"/>
      <c r="VZT688" s="198"/>
      <c r="VZU688" s="198"/>
      <c r="VZV688" s="198"/>
      <c r="VZW688" s="198"/>
      <c r="VZX688" s="198"/>
      <c r="VZY688" s="198"/>
      <c r="VZZ688" s="198"/>
      <c r="WAA688" s="198"/>
      <c r="WAB688" s="198"/>
      <c r="WAC688" s="198"/>
      <c r="WAD688" s="198"/>
      <c r="WAE688" s="198"/>
      <c r="WAF688" s="198"/>
      <c r="WAG688" s="198"/>
      <c r="WAH688" s="198"/>
      <c r="WAI688" s="198"/>
      <c r="WAJ688" s="198"/>
      <c r="WAK688" s="198"/>
      <c r="WAL688" s="198"/>
      <c r="WAM688" s="198"/>
      <c r="WAN688" s="198"/>
      <c r="WAO688" s="198"/>
      <c r="WAP688" s="198"/>
      <c r="WAQ688" s="198"/>
      <c r="WAR688" s="198"/>
      <c r="WAS688" s="198"/>
      <c r="WAT688" s="198"/>
      <c r="WAU688" s="198"/>
      <c r="WAV688" s="198"/>
      <c r="WAW688" s="198"/>
      <c r="WAX688" s="198"/>
      <c r="WAY688" s="198"/>
      <c r="WAZ688" s="198"/>
      <c r="WBA688" s="198"/>
      <c r="WBB688" s="198"/>
      <c r="WBC688" s="198"/>
      <c r="WBD688" s="198"/>
      <c r="WBE688" s="198"/>
      <c r="WBF688" s="198"/>
      <c r="WBG688" s="198"/>
      <c r="WBH688" s="198"/>
      <c r="WBI688" s="198"/>
      <c r="WBJ688" s="198"/>
      <c r="WBK688" s="198"/>
      <c r="WBL688" s="198"/>
      <c r="WBM688" s="198"/>
      <c r="WBN688" s="198"/>
      <c r="WBO688" s="198"/>
      <c r="WBP688" s="198"/>
      <c r="WBQ688" s="198"/>
      <c r="WBR688" s="198"/>
      <c r="WBS688" s="198"/>
      <c r="WBT688" s="198"/>
      <c r="WBU688" s="198"/>
      <c r="WBV688" s="198"/>
      <c r="WBW688" s="198"/>
      <c r="WBX688" s="198"/>
      <c r="WBY688" s="198"/>
      <c r="WBZ688" s="198"/>
      <c r="WCA688" s="198"/>
      <c r="WCB688" s="198"/>
      <c r="WCC688" s="198"/>
      <c r="WCD688" s="198"/>
      <c r="WCE688" s="198"/>
      <c r="WCF688" s="198"/>
      <c r="WCG688" s="198"/>
      <c r="WCH688" s="198"/>
      <c r="WCI688" s="198"/>
      <c r="WCJ688" s="198"/>
      <c r="WCK688" s="198"/>
      <c r="WCL688" s="198"/>
      <c r="WCM688" s="198"/>
      <c r="WCN688" s="198"/>
      <c r="WCO688" s="198"/>
      <c r="WCP688" s="198"/>
      <c r="WCQ688" s="198"/>
      <c r="WCR688" s="198"/>
      <c r="WCS688" s="198"/>
      <c r="WCT688" s="198"/>
      <c r="WCU688" s="198"/>
      <c r="WCV688" s="198"/>
      <c r="WCW688" s="198"/>
      <c r="WCX688" s="198"/>
      <c r="WCY688" s="198"/>
      <c r="WCZ688" s="198"/>
      <c r="WDA688" s="198"/>
      <c r="WDB688" s="198"/>
      <c r="WDC688" s="198"/>
      <c r="WDD688" s="198"/>
      <c r="WDE688" s="198"/>
      <c r="WDF688" s="198"/>
      <c r="WDG688" s="198"/>
      <c r="WDH688" s="198"/>
      <c r="WDI688" s="198"/>
      <c r="WDJ688" s="198"/>
      <c r="WDK688" s="198"/>
      <c r="WDL688" s="198"/>
      <c r="WDM688" s="198"/>
      <c r="WDN688" s="198"/>
      <c r="WDO688" s="198"/>
      <c r="WDP688" s="198"/>
      <c r="WDQ688" s="198"/>
      <c r="WDR688" s="198"/>
      <c r="WDS688" s="198"/>
      <c r="WDT688" s="198"/>
      <c r="WDU688" s="198"/>
      <c r="WDV688" s="198"/>
      <c r="WDW688" s="198"/>
      <c r="WDX688" s="198"/>
      <c r="WDY688" s="198"/>
      <c r="WDZ688" s="198"/>
      <c r="WEA688" s="198"/>
      <c r="WEB688" s="198"/>
      <c r="WEC688" s="198"/>
      <c r="WED688" s="198"/>
      <c r="WEE688" s="198"/>
      <c r="WEF688" s="198"/>
      <c r="WEG688" s="198"/>
      <c r="WEH688" s="198"/>
      <c r="WEI688" s="198"/>
      <c r="WEJ688" s="198"/>
      <c r="WEK688" s="198"/>
      <c r="WEL688" s="198"/>
      <c r="WEM688" s="198"/>
      <c r="WEN688" s="198"/>
      <c r="WEO688" s="198"/>
      <c r="WEP688" s="198"/>
      <c r="WEQ688" s="198"/>
      <c r="WER688" s="198"/>
      <c r="WES688" s="198"/>
      <c r="WET688" s="198"/>
      <c r="WEU688" s="198"/>
      <c r="WEV688" s="198"/>
      <c r="WEW688" s="198"/>
      <c r="WEX688" s="198"/>
      <c r="WEY688" s="198"/>
      <c r="WEZ688" s="198"/>
      <c r="WFA688" s="198"/>
      <c r="WFB688" s="198"/>
      <c r="WFC688" s="198"/>
      <c r="WFD688" s="198"/>
      <c r="WFE688" s="198"/>
      <c r="WFF688" s="198"/>
      <c r="WFG688" s="198"/>
      <c r="WFH688" s="198"/>
      <c r="WFI688" s="198"/>
      <c r="WFJ688" s="198"/>
      <c r="WFK688" s="198"/>
      <c r="WFL688" s="198"/>
      <c r="WFM688" s="198"/>
      <c r="WFN688" s="198"/>
      <c r="WFO688" s="198"/>
      <c r="WFP688" s="198"/>
      <c r="WFQ688" s="198"/>
      <c r="WFR688" s="198"/>
      <c r="WFS688" s="198"/>
      <c r="WFT688" s="198"/>
      <c r="WFU688" s="198"/>
      <c r="WFV688" s="198"/>
      <c r="WFW688" s="198"/>
      <c r="WFX688" s="198"/>
      <c r="WFY688" s="198"/>
      <c r="WFZ688" s="198"/>
      <c r="WGA688" s="198"/>
      <c r="WGB688" s="198"/>
      <c r="WGC688" s="198"/>
      <c r="WGD688" s="198"/>
      <c r="WGE688" s="198"/>
      <c r="WGF688" s="198"/>
      <c r="WGG688" s="198"/>
      <c r="WGH688" s="198"/>
      <c r="WGI688" s="198"/>
      <c r="WGJ688" s="198"/>
      <c r="WGK688" s="198"/>
      <c r="WGL688" s="198"/>
      <c r="WGM688" s="198"/>
      <c r="WGN688" s="198"/>
      <c r="WGO688" s="198"/>
      <c r="WGP688" s="198"/>
      <c r="WGQ688" s="198"/>
      <c r="WGR688" s="198"/>
      <c r="WGS688" s="198"/>
      <c r="WGT688" s="198"/>
      <c r="WGU688" s="198"/>
      <c r="WGV688" s="198"/>
      <c r="WGW688" s="198"/>
      <c r="WGX688" s="198"/>
      <c r="WGY688" s="198"/>
      <c r="WGZ688" s="198"/>
      <c r="WHA688" s="198"/>
      <c r="WHB688" s="198"/>
      <c r="WHC688" s="198"/>
      <c r="WHD688" s="198"/>
      <c r="WHE688" s="198"/>
      <c r="WHF688" s="198"/>
      <c r="WHG688" s="198"/>
      <c r="WHH688" s="198"/>
      <c r="WHI688" s="198"/>
      <c r="WHJ688" s="198"/>
      <c r="WHK688" s="198"/>
      <c r="WHL688" s="198"/>
      <c r="WHM688" s="198"/>
      <c r="WHN688" s="198"/>
      <c r="WHO688" s="198"/>
      <c r="WHP688" s="198"/>
      <c r="WHQ688" s="198"/>
      <c r="WHR688" s="198"/>
      <c r="WHS688" s="198"/>
      <c r="WHT688" s="198"/>
      <c r="WHU688" s="198"/>
      <c r="WHV688" s="198"/>
      <c r="WHW688" s="198"/>
      <c r="WHX688" s="198"/>
      <c r="WHY688" s="198"/>
      <c r="WHZ688" s="198"/>
      <c r="WIA688" s="198"/>
      <c r="WIB688" s="198"/>
      <c r="WIC688" s="198"/>
      <c r="WID688" s="198"/>
      <c r="WIE688" s="198"/>
      <c r="WIF688" s="198"/>
      <c r="WIG688" s="198"/>
      <c r="WIH688" s="198"/>
      <c r="WII688" s="198"/>
      <c r="WIJ688" s="198"/>
      <c r="WIK688" s="198"/>
      <c r="WIL688" s="198"/>
      <c r="WIM688" s="198"/>
      <c r="WIN688" s="198"/>
      <c r="WIO688" s="198"/>
      <c r="WIP688" s="198"/>
      <c r="WIQ688" s="198"/>
      <c r="WIR688" s="198"/>
      <c r="WIS688" s="198"/>
      <c r="WIT688" s="198"/>
      <c r="WIU688" s="198"/>
      <c r="WIV688" s="198"/>
      <c r="WIW688" s="198"/>
      <c r="WIX688" s="198"/>
      <c r="WIY688" s="198"/>
      <c r="WIZ688" s="198"/>
      <c r="WJA688" s="198"/>
      <c r="WJB688" s="198"/>
      <c r="WJC688" s="198"/>
      <c r="WJD688" s="198"/>
      <c r="WJE688" s="198"/>
      <c r="WJF688" s="198"/>
      <c r="WJG688" s="198"/>
      <c r="WJH688" s="198"/>
      <c r="WJI688" s="198"/>
      <c r="WJJ688" s="198"/>
      <c r="WJK688" s="198"/>
      <c r="WJL688" s="198"/>
      <c r="WJM688" s="198"/>
      <c r="WJN688" s="198"/>
      <c r="WJO688" s="198"/>
      <c r="WJP688" s="198"/>
      <c r="WJQ688" s="198"/>
      <c r="WJR688" s="198"/>
      <c r="WJS688" s="198"/>
      <c r="WJT688" s="198"/>
      <c r="WJU688" s="198"/>
      <c r="WJV688" s="198"/>
      <c r="WJW688" s="198"/>
      <c r="WJX688" s="198"/>
      <c r="WJY688" s="198"/>
      <c r="WJZ688" s="198"/>
      <c r="WKA688" s="198"/>
      <c r="WKB688" s="198"/>
      <c r="WKC688" s="198"/>
      <c r="WKD688" s="198"/>
      <c r="WKE688" s="198"/>
      <c r="WKF688" s="198"/>
      <c r="WKG688" s="198"/>
      <c r="WKH688" s="198"/>
      <c r="WKI688" s="198"/>
      <c r="WKJ688" s="198"/>
      <c r="WKK688" s="198"/>
      <c r="WKL688" s="198"/>
      <c r="WKM688" s="198"/>
      <c r="WKN688" s="198"/>
      <c r="WKO688" s="198"/>
      <c r="WKP688" s="198"/>
      <c r="WKQ688" s="198"/>
      <c r="WKR688" s="198"/>
      <c r="WKS688" s="198"/>
      <c r="WKT688" s="198"/>
      <c r="WKU688" s="198"/>
      <c r="WKV688" s="198"/>
      <c r="WKW688" s="198"/>
      <c r="WKX688" s="198"/>
      <c r="WKY688" s="198"/>
      <c r="WKZ688" s="198"/>
      <c r="WLA688" s="198"/>
      <c r="WLB688" s="198"/>
      <c r="WLC688" s="198"/>
      <c r="WLD688" s="198"/>
      <c r="WLE688" s="198"/>
      <c r="WLF688" s="198"/>
      <c r="WLG688" s="198"/>
      <c r="WLH688" s="198"/>
      <c r="WLI688" s="198"/>
      <c r="WLJ688" s="198"/>
      <c r="WLK688" s="198"/>
      <c r="WLL688" s="198"/>
      <c r="WLM688" s="198"/>
      <c r="WLN688" s="198"/>
      <c r="WLO688" s="198"/>
      <c r="WLP688" s="198"/>
      <c r="WLQ688" s="198"/>
      <c r="WLR688" s="198"/>
      <c r="WLS688" s="198"/>
      <c r="WLT688" s="198"/>
      <c r="WLU688" s="198"/>
      <c r="WLV688" s="198"/>
      <c r="WLW688" s="198"/>
      <c r="WLX688" s="198"/>
      <c r="WLY688" s="198"/>
      <c r="WLZ688" s="198"/>
      <c r="WMA688" s="198"/>
      <c r="WMB688" s="198"/>
      <c r="WMC688" s="198"/>
      <c r="WMD688" s="198"/>
      <c r="WME688" s="198"/>
      <c r="WMF688" s="198"/>
      <c r="WMG688" s="198"/>
      <c r="WMH688" s="198"/>
      <c r="WMI688" s="198"/>
      <c r="WMJ688" s="198"/>
      <c r="WMK688" s="198"/>
      <c r="WML688" s="198"/>
      <c r="WMM688" s="198"/>
      <c r="WMN688" s="198"/>
      <c r="WMO688" s="198"/>
      <c r="WMP688" s="198"/>
      <c r="WMQ688" s="198"/>
      <c r="WMR688" s="198"/>
      <c r="WMS688" s="198"/>
      <c r="WMT688" s="198"/>
      <c r="WMU688" s="198"/>
      <c r="WMV688" s="198"/>
      <c r="WMW688" s="198"/>
      <c r="WMX688" s="198"/>
      <c r="WMY688" s="198"/>
      <c r="WMZ688" s="198"/>
      <c r="WNA688" s="198"/>
      <c r="WNB688" s="198"/>
      <c r="WNC688" s="198"/>
      <c r="WND688" s="198"/>
      <c r="WNE688" s="198"/>
      <c r="WNF688" s="198"/>
      <c r="WNG688" s="198"/>
      <c r="WNH688" s="198"/>
      <c r="WNI688" s="198"/>
      <c r="WNJ688" s="198"/>
      <c r="WNK688" s="198"/>
      <c r="WNL688" s="198"/>
      <c r="WNM688" s="198"/>
      <c r="WNN688" s="198"/>
      <c r="WNO688" s="198"/>
      <c r="WNP688" s="198"/>
      <c r="WNQ688" s="198"/>
      <c r="WNR688" s="198"/>
      <c r="WNS688" s="198"/>
      <c r="WNT688" s="198"/>
      <c r="WNU688" s="198"/>
      <c r="WNV688" s="198"/>
      <c r="WNW688" s="198"/>
      <c r="WNX688" s="198"/>
      <c r="WNY688" s="198"/>
      <c r="WNZ688" s="198"/>
      <c r="WOA688" s="198"/>
      <c r="WOB688" s="198"/>
      <c r="WOC688" s="198"/>
      <c r="WOD688" s="198"/>
      <c r="WOE688" s="198"/>
      <c r="WOF688" s="198"/>
      <c r="WOG688" s="198"/>
      <c r="WOH688" s="198"/>
      <c r="WOI688" s="198"/>
      <c r="WOJ688" s="198"/>
      <c r="WOK688" s="198"/>
      <c r="WOL688" s="198"/>
      <c r="WOM688" s="198"/>
      <c r="WON688" s="198"/>
      <c r="WOO688" s="198"/>
      <c r="WOP688" s="198"/>
      <c r="WOQ688" s="198"/>
      <c r="WOR688" s="198"/>
      <c r="WOS688" s="198"/>
      <c r="WOT688" s="198"/>
      <c r="WOU688" s="198"/>
      <c r="WOV688" s="198"/>
      <c r="WOW688" s="198"/>
      <c r="WOX688" s="198"/>
      <c r="WOY688" s="198"/>
      <c r="WOZ688" s="198"/>
      <c r="WPA688" s="198"/>
      <c r="WPB688" s="198"/>
      <c r="WPC688" s="198"/>
      <c r="WPD688" s="198"/>
      <c r="WPE688" s="198"/>
      <c r="WPF688" s="198"/>
      <c r="WPG688" s="198"/>
      <c r="WPH688" s="198"/>
      <c r="WPI688" s="198"/>
      <c r="WPJ688" s="198"/>
      <c r="WPK688" s="198"/>
      <c r="WPL688" s="198"/>
      <c r="WPM688" s="198"/>
      <c r="WPN688" s="198"/>
      <c r="WPO688" s="198"/>
      <c r="WPP688" s="198"/>
      <c r="WPQ688" s="198"/>
      <c r="WPR688" s="198"/>
      <c r="WPS688" s="198"/>
      <c r="WPT688" s="198"/>
      <c r="WPU688" s="198"/>
      <c r="WPV688" s="198"/>
      <c r="WPW688" s="198"/>
      <c r="WPX688" s="198"/>
      <c r="WPY688" s="198"/>
      <c r="WPZ688" s="198"/>
      <c r="WQA688" s="198"/>
      <c r="WQB688" s="198"/>
      <c r="WQC688" s="198"/>
      <c r="WQD688" s="198"/>
      <c r="WQE688" s="198"/>
      <c r="WQF688" s="198"/>
      <c r="WQG688" s="198"/>
      <c r="WQH688" s="198"/>
      <c r="WQI688" s="198"/>
      <c r="WQJ688" s="198"/>
      <c r="WQK688" s="198"/>
      <c r="WQL688" s="198"/>
      <c r="WQM688" s="198"/>
      <c r="WQN688" s="198"/>
      <c r="WQO688" s="198"/>
      <c r="WQP688" s="198"/>
      <c r="WQQ688" s="198"/>
      <c r="WQR688" s="198"/>
      <c r="WQS688" s="198"/>
      <c r="WQT688" s="198"/>
      <c r="WQU688" s="198"/>
      <c r="WQV688" s="198"/>
      <c r="WQW688" s="198"/>
      <c r="WQX688" s="198"/>
      <c r="WQY688" s="198"/>
      <c r="WQZ688" s="198"/>
      <c r="WRA688" s="198"/>
      <c r="WRB688" s="198"/>
      <c r="WRC688" s="198"/>
      <c r="WRD688" s="198"/>
      <c r="WRE688" s="198"/>
      <c r="WRF688" s="198"/>
      <c r="WRG688" s="198"/>
      <c r="WRH688" s="198"/>
      <c r="WRI688" s="198"/>
      <c r="WRJ688" s="198"/>
      <c r="WRK688" s="198"/>
      <c r="WRL688" s="198"/>
      <c r="WRM688" s="198"/>
      <c r="WRN688" s="198"/>
      <c r="WRO688" s="198"/>
      <c r="WRP688" s="198"/>
      <c r="WRQ688" s="198"/>
      <c r="WRR688" s="198"/>
      <c r="WRS688" s="198"/>
      <c r="WRT688" s="198"/>
      <c r="WRU688" s="198"/>
      <c r="WRV688" s="198"/>
      <c r="WRW688" s="198"/>
      <c r="WRX688" s="198"/>
      <c r="WRY688" s="198"/>
      <c r="WRZ688" s="198"/>
      <c r="WSA688" s="198"/>
      <c r="WSB688" s="198"/>
      <c r="WSC688" s="198"/>
      <c r="WSD688" s="198"/>
      <c r="WSE688" s="198"/>
      <c r="WSF688" s="198"/>
      <c r="WSG688" s="198"/>
      <c r="WSH688" s="198"/>
      <c r="WSI688" s="198"/>
      <c r="WSJ688" s="198"/>
      <c r="WSK688" s="198"/>
      <c r="WSL688" s="198"/>
      <c r="WSM688" s="198"/>
      <c r="WSN688" s="198"/>
      <c r="WSO688" s="198"/>
      <c r="WSP688" s="198"/>
      <c r="WSQ688" s="198"/>
      <c r="WSR688" s="198"/>
      <c r="WSS688" s="198"/>
      <c r="WST688" s="198"/>
      <c r="WSU688" s="198"/>
      <c r="WSV688" s="198"/>
      <c r="WSW688" s="198"/>
      <c r="WSX688" s="198"/>
      <c r="WSY688" s="198"/>
      <c r="WSZ688" s="198"/>
      <c r="WTA688" s="198"/>
      <c r="WTB688" s="198"/>
      <c r="WTC688" s="198"/>
      <c r="WTD688" s="198"/>
      <c r="WTE688" s="198"/>
      <c r="WTF688" s="198"/>
      <c r="WTG688" s="198"/>
      <c r="WTH688" s="198"/>
      <c r="WTI688" s="198"/>
      <c r="WTJ688" s="198"/>
      <c r="WTK688" s="198"/>
      <c r="WTL688" s="198"/>
      <c r="WTM688" s="198"/>
      <c r="WTN688" s="198"/>
      <c r="WTO688" s="198"/>
      <c r="WTP688" s="198"/>
      <c r="WTQ688" s="198"/>
      <c r="WTR688" s="198"/>
      <c r="WTS688" s="198"/>
      <c r="WTT688" s="198"/>
      <c r="WTU688" s="198"/>
      <c r="WTV688" s="198"/>
      <c r="WTW688" s="198"/>
      <c r="WTX688" s="198"/>
      <c r="WTY688" s="198"/>
      <c r="WTZ688" s="198"/>
      <c r="WUA688" s="198"/>
      <c r="WUB688" s="198"/>
      <c r="WUC688" s="198"/>
      <c r="WUD688" s="198"/>
      <c r="WUE688" s="198"/>
      <c r="WUF688" s="198"/>
      <c r="WUG688" s="198"/>
      <c r="WUH688" s="198"/>
      <c r="WUI688" s="198"/>
      <c r="WUJ688" s="198"/>
      <c r="WUK688" s="198"/>
      <c r="WUL688" s="198"/>
      <c r="WUM688" s="198"/>
      <c r="WUN688" s="198"/>
      <c r="WUO688" s="198"/>
      <c r="WUP688" s="198"/>
      <c r="WUQ688" s="198"/>
      <c r="WUR688" s="198"/>
      <c r="WUS688" s="198"/>
      <c r="WUT688" s="198"/>
      <c r="WUU688" s="198"/>
      <c r="WUV688" s="198"/>
      <c r="WUW688" s="198"/>
      <c r="WUX688" s="198"/>
      <c r="WUY688" s="198"/>
      <c r="WUZ688" s="198"/>
      <c r="WVA688" s="198"/>
      <c r="WVB688" s="198"/>
      <c r="WVC688" s="198"/>
      <c r="WVD688" s="198"/>
      <c r="WVE688" s="198"/>
      <c r="WVF688" s="198"/>
      <c r="WVG688" s="198"/>
      <c r="WVH688" s="198"/>
      <c r="WVI688" s="198"/>
      <c r="WVJ688" s="198"/>
      <c r="WVK688" s="198"/>
      <c r="WVL688" s="198"/>
      <c r="WVM688" s="198"/>
      <c r="WVN688" s="198"/>
      <c r="WVO688" s="198"/>
      <c r="WVP688" s="198"/>
      <c r="WVQ688" s="198"/>
      <c r="WVR688" s="198"/>
      <c r="WVS688" s="198"/>
      <c r="WVT688" s="198"/>
      <c r="WVU688" s="198"/>
      <c r="WVV688" s="198"/>
      <c r="WVW688" s="198"/>
      <c r="WVX688" s="198"/>
      <c r="WVY688" s="198"/>
      <c r="WVZ688" s="198"/>
      <c r="WWA688" s="198"/>
      <c r="WWB688" s="198"/>
      <c r="WWC688" s="198"/>
      <c r="WWD688" s="198"/>
      <c r="WWE688" s="198"/>
      <c r="WWF688" s="198"/>
      <c r="WWG688" s="198"/>
      <c r="WWH688" s="198"/>
      <c r="WWI688" s="198"/>
      <c r="WWJ688" s="198"/>
      <c r="WWK688" s="198"/>
      <c r="WWL688" s="198"/>
      <c r="WWM688" s="198"/>
      <c r="WWN688" s="198"/>
      <c r="WWO688" s="198"/>
      <c r="WWP688" s="198"/>
      <c r="WWQ688" s="198"/>
      <c r="WWR688" s="198"/>
      <c r="WWS688" s="198"/>
      <c r="WWT688" s="198"/>
      <c r="WWU688" s="198"/>
      <c r="WWV688" s="198"/>
      <c r="WWW688" s="198"/>
      <c r="WWX688" s="198"/>
      <c r="WWY688" s="198"/>
      <c r="WWZ688" s="198"/>
      <c r="WXA688" s="198"/>
      <c r="WXB688" s="198"/>
      <c r="WXC688" s="198"/>
      <c r="WXD688" s="198"/>
      <c r="WXE688" s="198"/>
      <c r="WXF688" s="198"/>
      <c r="WXG688" s="198"/>
      <c r="WXH688" s="198"/>
      <c r="WXI688" s="198"/>
      <c r="WXJ688" s="198"/>
      <c r="WXK688" s="198"/>
      <c r="WXL688" s="198"/>
      <c r="WXM688" s="198"/>
      <c r="WXN688" s="198"/>
      <c r="WXO688" s="198"/>
      <c r="WXP688" s="198"/>
      <c r="WXQ688" s="198"/>
      <c r="WXR688" s="198"/>
      <c r="WXS688" s="198"/>
      <c r="WXT688" s="198"/>
      <c r="WXU688" s="198"/>
      <c r="WXV688" s="198"/>
      <c r="WXW688" s="198"/>
      <c r="WXX688" s="198"/>
      <c r="WXY688" s="198"/>
      <c r="WXZ688" s="198"/>
      <c r="WYA688" s="198"/>
      <c r="WYB688" s="198"/>
      <c r="WYC688" s="198"/>
      <c r="WYD688" s="198"/>
      <c r="WYE688" s="198"/>
      <c r="WYF688" s="198"/>
      <c r="WYG688" s="198"/>
      <c r="WYH688" s="198"/>
      <c r="WYI688" s="198"/>
      <c r="WYJ688" s="198"/>
      <c r="WYK688" s="198"/>
      <c r="WYL688" s="198"/>
      <c r="WYM688" s="198"/>
      <c r="WYN688" s="198"/>
      <c r="WYO688" s="198"/>
      <c r="WYP688" s="198"/>
      <c r="WYQ688" s="198"/>
      <c r="WYR688" s="198"/>
      <c r="WYS688" s="198"/>
      <c r="WYT688" s="198"/>
      <c r="WYU688" s="198"/>
      <c r="WYV688" s="198"/>
      <c r="WYW688" s="198"/>
      <c r="WYX688" s="198"/>
      <c r="WYY688" s="198"/>
      <c r="WYZ688" s="198"/>
      <c r="WZA688" s="198"/>
      <c r="WZB688" s="198"/>
      <c r="WZC688" s="198"/>
      <c r="WZD688" s="198"/>
      <c r="WZE688" s="198"/>
      <c r="WZF688" s="198"/>
      <c r="WZG688" s="198"/>
      <c r="WZH688" s="198"/>
      <c r="WZI688" s="198"/>
      <c r="WZJ688" s="198"/>
      <c r="WZK688" s="198"/>
      <c r="WZL688" s="198"/>
      <c r="WZM688" s="198"/>
      <c r="WZN688" s="198"/>
      <c r="WZO688" s="198"/>
      <c r="WZP688" s="198"/>
      <c r="WZQ688" s="198"/>
      <c r="WZR688" s="198"/>
      <c r="WZS688" s="198"/>
      <c r="WZT688" s="198"/>
      <c r="WZU688" s="198"/>
      <c r="WZV688" s="198"/>
      <c r="WZW688" s="198"/>
      <c r="WZX688" s="198"/>
      <c r="WZY688" s="198"/>
      <c r="WZZ688" s="198"/>
      <c r="XAA688" s="198"/>
      <c r="XAB688" s="198"/>
      <c r="XAC688" s="198"/>
      <c r="XAD688" s="198"/>
      <c r="XAE688" s="198"/>
      <c r="XAF688" s="198"/>
      <c r="XAG688" s="198"/>
      <c r="XAH688" s="198"/>
      <c r="XAI688" s="198"/>
      <c r="XAJ688" s="198"/>
      <c r="XAK688" s="198"/>
      <c r="XAL688" s="198"/>
      <c r="XAM688" s="198"/>
      <c r="XAN688" s="198"/>
      <c r="XAO688" s="198"/>
      <c r="XAP688" s="198"/>
      <c r="XAQ688" s="198"/>
      <c r="XAR688" s="198"/>
      <c r="XAS688" s="198"/>
      <c r="XAT688" s="198"/>
      <c r="XAU688" s="198"/>
      <c r="XAV688" s="198"/>
      <c r="XAW688" s="198"/>
      <c r="XAX688" s="198"/>
      <c r="XAY688" s="198"/>
      <c r="XAZ688" s="198"/>
      <c r="XBA688" s="198"/>
      <c r="XBB688" s="198"/>
      <c r="XBC688" s="198"/>
      <c r="XBD688" s="198"/>
      <c r="XBE688" s="198"/>
      <c r="XBF688" s="198"/>
      <c r="XBG688" s="198"/>
      <c r="XBH688" s="198"/>
      <c r="XBI688" s="198"/>
      <c r="XBJ688" s="198"/>
      <c r="XBK688" s="198"/>
      <c r="XBL688" s="198"/>
      <c r="XBM688" s="198"/>
      <c r="XBN688" s="198"/>
      <c r="XBO688" s="198"/>
      <c r="XBP688" s="198"/>
      <c r="XBQ688" s="198"/>
      <c r="XBR688" s="198"/>
      <c r="XBS688" s="198"/>
      <c r="XBT688" s="198"/>
      <c r="XBU688" s="198"/>
      <c r="XBV688" s="198"/>
      <c r="XBW688" s="198"/>
      <c r="XBX688" s="198"/>
      <c r="XBY688" s="198"/>
      <c r="XBZ688" s="198"/>
      <c r="XCA688" s="198"/>
      <c r="XCB688" s="198"/>
      <c r="XCC688" s="198"/>
      <c r="XCD688" s="198"/>
      <c r="XCE688" s="198"/>
      <c r="XCF688" s="198"/>
      <c r="XCG688" s="198"/>
      <c r="XCH688" s="198"/>
      <c r="XCI688" s="198"/>
      <c r="XCJ688" s="198"/>
      <c r="XCK688" s="198"/>
      <c r="XCL688" s="198"/>
      <c r="XCM688" s="198"/>
      <c r="XCN688" s="198"/>
      <c r="XCO688" s="198"/>
      <c r="XCP688" s="198"/>
      <c r="XCQ688" s="198"/>
      <c r="XCR688" s="198"/>
      <c r="XCS688" s="198"/>
      <c r="XCT688" s="198"/>
      <c r="XCU688" s="198"/>
      <c r="XCV688" s="198"/>
      <c r="XCW688" s="198"/>
      <c r="XCX688" s="198"/>
      <c r="XCY688" s="198"/>
      <c r="XCZ688" s="198"/>
      <c r="XDA688" s="198"/>
      <c r="XDB688" s="198"/>
      <c r="XDC688" s="198"/>
      <c r="XDD688" s="198"/>
      <c r="XDE688" s="198"/>
      <c r="XDF688" s="198"/>
      <c r="XDG688" s="198"/>
      <c r="XDH688" s="198"/>
      <c r="XDI688" s="198"/>
      <c r="XDJ688" s="198"/>
      <c r="XDK688" s="198"/>
      <c r="XDL688" s="198"/>
      <c r="XDM688" s="204"/>
      <c r="XDN688" s="204"/>
      <c r="XDO688" s="204"/>
      <c r="XDP688" s="204"/>
      <c r="XDQ688" s="204"/>
      <c r="XDR688" s="204"/>
      <c r="XDS688" s="204"/>
      <c r="XDT688" s="204"/>
      <c r="XDU688" s="204"/>
      <c r="XDV688" s="204"/>
      <c r="XDW688" s="204"/>
      <c r="XDX688" s="204"/>
      <c r="XDY688" s="204"/>
      <c r="XDZ688" s="204"/>
      <c r="XEA688" s="204"/>
      <c r="XEB688" s="204"/>
      <c r="XEC688" s="204"/>
      <c r="XED688" s="204"/>
      <c r="XEE688" s="204"/>
    </row>
    <row r="689" s="192" customFormat="1" hidden="1" customHeight="1" spans="1:16382">
      <c r="A689" s="200" t="s">
        <v>857</v>
      </c>
      <c r="B689" s="201">
        <v>246.02</v>
      </c>
      <c r="C689" s="186">
        <v>0.77</v>
      </c>
      <c r="D689" s="186">
        <f>-0.64+0.45</f>
        <v>-0.19</v>
      </c>
      <c r="E689" s="186">
        <f t="shared" si="268"/>
        <v>0.58</v>
      </c>
      <c r="F689" s="186">
        <f t="shared" si="269"/>
        <v>246.6</v>
      </c>
      <c r="G689" s="202" t="s">
        <v>174</v>
      </c>
      <c r="H689" s="203"/>
      <c r="I689" s="203"/>
      <c r="J689" s="203"/>
      <c r="K689" s="203"/>
      <c r="L689" s="203"/>
      <c r="M689" s="203"/>
      <c r="N689" s="203"/>
      <c r="O689" s="203"/>
      <c r="P689" s="203"/>
      <c r="Q689" s="203"/>
      <c r="R689" s="203"/>
      <c r="S689" s="203"/>
      <c r="T689" s="203"/>
      <c r="U689" s="203"/>
      <c r="V689" s="203"/>
      <c r="W689" s="203"/>
      <c r="X689" s="203"/>
      <c r="Y689" s="203"/>
      <c r="Z689" s="203"/>
      <c r="AA689" s="203"/>
      <c r="AB689" s="203"/>
      <c r="AC689" s="203"/>
      <c r="AD689" s="203"/>
      <c r="AE689" s="203"/>
      <c r="AF689" s="203"/>
      <c r="AG689" s="203"/>
      <c r="AH689" s="203"/>
      <c r="AI689" s="203"/>
      <c r="AJ689" s="203"/>
      <c r="AK689" s="203"/>
      <c r="AL689" s="203"/>
      <c r="AM689" s="203"/>
      <c r="AN689" s="203"/>
      <c r="AO689" s="203"/>
      <c r="AP689" s="203"/>
      <c r="AQ689" s="203"/>
      <c r="AR689" s="203"/>
      <c r="AS689" s="203"/>
      <c r="AT689" s="203"/>
      <c r="AU689" s="203"/>
      <c r="AV689" s="203"/>
      <c r="AW689" s="203"/>
      <c r="AX689" s="203"/>
      <c r="AY689" s="203"/>
      <c r="AZ689" s="203"/>
      <c r="BA689" s="203"/>
      <c r="BB689" s="203"/>
      <c r="BC689" s="203"/>
      <c r="BD689" s="203"/>
      <c r="BE689" s="203"/>
      <c r="BF689" s="203"/>
      <c r="BG689" s="203"/>
      <c r="BH689" s="203"/>
      <c r="BI689" s="203"/>
      <c r="BJ689" s="203"/>
      <c r="BK689" s="203"/>
      <c r="BL689" s="203"/>
      <c r="BM689" s="203"/>
      <c r="BN689" s="203"/>
      <c r="BO689" s="203"/>
      <c r="BP689" s="203"/>
      <c r="BQ689" s="203"/>
      <c r="BR689" s="203"/>
      <c r="BS689" s="203"/>
      <c r="BT689" s="203"/>
      <c r="BU689" s="203"/>
      <c r="BV689" s="203"/>
      <c r="BW689" s="203"/>
      <c r="BX689" s="203"/>
      <c r="BY689" s="203"/>
      <c r="BZ689" s="203"/>
      <c r="CA689" s="203"/>
      <c r="CB689" s="203"/>
      <c r="CC689" s="203"/>
      <c r="CD689" s="203"/>
      <c r="CE689" s="203"/>
      <c r="CF689" s="203"/>
      <c r="CG689" s="203"/>
      <c r="CH689" s="203"/>
      <c r="CI689" s="203"/>
      <c r="CJ689" s="203"/>
      <c r="CK689" s="203"/>
      <c r="CL689" s="203"/>
      <c r="CM689" s="203"/>
      <c r="CN689" s="203"/>
      <c r="CO689" s="203"/>
      <c r="CP689" s="203"/>
      <c r="CQ689" s="203"/>
      <c r="CR689" s="203"/>
      <c r="CS689" s="203"/>
      <c r="CT689" s="203"/>
      <c r="CU689" s="203"/>
      <c r="CV689" s="203"/>
      <c r="CW689" s="203"/>
      <c r="CX689" s="203"/>
      <c r="CY689" s="203"/>
      <c r="CZ689" s="203"/>
      <c r="DA689" s="203"/>
      <c r="DB689" s="203"/>
      <c r="DC689" s="203"/>
      <c r="DD689" s="203"/>
      <c r="DE689" s="203"/>
      <c r="DF689" s="203"/>
      <c r="DG689" s="203"/>
      <c r="DH689" s="203"/>
      <c r="DI689" s="203"/>
      <c r="DJ689" s="203"/>
      <c r="DK689" s="203"/>
      <c r="DL689" s="203"/>
      <c r="DM689" s="203"/>
      <c r="DN689" s="203"/>
      <c r="DO689" s="203"/>
      <c r="DP689" s="203"/>
      <c r="DQ689" s="203"/>
      <c r="DR689" s="203"/>
      <c r="DS689" s="203"/>
      <c r="DT689" s="203"/>
      <c r="DU689" s="203"/>
      <c r="DV689" s="203"/>
      <c r="DW689" s="203"/>
      <c r="DX689" s="203"/>
      <c r="DY689" s="203"/>
      <c r="DZ689" s="203"/>
      <c r="EA689" s="203"/>
      <c r="EB689" s="203"/>
      <c r="EC689" s="203"/>
      <c r="ED689" s="203"/>
      <c r="EE689" s="203"/>
      <c r="EF689" s="203"/>
      <c r="EG689" s="203"/>
      <c r="EH689" s="203"/>
      <c r="EI689" s="203"/>
      <c r="EJ689" s="203"/>
      <c r="EK689" s="203"/>
      <c r="EL689" s="203"/>
      <c r="EM689" s="203"/>
      <c r="EN689" s="203"/>
      <c r="EO689" s="203"/>
      <c r="EP689" s="203"/>
      <c r="EQ689" s="203"/>
      <c r="ER689" s="203"/>
      <c r="ES689" s="203"/>
      <c r="ET689" s="203"/>
      <c r="EU689" s="203"/>
      <c r="EV689" s="203"/>
      <c r="EW689" s="203"/>
      <c r="EX689" s="203"/>
      <c r="EY689" s="203"/>
      <c r="EZ689" s="203"/>
      <c r="FA689" s="203"/>
      <c r="FB689" s="203"/>
      <c r="FC689" s="203"/>
      <c r="FD689" s="203"/>
      <c r="FE689" s="203"/>
      <c r="FF689" s="203"/>
      <c r="FG689" s="203"/>
      <c r="FH689" s="203"/>
      <c r="FI689" s="203"/>
      <c r="FJ689" s="203"/>
      <c r="FK689" s="203"/>
      <c r="FL689" s="203"/>
      <c r="FM689" s="203"/>
      <c r="FN689" s="203"/>
      <c r="FO689" s="203"/>
      <c r="FP689" s="203"/>
      <c r="FQ689" s="203"/>
      <c r="FR689" s="203"/>
      <c r="FS689" s="203"/>
      <c r="FT689" s="203"/>
      <c r="FU689" s="203"/>
      <c r="FV689" s="203"/>
      <c r="FW689" s="203"/>
      <c r="FX689" s="203"/>
      <c r="FY689" s="203"/>
      <c r="FZ689" s="203"/>
      <c r="GA689" s="203"/>
      <c r="GB689" s="203"/>
      <c r="GC689" s="203"/>
      <c r="GD689" s="203"/>
      <c r="GE689" s="203"/>
      <c r="GF689" s="203"/>
      <c r="GG689" s="203"/>
      <c r="GH689" s="203"/>
      <c r="GI689" s="203"/>
      <c r="GJ689" s="203"/>
      <c r="GK689" s="203"/>
      <c r="GL689" s="203"/>
      <c r="GM689" s="203"/>
      <c r="GN689" s="203"/>
      <c r="GO689" s="203"/>
      <c r="GP689" s="203"/>
      <c r="GQ689" s="203"/>
      <c r="GR689" s="203"/>
      <c r="GS689" s="203"/>
      <c r="GT689" s="203"/>
      <c r="GU689" s="203"/>
      <c r="GV689" s="203"/>
      <c r="GW689" s="203"/>
      <c r="GX689" s="203"/>
      <c r="GY689" s="203"/>
      <c r="GZ689" s="203"/>
      <c r="HA689" s="203"/>
      <c r="HB689" s="203"/>
      <c r="HC689" s="203"/>
      <c r="HD689" s="203"/>
      <c r="HE689" s="203"/>
      <c r="HF689" s="203"/>
      <c r="HG689" s="203"/>
      <c r="HH689" s="203"/>
      <c r="HI689" s="203"/>
      <c r="HJ689" s="203"/>
      <c r="HK689" s="203"/>
      <c r="HL689" s="203"/>
      <c r="HM689" s="203"/>
      <c r="HN689" s="203"/>
      <c r="HO689" s="203"/>
      <c r="HP689" s="203"/>
      <c r="HQ689" s="203"/>
      <c r="HR689" s="203"/>
      <c r="HS689" s="203"/>
      <c r="HT689" s="203"/>
      <c r="HU689" s="203"/>
      <c r="HV689" s="203"/>
      <c r="HW689" s="203"/>
      <c r="HX689" s="203"/>
      <c r="HY689" s="203"/>
      <c r="HZ689" s="203"/>
      <c r="IA689" s="203"/>
      <c r="IB689" s="203"/>
      <c r="IC689" s="203"/>
      <c r="ID689" s="203"/>
      <c r="IE689" s="203"/>
      <c r="IF689" s="203"/>
      <c r="IG689" s="203"/>
      <c r="IH689" s="203"/>
      <c r="II689" s="203"/>
      <c r="IJ689" s="203"/>
      <c r="IK689" s="203"/>
      <c r="IL689" s="203"/>
      <c r="IM689" s="203"/>
      <c r="IN689" s="203"/>
      <c r="IO689" s="203"/>
      <c r="IP689" s="203"/>
      <c r="IQ689" s="203"/>
      <c r="IR689" s="203"/>
      <c r="IS689" s="203"/>
      <c r="IT689" s="203"/>
      <c r="IU689" s="203"/>
      <c r="IV689" s="203"/>
      <c r="IW689" s="203"/>
      <c r="IX689" s="203"/>
      <c r="IY689" s="203"/>
      <c r="IZ689" s="203"/>
      <c r="JA689" s="203"/>
      <c r="JB689" s="203"/>
      <c r="JC689" s="203"/>
      <c r="JD689" s="203"/>
      <c r="JE689" s="203"/>
      <c r="JF689" s="203"/>
      <c r="JG689" s="203"/>
      <c r="JH689" s="203"/>
      <c r="JI689" s="203"/>
      <c r="JJ689" s="203"/>
      <c r="JK689" s="203"/>
      <c r="JL689" s="203"/>
      <c r="JM689" s="203"/>
      <c r="JN689" s="203"/>
      <c r="JO689" s="203"/>
      <c r="JP689" s="203"/>
      <c r="JQ689" s="203"/>
      <c r="JR689" s="203"/>
      <c r="JS689" s="203"/>
      <c r="JT689" s="203"/>
      <c r="JU689" s="203"/>
      <c r="JV689" s="203"/>
      <c r="JW689" s="203"/>
      <c r="JX689" s="203"/>
      <c r="JY689" s="203"/>
      <c r="JZ689" s="203"/>
      <c r="KA689" s="203"/>
      <c r="KB689" s="203"/>
      <c r="KC689" s="203"/>
      <c r="KD689" s="203"/>
      <c r="KE689" s="203"/>
      <c r="KF689" s="203"/>
      <c r="KG689" s="203"/>
      <c r="KH689" s="203"/>
      <c r="KI689" s="203"/>
      <c r="KJ689" s="203"/>
      <c r="KK689" s="203"/>
      <c r="KL689" s="203"/>
      <c r="KM689" s="203"/>
      <c r="KN689" s="203"/>
      <c r="KO689" s="203"/>
      <c r="KP689" s="203"/>
      <c r="KQ689" s="203"/>
      <c r="KR689" s="203"/>
      <c r="KS689" s="203"/>
      <c r="KT689" s="203"/>
      <c r="KU689" s="203"/>
      <c r="KV689" s="203"/>
      <c r="KW689" s="203"/>
      <c r="KX689" s="203"/>
      <c r="KY689" s="203"/>
      <c r="KZ689" s="203"/>
      <c r="LA689" s="203"/>
      <c r="LB689" s="203"/>
      <c r="LC689" s="203"/>
      <c r="LD689" s="203"/>
      <c r="LE689" s="203"/>
      <c r="LF689" s="203"/>
      <c r="LG689" s="203"/>
      <c r="LH689" s="203"/>
      <c r="LI689" s="203"/>
      <c r="LJ689" s="203"/>
      <c r="LK689" s="203"/>
      <c r="LL689" s="203"/>
      <c r="LM689" s="203"/>
      <c r="LN689" s="203"/>
      <c r="LO689" s="203"/>
      <c r="LP689" s="203"/>
      <c r="LQ689" s="203"/>
      <c r="LR689" s="203"/>
      <c r="LS689" s="203"/>
      <c r="LT689" s="203"/>
      <c r="LU689" s="203"/>
      <c r="LV689" s="203"/>
      <c r="LW689" s="203"/>
      <c r="LX689" s="203"/>
      <c r="LY689" s="203"/>
      <c r="LZ689" s="203"/>
      <c r="MA689" s="203"/>
      <c r="MB689" s="203"/>
      <c r="MC689" s="203"/>
      <c r="MD689" s="203"/>
      <c r="ME689" s="203"/>
      <c r="MF689" s="203"/>
      <c r="MG689" s="203"/>
      <c r="MH689" s="203"/>
      <c r="MI689" s="203"/>
      <c r="MJ689" s="203"/>
      <c r="MK689" s="203"/>
      <c r="ML689" s="203"/>
      <c r="MM689" s="203"/>
      <c r="MN689" s="203"/>
      <c r="MO689" s="203"/>
      <c r="MP689" s="203"/>
      <c r="MQ689" s="203"/>
      <c r="MR689" s="203"/>
      <c r="MS689" s="203"/>
      <c r="MT689" s="203"/>
      <c r="MU689" s="203"/>
      <c r="MV689" s="203"/>
      <c r="MW689" s="203"/>
      <c r="MX689" s="203"/>
      <c r="MY689" s="203"/>
      <c r="MZ689" s="203"/>
      <c r="NA689" s="203"/>
      <c r="NB689" s="203"/>
      <c r="NC689" s="203"/>
      <c r="ND689" s="203"/>
      <c r="NE689" s="203"/>
      <c r="NF689" s="203"/>
      <c r="NG689" s="203"/>
      <c r="NH689" s="203"/>
      <c r="NI689" s="203"/>
      <c r="NJ689" s="203"/>
      <c r="NK689" s="203"/>
      <c r="NL689" s="203"/>
      <c r="NM689" s="203"/>
      <c r="NN689" s="203"/>
      <c r="NO689" s="203"/>
      <c r="NP689" s="203"/>
      <c r="NQ689" s="203"/>
      <c r="NR689" s="203"/>
      <c r="NS689" s="203"/>
      <c r="NT689" s="203"/>
      <c r="NU689" s="203"/>
      <c r="NV689" s="203"/>
      <c r="NW689" s="203"/>
      <c r="NX689" s="203"/>
      <c r="NY689" s="203"/>
      <c r="NZ689" s="203"/>
      <c r="OA689" s="203"/>
      <c r="OB689" s="203"/>
      <c r="OC689" s="203"/>
      <c r="OD689" s="203"/>
      <c r="OE689" s="203"/>
      <c r="OF689" s="203"/>
      <c r="OG689" s="203"/>
      <c r="OH689" s="203"/>
      <c r="OI689" s="203"/>
      <c r="OJ689" s="203"/>
      <c r="OK689" s="203"/>
      <c r="OL689" s="203"/>
      <c r="OM689" s="203"/>
      <c r="ON689" s="203"/>
      <c r="OO689" s="203"/>
      <c r="OP689" s="203"/>
      <c r="OQ689" s="203"/>
      <c r="OR689" s="203"/>
      <c r="OS689" s="203"/>
      <c r="OT689" s="203"/>
      <c r="OU689" s="203"/>
      <c r="OV689" s="203"/>
      <c r="OW689" s="203"/>
      <c r="OX689" s="203"/>
      <c r="OY689" s="203"/>
      <c r="OZ689" s="203"/>
      <c r="PA689" s="203"/>
      <c r="PB689" s="203"/>
      <c r="PC689" s="203"/>
      <c r="PD689" s="203"/>
      <c r="PE689" s="203"/>
      <c r="PF689" s="203"/>
      <c r="PG689" s="203"/>
      <c r="PH689" s="203"/>
      <c r="PI689" s="203"/>
      <c r="PJ689" s="203"/>
      <c r="PK689" s="203"/>
      <c r="PL689" s="203"/>
      <c r="PM689" s="203"/>
      <c r="PN689" s="203"/>
      <c r="PO689" s="203"/>
      <c r="PP689" s="203"/>
      <c r="PQ689" s="203"/>
      <c r="PR689" s="203"/>
      <c r="PS689" s="203"/>
      <c r="PT689" s="203"/>
      <c r="PU689" s="203"/>
      <c r="PV689" s="203"/>
      <c r="PW689" s="203"/>
      <c r="PX689" s="203"/>
      <c r="PY689" s="203"/>
      <c r="PZ689" s="203"/>
      <c r="QA689" s="203"/>
      <c r="QB689" s="203"/>
      <c r="QC689" s="203"/>
      <c r="QD689" s="203"/>
      <c r="QE689" s="203"/>
      <c r="QF689" s="203"/>
      <c r="QG689" s="203"/>
      <c r="QH689" s="203"/>
      <c r="QI689" s="203"/>
      <c r="QJ689" s="203"/>
      <c r="QK689" s="203"/>
      <c r="QL689" s="203"/>
      <c r="QM689" s="203"/>
      <c r="QN689" s="203"/>
      <c r="QO689" s="203"/>
      <c r="QP689" s="203"/>
      <c r="QQ689" s="203"/>
      <c r="QR689" s="203"/>
      <c r="QS689" s="203"/>
      <c r="QT689" s="203"/>
      <c r="QU689" s="203"/>
      <c r="QV689" s="203"/>
      <c r="QW689" s="203"/>
      <c r="QX689" s="203"/>
      <c r="QY689" s="203"/>
      <c r="QZ689" s="203"/>
      <c r="RA689" s="203"/>
      <c r="RB689" s="203"/>
      <c r="RC689" s="203"/>
      <c r="RD689" s="203"/>
      <c r="RE689" s="203"/>
      <c r="RF689" s="203"/>
      <c r="RG689" s="203"/>
      <c r="RH689" s="203"/>
      <c r="RI689" s="203"/>
      <c r="RJ689" s="203"/>
      <c r="RK689" s="203"/>
      <c r="RL689" s="203"/>
      <c r="RM689" s="203"/>
      <c r="RN689" s="203"/>
      <c r="RO689" s="203"/>
      <c r="RP689" s="203"/>
      <c r="RQ689" s="203"/>
      <c r="RR689" s="203"/>
      <c r="RS689" s="203"/>
      <c r="RT689" s="203"/>
      <c r="RU689" s="203"/>
      <c r="RV689" s="203"/>
      <c r="RW689" s="203"/>
      <c r="RX689" s="203"/>
      <c r="RY689" s="203"/>
      <c r="RZ689" s="203"/>
      <c r="SA689" s="203"/>
      <c r="SB689" s="203"/>
      <c r="SC689" s="203"/>
      <c r="SD689" s="203"/>
      <c r="SE689" s="203"/>
      <c r="SF689" s="203"/>
      <c r="SG689" s="203"/>
      <c r="SH689" s="203"/>
      <c r="SI689" s="203"/>
      <c r="SJ689" s="203"/>
      <c r="SK689" s="203"/>
      <c r="SL689" s="203"/>
      <c r="SM689" s="203"/>
      <c r="SN689" s="203"/>
      <c r="SO689" s="203"/>
      <c r="SP689" s="203"/>
      <c r="SQ689" s="203"/>
      <c r="SR689" s="203"/>
      <c r="SS689" s="203"/>
      <c r="ST689" s="203"/>
      <c r="SU689" s="203"/>
      <c r="SV689" s="203"/>
      <c r="SW689" s="203"/>
      <c r="SX689" s="203"/>
      <c r="SY689" s="203"/>
      <c r="SZ689" s="203"/>
      <c r="TA689" s="203"/>
      <c r="TB689" s="203"/>
      <c r="TC689" s="203"/>
      <c r="TD689" s="203"/>
      <c r="TE689" s="203"/>
      <c r="TF689" s="203"/>
      <c r="TG689" s="203"/>
      <c r="TH689" s="203"/>
      <c r="TI689" s="203"/>
      <c r="TJ689" s="203"/>
      <c r="TK689" s="203"/>
      <c r="TL689" s="203"/>
      <c r="TM689" s="203"/>
      <c r="TN689" s="203"/>
      <c r="TO689" s="203"/>
      <c r="TP689" s="203"/>
      <c r="TQ689" s="203"/>
      <c r="TR689" s="203"/>
      <c r="TS689" s="203"/>
      <c r="TT689" s="203"/>
      <c r="TU689" s="203"/>
      <c r="TV689" s="203"/>
      <c r="TW689" s="203"/>
      <c r="TX689" s="203"/>
      <c r="TY689" s="203"/>
      <c r="TZ689" s="203"/>
      <c r="UA689" s="203"/>
      <c r="UB689" s="203"/>
      <c r="UC689" s="203"/>
      <c r="UD689" s="203"/>
      <c r="UE689" s="203"/>
      <c r="UF689" s="203"/>
      <c r="UG689" s="203"/>
      <c r="UH689" s="203"/>
      <c r="UI689" s="203"/>
      <c r="UJ689" s="203"/>
      <c r="UK689" s="203"/>
      <c r="UL689" s="203"/>
      <c r="UM689" s="203"/>
      <c r="UN689" s="203"/>
      <c r="UO689" s="203"/>
      <c r="UP689" s="203"/>
      <c r="UQ689" s="203"/>
      <c r="UR689" s="203"/>
      <c r="US689" s="203"/>
      <c r="UT689" s="203"/>
      <c r="UU689" s="203"/>
      <c r="UV689" s="203"/>
      <c r="UW689" s="203"/>
      <c r="UX689" s="203"/>
      <c r="UY689" s="203"/>
      <c r="UZ689" s="203"/>
      <c r="VA689" s="203"/>
      <c r="VB689" s="203"/>
      <c r="VC689" s="203"/>
      <c r="VD689" s="203"/>
      <c r="VE689" s="203"/>
      <c r="VF689" s="203"/>
      <c r="VG689" s="203"/>
      <c r="VH689" s="203"/>
      <c r="VI689" s="203"/>
      <c r="VJ689" s="203"/>
      <c r="VK689" s="203"/>
      <c r="VL689" s="203"/>
      <c r="VM689" s="203"/>
      <c r="VN689" s="203"/>
      <c r="VO689" s="203"/>
      <c r="VP689" s="203"/>
      <c r="VQ689" s="203"/>
      <c r="VR689" s="203"/>
      <c r="VS689" s="203"/>
      <c r="VT689" s="203"/>
      <c r="VU689" s="203"/>
      <c r="VV689" s="203"/>
      <c r="VW689" s="203"/>
      <c r="VX689" s="203"/>
      <c r="VY689" s="203"/>
      <c r="VZ689" s="203"/>
      <c r="WA689" s="203"/>
      <c r="WB689" s="203"/>
      <c r="WC689" s="203"/>
      <c r="WD689" s="203"/>
      <c r="WE689" s="203"/>
      <c r="WF689" s="203"/>
      <c r="WG689" s="203"/>
      <c r="WH689" s="203"/>
      <c r="WI689" s="203"/>
      <c r="WJ689" s="203"/>
      <c r="WK689" s="203"/>
      <c r="WL689" s="203"/>
      <c r="WM689" s="203"/>
      <c r="WN689" s="203"/>
      <c r="WO689" s="203"/>
      <c r="WP689" s="203"/>
      <c r="WQ689" s="203"/>
      <c r="WR689" s="203"/>
      <c r="WS689" s="203"/>
      <c r="WT689" s="203"/>
      <c r="WU689" s="203"/>
      <c r="WV689" s="203"/>
      <c r="WW689" s="203"/>
      <c r="WX689" s="203"/>
      <c r="WY689" s="203"/>
      <c r="WZ689" s="203"/>
      <c r="XA689" s="203"/>
      <c r="XB689" s="203"/>
      <c r="XC689" s="203"/>
      <c r="XD689" s="203"/>
      <c r="XE689" s="203"/>
      <c r="XF689" s="203"/>
      <c r="XG689" s="203"/>
      <c r="XH689" s="203"/>
      <c r="XI689" s="203"/>
      <c r="XJ689" s="203"/>
      <c r="XK689" s="203"/>
      <c r="XL689" s="203"/>
      <c r="XM689" s="203"/>
      <c r="XN689" s="203"/>
      <c r="XO689" s="203"/>
      <c r="XP689" s="203"/>
      <c r="XQ689" s="203"/>
      <c r="XR689" s="203"/>
      <c r="XS689" s="203"/>
      <c r="XT689" s="203"/>
      <c r="XU689" s="203"/>
      <c r="XV689" s="203"/>
      <c r="XW689" s="203"/>
      <c r="XX689" s="203"/>
      <c r="XY689" s="203"/>
      <c r="XZ689" s="203"/>
      <c r="YA689" s="203"/>
      <c r="YB689" s="203"/>
      <c r="YC689" s="203"/>
      <c r="YD689" s="203"/>
      <c r="YE689" s="203"/>
      <c r="YF689" s="203"/>
      <c r="YG689" s="203"/>
      <c r="YH689" s="203"/>
      <c r="YI689" s="203"/>
      <c r="YJ689" s="203"/>
      <c r="YK689" s="203"/>
      <c r="YL689" s="203"/>
      <c r="YM689" s="203"/>
      <c r="YN689" s="203"/>
      <c r="YO689" s="203"/>
      <c r="YP689" s="203"/>
      <c r="YQ689" s="203"/>
      <c r="YR689" s="203"/>
      <c r="YS689" s="203"/>
      <c r="YT689" s="203"/>
      <c r="YU689" s="203"/>
      <c r="YV689" s="203"/>
      <c r="YW689" s="203"/>
      <c r="YX689" s="203"/>
      <c r="YY689" s="203"/>
      <c r="YZ689" s="203"/>
      <c r="ZA689" s="203"/>
      <c r="ZB689" s="203"/>
      <c r="ZC689" s="203"/>
      <c r="ZD689" s="203"/>
      <c r="ZE689" s="203"/>
      <c r="ZF689" s="203"/>
      <c r="ZG689" s="203"/>
      <c r="ZH689" s="203"/>
      <c r="ZI689" s="203"/>
      <c r="ZJ689" s="203"/>
      <c r="ZK689" s="203"/>
      <c r="ZL689" s="203"/>
      <c r="ZM689" s="203"/>
      <c r="ZN689" s="203"/>
      <c r="ZO689" s="203"/>
      <c r="ZP689" s="203"/>
      <c r="ZQ689" s="203"/>
      <c r="ZR689" s="203"/>
      <c r="ZS689" s="203"/>
      <c r="ZT689" s="203"/>
      <c r="ZU689" s="203"/>
      <c r="ZV689" s="203"/>
      <c r="ZW689" s="203"/>
      <c r="ZX689" s="203"/>
      <c r="ZY689" s="203"/>
      <c r="ZZ689" s="203"/>
      <c r="AAA689" s="203"/>
      <c r="AAB689" s="203"/>
      <c r="AAC689" s="203"/>
      <c r="AAD689" s="203"/>
      <c r="AAE689" s="203"/>
      <c r="AAF689" s="203"/>
      <c r="AAG689" s="203"/>
      <c r="AAH689" s="203"/>
      <c r="AAI689" s="203"/>
      <c r="AAJ689" s="203"/>
      <c r="AAK689" s="203"/>
      <c r="AAL689" s="203"/>
      <c r="AAM689" s="203"/>
      <c r="AAN689" s="203"/>
      <c r="AAO689" s="203"/>
      <c r="AAP689" s="203"/>
      <c r="AAQ689" s="203"/>
      <c r="AAR689" s="203"/>
      <c r="AAS689" s="203"/>
      <c r="AAT689" s="203"/>
      <c r="AAU689" s="203"/>
      <c r="AAV689" s="203"/>
      <c r="AAW689" s="203"/>
      <c r="AAX689" s="203"/>
      <c r="AAY689" s="203"/>
      <c r="AAZ689" s="203"/>
      <c r="ABA689" s="203"/>
      <c r="ABB689" s="203"/>
      <c r="ABC689" s="203"/>
      <c r="ABD689" s="203"/>
      <c r="ABE689" s="203"/>
      <c r="ABF689" s="203"/>
      <c r="ABG689" s="203"/>
      <c r="ABH689" s="203"/>
      <c r="ABI689" s="203"/>
      <c r="ABJ689" s="203"/>
      <c r="ABK689" s="203"/>
      <c r="ABL689" s="203"/>
      <c r="ABM689" s="203"/>
      <c r="ABN689" s="203"/>
      <c r="ABO689" s="203"/>
      <c r="ABP689" s="203"/>
      <c r="ABQ689" s="203"/>
      <c r="ABR689" s="203"/>
      <c r="ABS689" s="203"/>
      <c r="ABT689" s="203"/>
      <c r="ABU689" s="203"/>
      <c r="ABV689" s="203"/>
      <c r="ABW689" s="203"/>
      <c r="ABX689" s="203"/>
      <c r="ABY689" s="203"/>
      <c r="ABZ689" s="203"/>
      <c r="ACA689" s="203"/>
      <c r="ACB689" s="203"/>
      <c r="ACC689" s="203"/>
      <c r="ACD689" s="203"/>
      <c r="ACE689" s="203"/>
      <c r="ACF689" s="203"/>
      <c r="ACG689" s="203"/>
      <c r="ACH689" s="203"/>
      <c r="ACI689" s="203"/>
      <c r="ACJ689" s="203"/>
      <c r="ACK689" s="203"/>
      <c r="ACL689" s="203"/>
      <c r="ACM689" s="203"/>
      <c r="ACN689" s="203"/>
      <c r="ACO689" s="203"/>
      <c r="ACP689" s="203"/>
      <c r="ACQ689" s="203"/>
      <c r="ACR689" s="203"/>
      <c r="ACS689" s="203"/>
      <c r="ACT689" s="203"/>
      <c r="ACU689" s="203"/>
      <c r="ACV689" s="203"/>
      <c r="ACW689" s="203"/>
      <c r="ACX689" s="203"/>
      <c r="ACY689" s="203"/>
      <c r="ACZ689" s="203"/>
      <c r="ADA689" s="203"/>
      <c r="ADB689" s="203"/>
      <c r="ADC689" s="203"/>
      <c r="ADD689" s="203"/>
      <c r="ADE689" s="203"/>
      <c r="ADF689" s="203"/>
      <c r="ADG689" s="203"/>
      <c r="ADH689" s="203"/>
      <c r="ADI689" s="203"/>
      <c r="ADJ689" s="203"/>
      <c r="ADK689" s="203"/>
      <c r="ADL689" s="203"/>
      <c r="ADM689" s="203"/>
      <c r="ADN689" s="203"/>
      <c r="ADO689" s="203"/>
      <c r="ADP689" s="203"/>
      <c r="ADQ689" s="203"/>
      <c r="ADR689" s="203"/>
      <c r="ADS689" s="203"/>
      <c r="ADT689" s="203"/>
      <c r="ADU689" s="203"/>
      <c r="ADV689" s="203"/>
      <c r="ADW689" s="203"/>
      <c r="ADX689" s="203"/>
      <c r="ADY689" s="203"/>
      <c r="ADZ689" s="203"/>
      <c r="AEA689" s="203"/>
      <c r="AEB689" s="203"/>
      <c r="AEC689" s="203"/>
      <c r="AED689" s="203"/>
      <c r="AEE689" s="203"/>
      <c r="AEF689" s="203"/>
      <c r="AEG689" s="203"/>
      <c r="AEH689" s="203"/>
      <c r="AEI689" s="203"/>
      <c r="AEJ689" s="203"/>
      <c r="AEK689" s="203"/>
      <c r="AEL689" s="203"/>
      <c r="AEM689" s="203"/>
      <c r="AEN689" s="203"/>
      <c r="AEO689" s="203"/>
      <c r="AEP689" s="203"/>
      <c r="AEQ689" s="203"/>
      <c r="AER689" s="203"/>
      <c r="AES689" s="203"/>
      <c r="AET689" s="203"/>
      <c r="AEU689" s="203"/>
      <c r="AEV689" s="203"/>
      <c r="AEW689" s="203"/>
      <c r="AEX689" s="203"/>
      <c r="AEY689" s="203"/>
      <c r="AEZ689" s="203"/>
      <c r="AFA689" s="203"/>
      <c r="AFB689" s="203"/>
      <c r="AFC689" s="203"/>
      <c r="AFD689" s="203"/>
      <c r="AFE689" s="203"/>
      <c r="AFF689" s="203"/>
      <c r="AFG689" s="203"/>
      <c r="AFH689" s="203"/>
      <c r="AFI689" s="203"/>
      <c r="AFJ689" s="203"/>
      <c r="AFK689" s="203"/>
      <c r="AFL689" s="203"/>
      <c r="AFM689" s="203"/>
      <c r="AFN689" s="203"/>
      <c r="AFO689" s="203"/>
      <c r="AFP689" s="203"/>
      <c r="AFQ689" s="203"/>
      <c r="AFR689" s="203"/>
      <c r="AFS689" s="203"/>
      <c r="AFT689" s="203"/>
      <c r="AFU689" s="203"/>
      <c r="AFV689" s="203"/>
      <c r="AFW689" s="203"/>
      <c r="AFX689" s="203"/>
      <c r="AFY689" s="203"/>
      <c r="AFZ689" s="203"/>
      <c r="AGA689" s="203"/>
      <c r="AGB689" s="203"/>
      <c r="AGC689" s="203"/>
      <c r="AGD689" s="203"/>
      <c r="AGE689" s="203"/>
      <c r="AGF689" s="203"/>
      <c r="AGG689" s="203"/>
      <c r="AGH689" s="203"/>
      <c r="AGI689" s="203"/>
      <c r="AGJ689" s="203"/>
      <c r="AGK689" s="203"/>
      <c r="AGL689" s="203"/>
      <c r="AGM689" s="203"/>
      <c r="AGN689" s="203"/>
      <c r="AGO689" s="203"/>
      <c r="AGP689" s="203"/>
      <c r="AGQ689" s="203"/>
      <c r="AGR689" s="203"/>
      <c r="AGS689" s="203"/>
      <c r="AGT689" s="203"/>
      <c r="AGU689" s="203"/>
      <c r="AGV689" s="203"/>
      <c r="AGW689" s="203"/>
      <c r="AGX689" s="203"/>
      <c r="AGY689" s="203"/>
      <c r="AGZ689" s="203"/>
      <c r="AHA689" s="203"/>
      <c r="AHB689" s="203"/>
      <c r="AHC689" s="203"/>
      <c r="AHD689" s="203"/>
      <c r="AHE689" s="203"/>
      <c r="AHF689" s="203"/>
      <c r="AHG689" s="203"/>
      <c r="AHH689" s="203"/>
      <c r="AHI689" s="203"/>
      <c r="AHJ689" s="203"/>
      <c r="AHK689" s="203"/>
      <c r="AHL689" s="203"/>
      <c r="AHM689" s="203"/>
      <c r="AHN689" s="203"/>
      <c r="AHO689" s="203"/>
      <c r="AHP689" s="203"/>
      <c r="AHQ689" s="203"/>
      <c r="AHR689" s="203"/>
      <c r="AHS689" s="203"/>
      <c r="AHT689" s="203"/>
      <c r="AHU689" s="203"/>
      <c r="AHV689" s="203"/>
      <c r="AHW689" s="203"/>
      <c r="AHX689" s="203"/>
      <c r="AHY689" s="203"/>
      <c r="AHZ689" s="203"/>
      <c r="AIA689" s="203"/>
      <c r="AIB689" s="203"/>
      <c r="AIC689" s="203"/>
      <c r="AID689" s="203"/>
      <c r="AIE689" s="203"/>
      <c r="AIF689" s="203"/>
      <c r="AIG689" s="203"/>
      <c r="AIH689" s="203"/>
      <c r="AII689" s="203"/>
      <c r="AIJ689" s="203"/>
      <c r="AIK689" s="203"/>
      <c r="AIL689" s="203"/>
      <c r="AIM689" s="203"/>
      <c r="AIN689" s="203"/>
      <c r="AIO689" s="203"/>
      <c r="AIP689" s="203"/>
      <c r="AIQ689" s="203"/>
      <c r="AIR689" s="203"/>
      <c r="AIS689" s="203"/>
      <c r="AIT689" s="203"/>
      <c r="AIU689" s="203"/>
      <c r="AIV689" s="203"/>
      <c r="AIW689" s="203"/>
      <c r="AIX689" s="203"/>
      <c r="AIY689" s="203"/>
      <c r="AIZ689" s="203"/>
      <c r="AJA689" s="203"/>
      <c r="AJB689" s="203"/>
      <c r="AJC689" s="203"/>
      <c r="AJD689" s="203"/>
      <c r="AJE689" s="203"/>
      <c r="AJF689" s="203"/>
      <c r="AJG689" s="203"/>
      <c r="AJH689" s="203"/>
      <c r="AJI689" s="203"/>
      <c r="AJJ689" s="203"/>
      <c r="AJK689" s="203"/>
      <c r="AJL689" s="203"/>
      <c r="AJM689" s="203"/>
      <c r="AJN689" s="203"/>
      <c r="AJO689" s="203"/>
      <c r="AJP689" s="203"/>
      <c r="AJQ689" s="203"/>
      <c r="AJR689" s="203"/>
      <c r="AJS689" s="203"/>
      <c r="AJT689" s="203"/>
      <c r="AJU689" s="203"/>
      <c r="AJV689" s="203"/>
      <c r="AJW689" s="203"/>
      <c r="AJX689" s="203"/>
      <c r="AJY689" s="203"/>
      <c r="AJZ689" s="203"/>
      <c r="AKA689" s="203"/>
      <c r="AKB689" s="203"/>
      <c r="AKC689" s="203"/>
      <c r="AKD689" s="203"/>
      <c r="AKE689" s="203"/>
      <c r="AKF689" s="203"/>
      <c r="AKG689" s="203"/>
      <c r="AKH689" s="203"/>
      <c r="AKI689" s="203"/>
      <c r="AKJ689" s="203"/>
      <c r="AKK689" s="203"/>
      <c r="AKL689" s="203"/>
      <c r="AKM689" s="203"/>
      <c r="AKN689" s="203"/>
      <c r="AKO689" s="203"/>
      <c r="AKP689" s="203"/>
      <c r="AKQ689" s="203"/>
      <c r="AKR689" s="203"/>
      <c r="AKS689" s="203"/>
      <c r="AKT689" s="203"/>
      <c r="AKU689" s="203"/>
      <c r="AKV689" s="203"/>
      <c r="AKW689" s="203"/>
      <c r="AKX689" s="203"/>
      <c r="AKY689" s="203"/>
      <c r="AKZ689" s="203"/>
      <c r="ALA689" s="203"/>
      <c r="ALB689" s="203"/>
      <c r="ALC689" s="203"/>
      <c r="ALD689" s="203"/>
      <c r="ALE689" s="203"/>
      <c r="ALF689" s="203"/>
      <c r="ALG689" s="203"/>
      <c r="ALH689" s="203"/>
      <c r="ALI689" s="203"/>
      <c r="ALJ689" s="203"/>
      <c r="ALK689" s="203"/>
      <c r="ALL689" s="203"/>
      <c r="ALM689" s="203"/>
      <c r="ALN689" s="203"/>
      <c r="ALO689" s="203"/>
      <c r="ALP689" s="203"/>
      <c r="ALQ689" s="203"/>
      <c r="ALR689" s="203"/>
      <c r="ALS689" s="203"/>
      <c r="ALT689" s="203"/>
      <c r="ALU689" s="203"/>
      <c r="ALV689" s="203"/>
      <c r="ALW689" s="203"/>
      <c r="ALX689" s="203"/>
      <c r="ALY689" s="203"/>
      <c r="ALZ689" s="203"/>
      <c r="AMA689" s="203"/>
      <c r="AMB689" s="203"/>
      <c r="AMC689" s="203"/>
      <c r="AMD689" s="203"/>
      <c r="AME689" s="203"/>
      <c r="AMF689" s="203"/>
      <c r="AMG689" s="203"/>
      <c r="AMH689" s="203"/>
      <c r="AMI689" s="203"/>
      <c r="AMJ689" s="203"/>
      <c r="AMK689" s="203"/>
      <c r="AML689" s="203"/>
      <c r="AMM689" s="203"/>
      <c r="AMN689" s="203"/>
      <c r="AMO689" s="203"/>
      <c r="AMP689" s="203"/>
      <c r="AMQ689" s="203"/>
      <c r="AMR689" s="203"/>
      <c r="AMS689" s="203"/>
      <c r="AMT689" s="203"/>
      <c r="AMU689" s="203"/>
      <c r="AMV689" s="203"/>
      <c r="AMW689" s="203"/>
      <c r="AMX689" s="203"/>
      <c r="AMY689" s="203"/>
      <c r="AMZ689" s="203"/>
      <c r="ANA689" s="203"/>
      <c r="ANB689" s="203"/>
      <c r="ANC689" s="203"/>
      <c r="AND689" s="203"/>
      <c r="ANE689" s="203"/>
      <c r="ANF689" s="203"/>
      <c r="ANG689" s="203"/>
      <c r="ANH689" s="203"/>
      <c r="ANI689" s="203"/>
      <c r="ANJ689" s="203"/>
      <c r="ANK689" s="203"/>
      <c r="ANL689" s="203"/>
      <c r="ANM689" s="203"/>
      <c r="ANN689" s="203"/>
      <c r="ANO689" s="203"/>
      <c r="ANP689" s="203"/>
      <c r="ANQ689" s="203"/>
      <c r="ANR689" s="203"/>
      <c r="ANS689" s="203"/>
      <c r="ANT689" s="203"/>
      <c r="ANU689" s="203"/>
      <c r="ANV689" s="203"/>
      <c r="ANW689" s="203"/>
      <c r="ANX689" s="203"/>
      <c r="ANY689" s="203"/>
      <c r="ANZ689" s="203"/>
      <c r="AOA689" s="203"/>
      <c r="AOB689" s="203"/>
      <c r="AOC689" s="203"/>
      <c r="AOD689" s="203"/>
      <c r="AOE689" s="203"/>
      <c r="AOF689" s="203"/>
      <c r="AOG689" s="203"/>
      <c r="AOH689" s="203"/>
      <c r="AOI689" s="203"/>
      <c r="AOJ689" s="203"/>
      <c r="AOK689" s="203"/>
      <c r="AOL689" s="203"/>
      <c r="AOM689" s="203"/>
      <c r="AON689" s="203"/>
      <c r="AOO689" s="203"/>
      <c r="AOP689" s="203"/>
      <c r="AOQ689" s="203"/>
      <c r="AOR689" s="203"/>
      <c r="AOS689" s="203"/>
      <c r="AOT689" s="203"/>
      <c r="AOU689" s="203"/>
      <c r="AOV689" s="203"/>
      <c r="AOW689" s="203"/>
      <c r="AOX689" s="203"/>
      <c r="AOY689" s="203"/>
      <c r="AOZ689" s="203"/>
      <c r="APA689" s="203"/>
      <c r="APB689" s="203"/>
      <c r="APC689" s="203"/>
      <c r="APD689" s="203"/>
      <c r="APE689" s="203"/>
      <c r="APF689" s="203"/>
      <c r="APG689" s="203"/>
      <c r="APH689" s="203"/>
      <c r="API689" s="203"/>
      <c r="APJ689" s="203"/>
      <c r="APK689" s="203"/>
      <c r="APL689" s="203"/>
      <c r="APM689" s="203"/>
      <c r="APN689" s="203"/>
      <c r="APO689" s="203"/>
      <c r="APP689" s="203"/>
      <c r="APQ689" s="203"/>
      <c r="APR689" s="203"/>
      <c r="APS689" s="203"/>
      <c r="APT689" s="203"/>
      <c r="APU689" s="203"/>
      <c r="APV689" s="203"/>
      <c r="APW689" s="203"/>
      <c r="APX689" s="203"/>
      <c r="APY689" s="203"/>
      <c r="APZ689" s="203"/>
      <c r="AQA689" s="203"/>
      <c r="AQB689" s="203"/>
      <c r="AQC689" s="203"/>
      <c r="AQD689" s="203"/>
      <c r="AQE689" s="203"/>
      <c r="AQF689" s="203"/>
      <c r="AQG689" s="203"/>
      <c r="AQH689" s="203"/>
      <c r="AQI689" s="203"/>
      <c r="AQJ689" s="203"/>
      <c r="AQK689" s="203"/>
      <c r="AQL689" s="203"/>
      <c r="AQM689" s="203"/>
      <c r="AQN689" s="203"/>
      <c r="AQO689" s="203"/>
      <c r="AQP689" s="203"/>
      <c r="AQQ689" s="203"/>
      <c r="AQR689" s="203"/>
      <c r="AQS689" s="203"/>
      <c r="AQT689" s="203"/>
      <c r="AQU689" s="203"/>
      <c r="AQV689" s="203"/>
      <c r="AQW689" s="203"/>
      <c r="AQX689" s="203"/>
      <c r="AQY689" s="203"/>
      <c r="AQZ689" s="203"/>
      <c r="ARA689" s="203"/>
      <c r="ARB689" s="203"/>
      <c r="ARC689" s="203"/>
      <c r="ARD689" s="203"/>
      <c r="ARE689" s="203"/>
      <c r="ARF689" s="203"/>
      <c r="ARG689" s="203"/>
      <c r="ARH689" s="203"/>
      <c r="ARI689" s="203"/>
      <c r="ARJ689" s="203"/>
      <c r="ARK689" s="203"/>
      <c r="ARL689" s="203"/>
      <c r="ARM689" s="203"/>
      <c r="ARN689" s="203"/>
      <c r="ARO689" s="203"/>
      <c r="ARP689" s="203"/>
      <c r="ARQ689" s="203"/>
      <c r="ARR689" s="203"/>
      <c r="ARS689" s="203"/>
      <c r="ART689" s="203"/>
      <c r="ARU689" s="203"/>
      <c r="ARV689" s="203"/>
      <c r="ARW689" s="203"/>
      <c r="ARX689" s="203"/>
      <c r="ARY689" s="203"/>
      <c r="ARZ689" s="203"/>
      <c r="ASA689" s="203"/>
      <c r="ASB689" s="203"/>
      <c r="ASC689" s="203"/>
      <c r="ASD689" s="203"/>
      <c r="ASE689" s="203"/>
      <c r="ASF689" s="203"/>
      <c r="ASG689" s="203"/>
      <c r="ASH689" s="203"/>
      <c r="ASI689" s="203"/>
      <c r="ASJ689" s="203"/>
      <c r="ASK689" s="203"/>
      <c r="ASL689" s="203"/>
      <c r="ASM689" s="203"/>
      <c r="ASN689" s="203"/>
      <c r="ASO689" s="203"/>
      <c r="ASP689" s="203"/>
      <c r="ASQ689" s="203"/>
      <c r="ASR689" s="203"/>
      <c r="ASS689" s="203"/>
      <c r="AST689" s="203"/>
      <c r="ASU689" s="203"/>
      <c r="ASV689" s="203"/>
      <c r="ASW689" s="203"/>
      <c r="ASX689" s="203"/>
      <c r="ASY689" s="203"/>
      <c r="ASZ689" s="203"/>
      <c r="ATA689" s="203"/>
      <c r="ATB689" s="203"/>
      <c r="ATC689" s="203"/>
      <c r="ATD689" s="203"/>
      <c r="ATE689" s="203"/>
      <c r="ATF689" s="203"/>
      <c r="ATG689" s="203"/>
      <c r="ATH689" s="203"/>
      <c r="ATI689" s="203"/>
      <c r="ATJ689" s="203"/>
      <c r="ATK689" s="203"/>
      <c r="ATL689" s="203"/>
      <c r="ATM689" s="203"/>
      <c r="ATN689" s="203"/>
      <c r="ATO689" s="203"/>
      <c r="ATP689" s="203"/>
      <c r="ATQ689" s="203"/>
      <c r="ATR689" s="203"/>
      <c r="ATS689" s="203"/>
      <c r="ATT689" s="203"/>
      <c r="ATU689" s="203"/>
      <c r="ATV689" s="203"/>
      <c r="ATW689" s="203"/>
      <c r="ATX689" s="203"/>
      <c r="ATY689" s="203"/>
      <c r="ATZ689" s="203"/>
      <c r="AUA689" s="203"/>
      <c r="AUB689" s="203"/>
      <c r="AUC689" s="203"/>
      <c r="AUD689" s="203"/>
      <c r="AUE689" s="203"/>
      <c r="AUF689" s="203"/>
      <c r="AUG689" s="203"/>
      <c r="AUH689" s="203"/>
      <c r="AUI689" s="203"/>
      <c r="AUJ689" s="203"/>
      <c r="AUK689" s="203"/>
      <c r="AUL689" s="203"/>
      <c r="AUM689" s="203"/>
      <c r="AUN689" s="203"/>
      <c r="AUO689" s="203"/>
      <c r="AUP689" s="203"/>
      <c r="AUQ689" s="203"/>
      <c r="AUR689" s="203"/>
      <c r="AUS689" s="203"/>
      <c r="AUT689" s="203"/>
      <c r="AUU689" s="203"/>
      <c r="AUV689" s="203"/>
      <c r="AUW689" s="203"/>
      <c r="AUX689" s="203"/>
      <c r="AUY689" s="203"/>
      <c r="AUZ689" s="203"/>
      <c r="AVA689" s="203"/>
      <c r="AVB689" s="203"/>
      <c r="AVC689" s="203"/>
      <c r="AVD689" s="203"/>
      <c r="AVE689" s="203"/>
      <c r="AVF689" s="203"/>
      <c r="AVG689" s="203"/>
      <c r="AVH689" s="203"/>
      <c r="AVI689" s="203"/>
      <c r="AVJ689" s="203"/>
      <c r="AVK689" s="203"/>
      <c r="AVL689" s="203"/>
      <c r="AVM689" s="203"/>
      <c r="AVN689" s="203"/>
      <c r="AVO689" s="203"/>
      <c r="AVP689" s="203"/>
      <c r="AVQ689" s="203"/>
      <c r="AVR689" s="203"/>
      <c r="AVS689" s="203"/>
      <c r="AVT689" s="203"/>
      <c r="AVU689" s="203"/>
      <c r="AVV689" s="203"/>
      <c r="AVW689" s="203"/>
      <c r="AVX689" s="203"/>
      <c r="AVY689" s="203"/>
      <c r="AVZ689" s="203"/>
      <c r="AWA689" s="203"/>
      <c r="AWB689" s="203"/>
      <c r="AWC689" s="203"/>
      <c r="AWD689" s="203"/>
      <c r="AWE689" s="203"/>
      <c r="AWF689" s="203"/>
      <c r="AWG689" s="203"/>
      <c r="AWH689" s="203"/>
      <c r="AWI689" s="203"/>
      <c r="AWJ689" s="203"/>
      <c r="AWK689" s="203"/>
      <c r="AWL689" s="203"/>
      <c r="AWM689" s="203"/>
      <c r="AWN689" s="203"/>
      <c r="AWO689" s="203"/>
      <c r="AWP689" s="203"/>
      <c r="AWQ689" s="203"/>
      <c r="AWR689" s="203"/>
      <c r="AWS689" s="203"/>
      <c r="AWT689" s="203"/>
      <c r="AWU689" s="203"/>
      <c r="AWV689" s="203"/>
      <c r="AWW689" s="203"/>
      <c r="AWX689" s="203"/>
      <c r="AWY689" s="203"/>
      <c r="AWZ689" s="203"/>
      <c r="AXA689" s="203"/>
      <c r="AXB689" s="203"/>
      <c r="AXC689" s="203"/>
      <c r="AXD689" s="203"/>
      <c r="AXE689" s="203"/>
      <c r="AXF689" s="203"/>
      <c r="AXG689" s="203"/>
      <c r="AXH689" s="203"/>
      <c r="AXI689" s="203"/>
      <c r="AXJ689" s="203"/>
      <c r="AXK689" s="203"/>
      <c r="AXL689" s="203"/>
      <c r="AXM689" s="203"/>
      <c r="AXN689" s="203"/>
      <c r="AXO689" s="203"/>
      <c r="AXP689" s="203"/>
      <c r="AXQ689" s="203"/>
      <c r="AXR689" s="203"/>
      <c r="AXS689" s="203"/>
      <c r="AXT689" s="203"/>
      <c r="AXU689" s="203"/>
      <c r="AXV689" s="203"/>
      <c r="AXW689" s="203"/>
      <c r="AXX689" s="203"/>
      <c r="AXY689" s="203"/>
      <c r="AXZ689" s="203"/>
      <c r="AYA689" s="203"/>
      <c r="AYB689" s="203"/>
      <c r="AYC689" s="203"/>
      <c r="AYD689" s="203"/>
      <c r="AYE689" s="203"/>
      <c r="AYF689" s="203"/>
      <c r="AYG689" s="203"/>
      <c r="AYH689" s="203"/>
      <c r="AYI689" s="203"/>
      <c r="AYJ689" s="203"/>
      <c r="AYK689" s="203"/>
      <c r="AYL689" s="203"/>
      <c r="AYM689" s="203"/>
      <c r="AYN689" s="203"/>
      <c r="AYO689" s="203"/>
      <c r="AYP689" s="203"/>
      <c r="AYQ689" s="203"/>
      <c r="AYR689" s="203"/>
      <c r="AYS689" s="203"/>
      <c r="AYT689" s="203"/>
      <c r="AYU689" s="203"/>
      <c r="AYV689" s="203"/>
      <c r="AYW689" s="203"/>
      <c r="AYX689" s="203"/>
      <c r="AYY689" s="203"/>
      <c r="AYZ689" s="203"/>
      <c r="AZA689" s="203"/>
      <c r="AZB689" s="203"/>
      <c r="AZC689" s="203"/>
      <c r="AZD689" s="203"/>
      <c r="AZE689" s="203"/>
      <c r="AZF689" s="203"/>
      <c r="AZG689" s="203"/>
      <c r="AZH689" s="203"/>
      <c r="AZI689" s="203"/>
      <c r="AZJ689" s="203"/>
      <c r="AZK689" s="203"/>
      <c r="AZL689" s="203"/>
      <c r="AZM689" s="203"/>
      <c r="AZN689" s="203"/>
      <c r="AZO689" s="203"/>
      <c r="AZP689" s="203"/>
      <c r="AZQ689" s="203"/>
      <c r="AZR689" s="203"/>
      <c r="AZS689" s="203"/>
      <c r="AZT689" s="203"/>
      <c r="AZU689" s="203"/>
      <c r="AZV689" s="203"/>
      <c r="AZW689" s="203"/>
      <c r="AZX689" s="203"/>
      <c r="AZY689" s="203"/>
      <c r="AZZ689" s="203"/>
      <c r="BAA689" s="203"/>
      <c r="BAB689" s="203"/>
      <c r="BAC689" s="203"/>
      <c r="BAD689" s="203"/>
      <c r="BAE689" s="203"/>
      <c r="BAF689" s="203"/>
      <c r="BAG689" s="203"/>
      <c r="BAH689" s="203"/>
      <c r="BAI689" s="203"/>
      <c r="BAJ689" s="203"/>
      <c r="BAK689" s="203"/>
      <c r="BAL689" s="203"/>
      <c r="BAM689" s="203"/>
      <c r="BAN689" s="203"/>
      <c r="BAO689" s="203"/>
      <c r="BAP689" s="203"/>
      <c r="BAQ689" s="203"/>
      <c r="BAR689" s="203"/>
      <c r="BAS689" s="203"/>
      <c r="BAT689" s="203"/>
      <c r="BAU689" s="203"/>
      <c r="BAV689" s="203"/>
      <c r="BAW689" s="203"/>
      <c r="BAX689" s="203"/>
      <c r="BAY689" s="203"/>
      <c r="BAZ689" s="203"/>
      <c r="BBA689" s="203"/>
      <c r="BBB689" s="203"/>
      <c r="BBC689" s="203"/>
      <c r="BBD689" s="203"/>
      <c r="BBE689" s="203"/>
      <c r="BBF689" s="203"/>
      <c r="BBG689" s="203"/>
      <c r="BBH689" s="203"/>
      <c r="BBI689" s="203"/>
      <c r="BBJ689" s="203"/>
      <c r="BBK689" s="203"/>
      <c r="BBL689" s="203"/>
      <c r="BBM689" s="203"/>
      <c r="BBN689" s="203"/>
      <c r="BBO689" s="203"/>
      <c r="BBP689" s="203"/>
      <c r="BBQ689" s="203"/>
      <c r="BBR689" s="203"/>
      <c r="BBS689" s="203"/>
      <c r="BBT689" s="203"/>
      <c r="BBU689" s="203"/>
      <c r="BBV689" s="203"/>
      <c r="BBW689" s="203"/>
      <c r="BBX689" s="203"/>
      <c r="BBY689" s="203"/>
      <c r="BBZ689" s="203"/>
      <c r="BCA689" s="203"/>
      <c r="BCB689" s="203"/>
      <c r="BCC689" s="203"/>
      <c r="BCD689" s="203"/>
      <c r="BCE689" s="203"/>
      <c r="BCF689" s="203"/>
      <c r="BCG689" s="203"/>
      <c r="BCH689" s="203"/>
      <c r="BCI689" s="203"/>
      <c r="BCJ689" s="203"/>
      <c r="BCK689" s="203"/>
      <c r="BCL689" s="203"/>
      <c r="BCM689" s="203"/>
      <c r="BCN689" s="203"/>
      <c r="BCO689" s="203"/>
      <c r="BCP689" s="203"/>
      <c r="BCQ689" s="203"/>
      <c r="BCR689" s="203"/>
      <c r="BCS689" s="203"/>
      <c r="BCT689" s="203"/>
      <c r="BCU689" s="203"/>
      <c r="BCV689" s="203"/>
      <c r="BCW689" s="203"/>
      <c r="BCX689" s="203"/>
      <c r="BCY689" s="203"/>
      <c r="BCZ689" s="203"/>
      <c r="BDA689" s="203"/>
      <c r="BDB689" s="203"/>
      <c r="BDC689" s="203"/>
      <c r="BDD689" s="203"/>
      <c r="BDE689" s="203"/>
      <c r="BDF689" s="203"/>
      <c r="BDG689" s="203"/>
      <c r="BDH689" s="203"/>
      <c r="BDI689" s="203"/>
      <c r="BDJ689" s="203"/>
      <c r="BDK689" s="203"/>
      <c r="BDL689" s="203"/>
      <c r="BDM689" s="203"/>
      <c r="BDN689" s="203"/>
      <c r="BDO689" s="203"/>
      <c r="BDP689" s="203"/>
      <c r="BDQ689" s="203"/>
      <c r="BDR689" s="203"/>
      <c r="BDS689" s="203"/>
      <c r="BDT689" s="203"/>
      <c r="BDU689" s="203"/>
      <c r="BDV689" s="203"/>
      <c r="BDW689" s="203"/>
      <c r="BDX689" s="203"/>
      <c r="BDY689" s="203"/>
      <c r="BDZ689" s="203"/>
      <c r="BEA689" s="203"/>
      <c r="BEB689" s="203"/>
      <c r="BEC689" s="203"/>
      <c r="BED689" s="203"/>
      <c r="BEE689" s="203"/>
      <c r="BEF689" s="203"/>
      <c r="BEG689" s="203"/>
      <c r="BEH689" s="203"/>
      <c r="BEI689" s="203"/>
      <c r="BEJ689" s="203"/>
      <c r="BEK689" s="203"/>
      <c r="BEL689" s="203"/>
      <c r="BEM689" s="203"/>
      <c r="BEN689" s="203"/>
      <c r="BEO689" s="203"/>
      <c r="BEP689" s="203"/>
      <c r="BEQ689" s="203"/>
      <c r="BER689" s="203"/>
      <c r="BES689" s="203"/>
      <c r="BET689" s="203"/>
      <c r="BEU689" s="203"/>
      <c r="BEV689" s="203"/>
      <c r="BEW689" s="203"/>
      <c r="BEX689" s="203"/>
      <c r="BEY689" s="203"/>
      <c r="BEZ689" s="203"/>
      <c r="BFA689" s="203"/>
      <c r="BFB689" s="203"/>
      <c r="BFC689" s="203"/>
      <c r="BFD689" s="203"/>
      <c r="BFE689" s="203"/>
      <c r="BFF689" s="203"/>
      <c r="BFG689" s="203"/>
      <c r="BFH689" s="203"/>
      <c r="BFI689" s="203"/>
      <c r="BFJ689" s="203"/>
      <c r="BFK689" s="203"/>
      <c r="BFL689" s="203"/>
      <c r="BFM689" s="203"/>
      <c r="BFN689" s="203"/>
      <c r="BFO689" s="203"/>
      <c r="BFP689" s="203"/>
      <c r="BFQ689" s="203"/>
      <c r="BFR689" s="203"/>
      <c r="BFS689" s="203"/>
      <c r="BFT689" s="203"/>
      <c r="BFU689" s="203"/>
      <c r="BFV689" s="203"/>
      <c r="BFW689" s="203"/>
      <c r="BFX689" s="203"/>
      <c r="BFY689" s="203"/>
      <c r="BFZ689" s="203"/>
      <c r="BGA689" s="203"/>
      <c r="BGB689" s="203"/>
      <c r="BGC689" s="203"/>
      <c r="BGD689" s="203"/>
      <c r="BGE689" s="203"/>
      <c r="BGF689" s="203"/>
      <c r="BGG689" s="203"/>
      <c r="BGH689" s="203"/>
      <c r="BGI689" s="203"/>
      <c r="BGJ689" s="203"/>
      <c r="BGK689" s="203"/>
      <c r="BGL689" s="203"/>
      <c r="BGM689" s="203"/>
      <c r="BGN689" s="203"/>
      <c r="BGO689" s="203"/>
      <c r="BGP689" s="203"/>
      <c r="BGQ689" s="203"/>
      <c r="BGR689" s="203"/>
      <c r="BGS689" s="203"/>
      <c r="BGT689" s="203"/>
      <c r="BGU689" s="203"/>
      <c r="BGV689" s="203"/>
      <c r="BGW689" s="203"/>
      <c r="BGX689" s="203"/>
      <c r="BGY689" s="203"/>
      <c r="BGZ689" s="203"/>
      <c r="BHA689" s="203"/>
      <c r="BHB689" s="203"/>
      <c r="BHC689" s="203"/>
      <c r="BHD689" s="203"/>
      <c r="BHE689" s="203"/>
      <c r="BHF689" s="203"/>
      <c r="BHG689" s="203"/>
      <c r="BHH689" s="203"/>
      <c r="BHI689" s="203"/>
      <c r="BHJ689" s="203"/>
      <c r="BHK689" s="203"/>
      <c r="BHL689" s="203"/>
      <c r="BHM689" s="203"/>
      <c r="BHN689" s="203"/>
      <c r="BHO689" s="203"/>
      <c r="BHP689" s="203"/>
      <c r="BHQ689" s="203"/>
      <c r="BHR689" s="203"/>
      <c r="BHS689" s="203"/>
      <c r="BHT689" s="203"/>
      <c r="BHU689" s="203"/>
      <c r="BHV689" s="203"/>
      <c r="BHW689" s="203"/>
      <c r="BHX689" s="203"/>
      <c r="BHY689" s="203"/>
      <c r="BHZ689" s="203"/>
      <c r="BIA689" s="203"/>
      <c r="BIB689" s="203"/>
      <c r="BIC689" s="203"/>
      <c r="BID689" s="203"/>
      <c r="BIE689" s="203"/>
      <c r="BIF689" s="203"/>
      <c r="BIG689" s="203"/>
      <c r="BIH689" s="203"/>
      <c r="BII689" s="203"/>
      <c r="BIJ689" s="203"/>
      <c r="BIK689" s="203"/>
      <c r="BIL689" s="203"/>
      <c r="BIM689" s="203"/>
      <c r="BIN689" s="203"/>
      <c r="BIO689" s="203"/>
      <c r="BIP689" s="203"/>
      <c r="BIQ689" s="203"/>
      <c r="BIR689" s="203"/>
      <c r="BIS689" s="203"/>
      <c r="BIT689" s="203"/>
      <c r="BIU689" s="203"/>
      <c r="BIV689" s="203"/>
      <c r="BIW689" s="203"/>
      <c r="BIX689" s="203"/>
      <c r="BIY689" s="203"/>
      <c r="BIZ689" s="203"/>
      <c r="BJA689" s="203"/>
      <c r="BJB689" s="203"/>
      <c r="BJC689" s="203"/>
      <c r="BJD689" s="203"/>
      <c r="BJE689" s="203"/>
      <c r="BJF689" s="203"/>
      <c r="BJG689" s="203"/>
      <c r="BJH689" s="203"/>
      <c r="BJI689" s="203"/>
      <c r="BJJ689" s="203"/>
      <c r="BJK689" s="203"/>
      <c r="BJL689" s="203"/>
      <c r="BJM689" s="203"/>
      <c r="BJN689" s="203"/>
      <c r="BJO689" s="203"/>
      <c r="BJP689" s="203"/>
      <c r="BJQ689" s="203"/>
      <c r="BJR689" s="203"/>
      <c r="BJS689" s="203"/>
      <c r="BJT689" s="203"/>
      <c r="BJU689" s="203"/>
      <c r="BJV689" s="203"/>
      <c r="BJW689" s="203"/>
      <c r="BJX689" s="203"/>
      <c r="BJY689" s="203"/>
      <c r="BJZ689" s="203"/>
      <c r="BKA689" s="203"/>
      <c r="BKB689" s="203"/>
      <c r="BKC689" s="203"/>
      <c r="BKD689" s="203"/>
      <c r="BKE689" s="203"/>
      <c r="BKF689" s="203"/>
      <c r="BKG689" s="203"/>
      <c r="BKH689" s="203"/>
      <c r="BKI689" s="203"/>
      <c r="BKJ689" s="203"/>
      <c r="BKK689" s="203"/>
      <c r="BKL689" s="203"/>
      <c r="BKM689" s="203"/>
      <c r="BKN689" s="203"/>
      <c r="BKO689" s="203"/>
      <c r="BKP689" s="203"/>
      <c r="BKQ689" s="203"/>
      <c r="BKR689" s="203"/>
      <c r="BKS689" s="203"/>
      <c r="BKT689" s="203"/>
      <c r="BKU689" s="203"/>
      <c r="BKV689" s="203"/>
      <c r="BKW689" s="203"/>
      <c r="BKX689" s="203"/>
      <c r="BKY689" s="203"/>
      <c r="BKZ689" s="203"/>
      <c r="BLA689" s="203"/>
      <c r="BLB689" s="203"/>
      <c r="BLC689" s="203"/>
      <c r="BLD689" s="203"/>
      <c r="BLE689" s="203"/>
      <c r="BLF689" s="203"/>
      <c r="BLG689" s="203"/>
      <c r="BLH689" s="203"/>
      <c r="BLI689" s="203"/>
      <c r="BLJ689" s="203"/>
      <c r="BLK689" s="203"/>
      <c r="BLL689" s="203"/>
      <c r="BLM689" s="203"/>
      <c r="BLN689" s="203"/>
      <c r="BLO689" s="203"/>
      <c r="BLP689" s="203"/>
      <c r="BLQ689" s="203"/>
      <c r="BLR689" s="203"/>
      <c r="BLS689" s="203"/>
      <c r="BLT689" s="203"/>
      <c r="BLU689" s="203"/>
      <c r="BLV689" s="203"/>
      <c r="BLW689" s="203"/>
      <c r="BLX689" s="203"/>
      <c r="BLY689" s="203"/>
      <c r="BLZ689" s="203"/>
      <c r="BMA689" s="203"/>
      <c r="BMB689" s="203"/>
      <c r="BMC689" s="203"/>
      <c r="BMD689" s="203"/>
      <c r="BME689" s="203"/>
      <c r="BMF689" s="203"/>
      <c r="BMG689" s="203"/>
      <c r="BMH689" s="203"/>
      <c r="BMI689" s="203"/>
      <c r="BMJ689" s="203"/>
      <c r="BMK689" s="203"/>
      <c r="BML689" s="203"/>
      <c r="BMM689" s="203"/>
      <c r="BMN689" s="203"/>
      <c r="BMO689" s="203"/>
      <c r="BMP689" s="203"/>
      <c r="BMQ689" s="203"/>
      <c r="BMR689" s="203"/>
      <c r="BMS689" s="203"/>
      <c r="BMT689" s="203"/>
      <c r="BMU689" s="203"/>
      <c r="BMV689" s="203"/>
      <c r="BMW689" s="203"/>
      <c r="BMX689" s="203"/>
      <c r="BMY689" s="203"/>
      <c r="BMZ689" s="203"/>
      <c r="BNA689" s="203"/>
      <c r="BNB689" s="203"/>
      <c r="BNC689" s="203"/>
      <c r="BND689" s="203"/>
      <c r="BNE689" s="203"/>
      <c r="BNF689" s="203"/>
      <c r="BNG689" s="203"/>
      <c r="BNH689" s="203"/>
      <c r="BNI689" s="203"/>
      <c r="BNJ689" s="203"/>
      <c r="BNK689" s="203"/>
      <c r="BNL689" s="203"/>
      <c r="BNM689" s="203"/>
      <c r="BNN689" s="203"/>
      <c r="BNO689" s="203"/>
      <c r="BNP689" s="203"/>
      <c r="BNQ689" s="203"/>
      <c r="BNR689" s="203"/>
      <c r="BNS689" s="203"/>
      <c r="BNT689" s="203"/>
      <c r="BNU689" s="203"/>
      <c r="BNV689" s="203"/>
      <c r="BNW689" s="203"/>
      <c r="BNX689" s="203"/>
      <c r="BNY689" s="203"/>
      <c r="BNZ689" s="203"/>
      <c r="BOA689" s="203"/>
      <c r="BOB689" s="203"/>
      <c r="BOC689" s="203"/>
      <c r="BOD689" s="203"/>
      <c r="BOE689" s="203"/>
      <c r="BOF689" s="203"/>
      <c r="BOG689" s="203"/>
      <c r="BOH689" s="203"/>
      <c r="BOI689" s="203"/>
      <c r="BOJ689" s="203"/>
      <c r="BOK689" s="203"/>
      <c r="BOL689" s="203"/>
      <c r="BOM689" s="203"/>
      <c r="BON689" s="203"/>
      <c r="BOO689" s="203"/>
      <c r="BOP689" s="203"/>
      <c r="BOQ689" s="203"/>
      <c r="BOR689" s="203"/>
      <c r="BOS689" s="203"/>
      <c r="BOT689" s="203"/>
      <c r="BOU689" s="203"/>
      <c r="BOV689" s="203"/>
      <c r="BOW689" s="203"/>
      <c r="BOX689" s="203"/>
      <c r="BOY689" s="203"/>
      <c r="BOZ689" s="203"/>
      <c r="BPA689" s="203"/>
      <c r="BPB689" s="203"/>
      <c r="BPC689" s="203"/>
      <c r="BPD689" s="203"/>
      <c r="BPE689" s="203"/>
      <c r="BPF689" s="203"/>
      <c r="BPG689" s="203"/>
      <c r="BPH689" s="203"/>
      <c r="BPI689" s="203"/>
      <c r="BPJ689" s="203"/>
      <c r="BPK689" s="203"/>
      <c r="BPL689" s="203"/>
      <c r="BPM689" s="203"/>
      <c r="BPN689" s="203"/>
      <c r="BPO689" s="203"/>
      <c r="BPP689" s="203"/>
      <c r="BPQ689" s="203"/>
      <c r="BPR689" s="203"/>
      <c r="BPS689" s="203"/>
      <c r="BPT689" s="203"/>
      <c r="BPU689" s="203"/>
      <c r="BPV689" s="203"/>
      <c r="BPW689" s="203"/>
      <c r="BPX689" s="203"/>
      <c r="BPY689" s="203"/>
      <c r="BPZ689" s="203"/>
      <c r="BQA689" s="203"/>
      <c r="BQB689" s="203"/>
      <c r="BQC689" s="203"/>
      <c r="BQD689" s="203"/>
      <c r="BQE689" s="203"/>
      <c r="BQF689" s="203"/>
      <c r="BQG689" s="203"/>
      <c r="BQH689" s="203"/>
      <c r="BQI689" s="203"/>
      <c r="BQJ689" s="203"/>
      <c r="BQK689" s="203"/>
      <c r="BQL689" s="203"/>
      <c r="BQM689" s="203"/>
      <c r="BQN689" s="203"/>
      <c r="BQO689" s="203"/>
      <c r="BQP689" s="203"/>
      <c r="BQQ689" s="203"/>
      <c r="BQR689" s="203"/>
      <c r="BQS689" s="203"/>
      <c r="BQT689" s="203"/>
      <c r="BQU689" s="203"/>
      <c r="BQV689" s="203"/>
      <c r="BQW689" s="203"/>
      <c r="BQX689" s="203"/>
      <c r="BQY689" s="203"/>
      <c r="BQZ689" s="203"/>
      <c r="BRA689" s="203"/>
      <c r="BRB689" s="203"/>
      <c r="BRC689" s="203"/>
      <c r="BRD689" s="203"/>
      <c r="BRE689" s="203"/>
      <c r="BRF689" s="203"/>
      <c r="BRG689" s="203"/>
      <c r="BRH689" s="203"/>
      <c r="BRI689" s="203"/>
      <c r="BRJ689" s="203"/>
      <c r="BRK689" s="203"/>
      <c r="BRL689" s="203"/>
      <c r="BRM689" s="203"/>
      <c r="BRN689" s="203"/>
      <c r="BRO689" s="203"/>
      <c r="BRP689" s="203"/>
      <c r="BRQ689" s="203"/>
      <c r="BRR689" s="203"/>
      <c r="BRS689" s="203"/>
      <c r="BRT689" s="203"/>
      <c r="BRU689" s="203"/>
      <c r="BRV689" s="203"/>
      <c r="BRW689" s="203"/>
      <c r="BRX689" s="203"/>
      <c r="BRY689" s="203"/>
      <c r="BRZ689" s="203"/>
      <c r="BSA689" s="203"/>
      <c r="BSB689" s="203"/>
      <c r="BSC689" s="203"/>
      <c r="BSD689" s="203"/>
      <c r="BSE689" s="203"/>
      <c r="BSF689" s="203"/>
      <c r="BSG689" s="203"/>
      <c r="BSH689" s="203"/>
      <c r="BSI689" s="203"/>
      <c r="BSJ689" s="203"/>
      <c r="BSK689" s="203"/>
      <c r="BSL689" s="203"/>
      <c r="BSM689" s="203"/>
      <c r="BSN689" s="203"/>
      <c r="BSO689" s="203"/>
      <c r="BSP689" s="203"/>
      <c r="BSQ689" s="203"/>
      <c r="BSR689" s="203"/>
      <c r="BSS689" s="203"/>
      <c r="BST689" s="203"/>
      <c r="BSU689" s="203"/>
      <c r="BSV689" s="203"/>
      <c r="BSW689" s="203"/>
      <c r="BSX689" s="203"/>
      <c r="BSY689" s="203"/>
      <c r="BSZ689" s="203"/>
      <c r="BTA689" s="203"/>
      <c r="BTB689" s="203"/>
      <c r="BTC689" s="203"/>
      <c r="BTD689" s="203"/>
      <c r="BTE689" s="203"/>
      <c r="BTF689" s="203"/>
      <c r="BTG689" s="203"/>
      <c r="BTH689" s="203"/>
      <c r="BTI689" s="203"/>
      <c r="BTJ689" s="203"/>
      <c r="BTK689" s="203"/>
      <c r="BTL689" s="203"/>
      <c r="BTM689" s="203"/>
      <c r="BTN689" s="203"/>
      <c r="BTO689" s="203"/>
      <c r="BTP689" s="203"/>
      <c r="BTQ689" s="203"/>
      <c r="BTR689" s="203"/>
      <c r="BTS689" s="203"/>
      <c r="BTT689" s="203"/>
      <c r="BTU689" s="203"/>
      <c r="BTV689" s="203"/>
      <c r="BTW689" s="203"/>
      <c r="BTX689" s="203"/>
      <c r="BTY689" s="203"/>
      <c r="BTZ689" s="203"/>
      <c r="BUA689" s="203"/>
      <c r="BUB689" s="203"/>
      <c r="BUC689" s="203"/>
      <c r="BUD689" s="203"/>
      <c r="BUE689" s="203"/>
      <c r="BUF689" s="203"/>
      <c r="BUG689" s="203"/>
      <c r="BUH689" s="203"/>
      <c r="BUI689" s="203"/>
      <c r="BUJ689" s="203"/>
      <c r="BUK689" s="203"/>
      <c r="BUL689" s="203"/>
      <c r="BUM689" s="203"/>
      <c r="BUN689" s="203"/>
      <c r="BUO689" s="203"/>
      <c r="BUP689" s="203"/>
      <c r="BUQ689" s="203"/>
      <c r="BUR689" s="203"/>
      <c r="BUS689" s="203"/>
      <c r="BUT689" s="203"/>
      <c r="BUU689" s="203"/>
      <c r="BUV689" s="203"/>
      <c r="BUW689" s="203"/>
      <c r="BUX689" s="203"/>
      <c r="BUY689" s="203"/>
      <c r="BUZ689" s="203"/>
      <c r="BVA689" s="203"/>
      <c r="BVB689" s="203"/>
      <c r="BVC689" s="203"/>
      <c r="BVD689" s="203"/>
      <c r="BVE689" s="203"/>
      <c r="BVF689" s="203"/>
      <c r="BVG689" s="203"/>
      <c r="BVH689" s="203"/>
      <c r="BVI689" s="203"/>
      <c r="BVJ689" s="203"/>
      <c r="BVK689" s="203"/>
      <c r="BVL689" s="203"/>
      <c r="BVM689" s="203"/>
      <c r="BVN689" s="203"/>
      <c r="BVO689" s="203"/>
      <c r="BVP689" s="203"/>
      <c r="BVQ689" s="203"/>
      <c r="BVR689" s="203"/>
      <c r="BVS689" s="203"/>
      <c r="BVT689" s="203"/>
      <c r="BVU689" s="203"/>
      <c r="BVV689" s="203"/>
      <c r="BVW689" s="203"/>
      <c r="BVX689" s="203"/>
      <c r="BVY689" s="203"/>
      <c r="BVZ689" s="203"/>
      <c r="BWA689" s="203"/>
      <c r="BWB689" s="203"/>
      <c r="BWC689" s="203"/>
      <c r="BWD689" s="203"/>
      <c r="BWE689" s="203"/>
      <c r="BWF689" s="203"/>
      <c r="BWG689" s="203"/>
      <c r="BWH689" s="203"/>
      <c r="BWI689" s="203"/>
      <c r="BWJ689" s="203"/>
      <c r="BWK689" s="203"/>
      <c r="BWL689" s="203"/>
      <c r="BWM689" s="203"/>
      <c r="BWN689" s="203"/>
      <c r="BWO689" s="203"/>
      <c r="BWP689" s="203"/>
      <c r="BWQ689" s="203"/>
      <c r="BWR689" s="203"/>
      <c r="BWS689" s="203"/>
      <c r="BWT689" s="203"/>
      <c r="BWU689" s="203"/>
      <c r="BWV689" s="203"/>
      <c r="BWW689" s="203"/>
      <c r="BWX689" s="203"/>
      <c r="BWY689" s="203"/>
      <c r="BWZ689" s="203"/>
      <c r="BXA689" s="203"/>
      <c r="BXB689" s="203"/>
      <c r="BXC689" s="203"/>
      <c r="BXD689" s="203"/>
      <c r="BXE689" s="203"/>
      <c r="BXF689" s="203"/>
      <c r="BXG689" s="203"/>
      <c r="BXH689" s="203"/>
      <c r="BXI689" s="203"/>
      <c r="BXJ689" s="203"/>
      <c r="BXK689" s="203"/>
      <c r="BXL689" s="203"/>
      <c r="BXM689" s="203"/>
      <c r="BXN689" s="203"/>
      <c r="BXO689" s="203"/>
      <c r="BXP689" s="203"/>
      <c r="BXQ689" s="203"/>
      <c r="BXR689" s="203"/>
      <c r="BXS689" s="203"/>
      <c r="BXT689" s="203"/>
      <c r="BXU689" s="203"/>
      <c r="BXV689" s="203"/>
      <c r="BXW689" s="203"/>
      <c r="BXX689" s="203"/>
      <c r="BXY689" s="203"/>
      <c r="BXZ689" s="203"/>
      <c r="BYA689" s="203"/>
      <c r="BYB689" s="203"/>
      <c r="BYC689" s="203"/>
      <c r="BYD689" s="203"/>
      <c r="BYE689" s="203"/>
      <c r="BYF689" s="203"/>
      <c r="BYG689" s="203"/>
      <c r="BYH689" s="203"/>
      <c r="BYI689" s="203"/>
      <c r="BYJ689" s="203"/>
      <c r="BYK689" s="203"/>
      <c r="BYL689" s="203"/>
      <c r="BYM689" s="203"/>
      <c r="BYN689" s="203"/>
      <c r="BYO689" s="203"/>
      <c r="BYP689" s="203"/>
      <c r="BYQ689" s="203"/>
      <c r="BYR689" s="203"/>
      <c r="BYS689" s="203"/>
      <c r="BYT689" s="203"/>
      <c r="BYU689" s="203"/>
      <c r="BYV689" s="203"/>
      <c r="BYW689" s="203"/>
      <c r="BYX689" s="203"/>
      <c r="BYY689" s="203"/>
      <c r="BYZ689" s="203"/>
      <c r="BZA689" s="203"/>
      <c r="BZB689" s="203"/>
      <c r="BZC689" s="203"/>
      <c r="BZD689" s="203"/>
      <c r="BZE689" s="203"/>
      <c r="BZF689" s="203"/>
      <c r="BZG689" s="203"/>
      <c r="BZH689" s="203"/>
      <c r="BZI689" s="203"/>
      <c r="BZJ689" s="203"/>
      <c r="BZK689" s="203"/>
      <c r="BZL689" s="203"/>
      <c r="BZM689" s="203"/>
      <c r="BZN689" s="203"/>
      <c r="BZO689" s="203"/>
      <c r="BZP689" s="203"/>
      <c r="BZQ689" s="203"/>
      <c r="BZR689" s="203"/>
      <c r="BZS689" s="203"/>
      <c r="BZT689" s="203"/>
      <c r="BZU689" s="203"/>
      <c r="BZV689" s="203"/>
      <c r="BZW689" s="203"/>
      <c r="BZX689" s="203"/>
      <c r="BZY689" s="203"/>
      <c r="BZZ689" s="203"/>
      <c r="CAA689" s="203"/>
      <c r="CAB689" s="203"/>
      <c r="CAC689" s="203"/>
      <c r="CAD689" s="203"/>
      <c r="CAE689" s="203"/>
      <c r="CAF689" s="203"/>
      <c r="CAG689" s="203"/>
      <c r="CAH689" s="203"/>
      <c r="CAI689" s="203"/>
      <c r="CAJ689" s="203"/>
      <c r="CAK689" s="203"/>
      <c r="CAL689" s="203"/>
      <c r="CAM689" s="203"/>
      <c r="CAN689" s="203"/>
      <c r="CAO689" s="203"/>
      <c r="CAP689" s="203"/>
      <c r="CAQ689" s="203"/>
      <c r="CAR689" s="203"/>
      <c r="CAS689" s="203"/>
      <c r="CAT689" s="203"/>
      <c r="CAU689" s="203"/>
      <c r="CAV689" s="203"/>
      <c r="CAW689" s="203"/>
      <c r="CAX689" s="203"/>
      <c r="CAY689" s="203"/>
      <c r="CAZ689" s="203"/>
      <c r="CBA689" s="203"/>
      <c r="CBB689" s="203"/>
      <c r="CBC689" s="203"/>
      <c r="CBD689" s="203"/>
      <c r="CBE689" s="203"/>
      <c r="CBF689" s="203"/>
      <c r="CBG689" s="203"/>
      <c r="CBH689" s="203"/>
      <c r="CBI689" s="203"/>
      <c r="CBJ689" s="203"/>
      <c r="CBK689" s="203"/>
      <c r="CBL689" s="203"/>
      <c r="CBM689" s="203"/>
      <c r="CBN689" s="203"/>
      <c r="CBO689" s="203"/>
      <c r="CBP689" s="203"/>
      <c r="CBQ689" s="203"/>
      <c r="CBR689" s="203"/>
      <c r="CBS689" s="203"/>
      <c r="CBT689" s="203"/>
      <c r="CBU689" s="203"/>
      <c r="CBV689" s="203"/>
      <c r="CBW689" s="203"/>
      <c r="CBX689" s="203"/>
      <c r="CBY689" s="203"/>
      <c r="CBZ689" s="203"/>
      <c r="CCA689" s="203"/>
      <c r="CCB689" s="203"/>
      <c r="CCC689" s="203"/>
      <c r="CCD689" s="203"/>
      <c r="CCE689" s="203"/>
      <c r="CCF689" s="203"/>
      <c r="CCG689" s="203"/>
      <c r="CCH689" s="203"/>
      <c r="CCI689" s="203"/>
      <c r="CCJ689" s="203"/>
      <c r="CCK689" s="203"/>
      <c r="CCL689" s="203"/>
      <c r="CCM689" s="203"/>
      <c r="CCN689" s="203"/>
      <c r="CCO689" s="203"/>
      <c r="CCP689" s="203"/>
      <c r="CCQ689" s="203"/>
      <c r="CCR689" s="203"/>
      <c r="CCS689" s="203"/>
      <c r="CCT689" s="203"/>
      <c r="CCU689" s="203"/>
      <c r="CCV689" s="203"/>
      <c r="CCW689" s="203"/>
      <c r="CCX689" s="203"/>
      <c r="CCY689" s="203"/>
      <c r="CCZ689" s="203"/>
      <c r="CDA689" s="203"/>
      <c r="CDB689" s="203"/>
      <c r="CDC689" s="203"/>
      <c r="CDD689" s="203"/>
      <c r="CDE689" s="203"/>
      <c r="CDF689" s="203"/>
      <c r="CDG689" s="203"/>
      <c r="CDH689" s="203"/>
      <c r="CDI689" s="203"/>
      <c r="CDJ689" s="203"/>
      <c r="CDK689" s="203"/>
      <c r="CDL689" s="203"/>
      <c r="CDM689" s="203"/>
      <c r="CDN689" s="203"/>
      <c r="CDO689" s="203"/>
      <c r="CDP689" s="203"/>
      <c r="CDQ689" s="203"/>
      <c r="CDR689" s="203"/>
      <c r="CDS689" s="203"/>
      <c r="CDT689" s="203"/>
      <c r="CDU689" s="203"/>
      <c r="CDV689" s="203"/>
      <c r="CDW689" s="203"/>
      <c r="CDX689" s="203"/>
      <c r="CDY689" s="203"/>
      <c r="CDZ689" s="203"/>
      <c r="CEA689" s="203"/>
      <c r="CEB689" s="203"/>
      <c r="CEC689" s="203"/>
      <c r="CED689" s="203"/>
      <c r="CEE689" s="203"/>
      <c r="CEF689" s="203"/>
      <c r="CEG689" s="203"/>
      <c r="CEH689" s="203"/>
      <c r="CEI689" s="203"/>
      <c r="CEJ689" s="203"/>
      <c r="CEK689" s="203"/>
      <c r="CEL689" s="203"/>
      <c r="CEM689" s="203"/>
      <c r="CEN689" s="203"/>
      <c r="CEO689" s="203"/>
      <c r="CEP689" s="203"/>
      <c r="CEQ689" s="203"/>
      <c r="CER689" s="203"/>
      <c r="CES689" s="203"/>
      <c r="CET689" s="203"/>
      <c r="CEU689" s="203"/>
      <c r="CEV689" s="203"/>
      <c r="CEW689" s="203"/>
      <c r="CEX689" s="203"/>
      <c r="CEY689" s="203"/>
      <c r="CEZ689" s="203"/>
      <c r="CFA689" s="203"/>
      <c r="CFB689" s="203"/>
      <c r="CFC689" s="203"/>
      <c r="CFD689" s="203"/>
      <c r="CFE689" s="203"/>
      <c r="CFF689" s="203"/>
      <c r="CFG689" s="203"/>
      <c r="CFH689" s="203"/>
      <c r="CFI689" s="203"/>
      <c r="CFJ689" s="203"/>
      <c r="CFK689" s="203"/>
      <c r="CFL689" s="203"/>
      <c r="CFM689" s="203"/>
      <c r="CFN689" s="203"/>
      <c r="CFO689" s="203"/>
      <c r="CFP689" s="203"/>
      <c r="CFQ689" s="203"/>
      <c r="CFR689" s="203"/>
      <c r="CFS689" s="203"/>
      <c r="CFT689" s="203"/>
      <c r="CFU689" s="203"/>
      <c r="CFV689" s="203"/>
      <c r="CFW689" s="203"/>
      <c r="CFX689" s="203"/>
      <c r="CFY689" s="203"/>
      <c r="CFZ689" s="203"/>
      <c r="CGA689" s="203"/>
      <c r="CGB689" s="203"/>
      <c r="CGC689" s="203"/>
      <c r="CGD689" s="203"/>
      <c r="CGE689" s="203"/>
      <c r="CGF689" s="203"/>
      <c r="CGG689" s="203"/>
      <c r="CGH689" s="203"/>
      <c r="CGI689" s="203"/>
      <c r="CGJ689" s="203"/>
      <c r="CGK689" s="203"/>
      <c r="CGL689" s="203"/>
      <c r="CGM689" s="203"/>
      <c r="CGN689" s="203"/>
      <c r="CGO689" s="203"/>
      <c r="CGP689" s="203"/>
      <c r="CGQ689" s="203"/>
      <c r="CGR689" s="203"/>
      <c r="CGS689" s="203"/>
      <c r="CGT689" s="203"/>
      <c r="CGU689" s="203"/>
      <c r="CGV689" s="203"/>
      <c r="CGW689" s="203"/>
      <c r="CGX689" s="203"/>
      <c r="CGY689" s="203"/>
      <c r="CGZ689" s="203"/>
      <c r="CHA689" s="203"/>
      <c r="CHB689" s="203"/>
      <c r="CHC689" s="203"/>
      <c r="CHD689" s="203"/>
      <c r="CHE689" s="203"/>
      <c r="CHF689" s="203"/>
      <c r="CHG689" s="203"/>
      <c r="CHH689" s="203"/>
      <c r="CHI689" s="203"/>
      <c r="CHJ689" s="203"/>
      <c r="CHK689" s="203"/>
      <c r="CHL689" s="203"/>
      <c r="CHM689" s="203"/>
      <c r="CHN689" s="203"/>
      <c r="CHO689" s="203"/>
      <c r="CHP689" s="203"/>
      <c r="CHQ689" s="203"/>
      <c r="CHR689" s="203"/>
      <c r="CHS689" s="203"/>
      <c r="CHT689" s="203"/>
      <c r="CHU689" s="203"/>
      <c r="CHV689" s="203"/>
      <c r="CHW689" s="203"/>
      <c r="CHX689" s="203"/>
      <c r="CHY689" s="203"/>
      <c r="CHZ689" s="203"/>
      <c r="CIA689" s="203"/>
      <c r="CIB689" s="203"/>
      <c r="CIC689" s="203"/>
      <c r="CID689" s="203"/>
      <c r="CIE689" s="203"/>
      <c r="CIF689" s="203"/>
      <c r="CIG689" s="203"/>
      <c r="CIH689" s="203"/>
      <c r="CII689" s="203"/>
      <c r="CIJ689" s="203"/>
      <c r="CIK689" s="203"/>
      <c r="CIL689" s="203"/>
      <c r="CIM689" s="203"/>
      <c r="CIN689" s="203"/>
      <c r="CIO689" s="203"/>
      <c r="CIP689" s="203"/>
      <c r="CIQ689" s="203"/>
      <c r="CIR689" s="203"/>
      <c r="CIS689" s="203"/>
      <c r="CIT689" s="203"/>
      <c r="CIU689" s="203"/>
      <c r="CIV689" s="203"/>
      <c r="CIW689" s="203"/>
      <c r="CIX689" s="203"/>
      <c r="CIY689" s="203"/>
      <c r="CIZ689" s="203"/>
      <c r="CJA689" s="203"/>
      <c r="CJB689" s="203"/>
      <c r="CJC689" s="203"/>
      <c r="CJD689" s="203"/>
      <c r="CJE689" s="203"/>
      <c r="CJF689" s="203"/>
      <c r="CJG689" s="203"/>
      <c r="CJH689" s="203"/>
      <c r="CJI689" s="203"/>
      <c r="CJJ689" s="203"/>
      <c r="CJK689" s="203"/>
      <c r="CJL689" s="203"/>
      <c r="CJM689" s="203"/>
      <c r="CJN689" s="203"/>
      <c r="CJO689" s="203"/>
      <c r="CJP689" s="203"/>
      <c r="CJQ689" s="203"/>
      <c r="CJR689" s="203"/>
      <c r="CJS689" s="203"/>
      <c r="CJT689" s="203"/>
      <c r="CJU689" s="203"/>
      <c r="CJV689" s="203"/>
      <c r="CJW689" s="203"/>
      <c r="CJX689" s="203"/>
      <c r="CJY689" s="203"/>
      <c r="CJZ689" s="203"/>
      <c r="CKA689" s="203"/>
      <c r="CKB689" s="203"/>
      <c r="CKC689" s="203"/>
      <c r="CKD689" s="203"/>
      <c r="CKE689" s="203"/>
      <c r="CKF689" s="203"/>
      <c r="CKG689" s="203"/>
      <c r="CKH689" s="203"/>
      <c r="CKI689" s="203"/>
      <c r="CKJ689" s="203"/>
      <c r="CKK689" s="203"/>
      <c r="CKL689" s="203"/>
      <c r="CKM689" s="203"/>
      <c r="CKN689" s="203"/>
      <c r="CKO689" s="203"/>
      <c r="CKP689" s="203"/>
      <c r="CKQ689" s="203"/>
      <c r="CKR689" s="203"/>
      <c r="CKS689" s="203"/>
      <c r="CKT689" s="203"/>
      <c r="CKU689" s="203"/>
      <c r="CKV689" s="203"/>
      <c r="CKW689" s="203"/>
      <c r="CKX689" s="203"/>
      <c r="CKY689" s="203"/>
      <c r="CKZ689" s="203"/>
      <c r="CLA689" s="203"/>
      <c r="CLB689" s="203"/>
      <c r="CLC689" s="203"/>
      <c r="CLD689" s="203"/>
      <c r="CLE689" s="203"/>
      <c r="CLF689" s="203"/>
      <c r="CLG689" s="203"/>
      <c r="CLH689" s="203"/>
      <c r="CLI689" s="203"/>
      <c r="CLJ689" s="203"/>
      <c r="CLK689" s="203"/>
      <c r="CLL689" s="203"/>
      <c r="CLM689" s="203"/>
      <c r="CLN689" s="203"/>
      <c r="CLO689" s="203"/>
      <c r="CLP689" s="203"/>
      <c r="CLQ689" s="203"/>
      <c r="CLR689" s="203"/>
      <c r="CLS689" s="203"/>
      <c r="CLT689" s="203"/>
      <c r="CLU689" s="203"/>
      <c r="CLV689" s="203"/>
      <c r="CLW689" s="203"/>
      <c r="CLX689" s="203"/>
      <c r="CLY689" s="203"/>
      <c r="CLZ689" s="203"/>
      <c r="CMA689" s="203"/>
      <c r="CMB689" s="203"/>
      <c r="CMC689" s="203"/>
      <c r="CMD689" s="203"/>
      <c r="CME689" s="203"/>
      <c r="CMF689" s="203"/>
      <c r="CMG689" s="203"/>
      <c r="CMH689" s="203"/>
      <c r="CMI689" s="203"/>
      <c r="CMJ689" s="203"/>
      <c r="CMK689" s="203"/>
      <c r="CML689" s="203"/>
      <c r="CMM689" s="203"/>
      <c r="CMN689" s="203"/>
      <c r="CMO689" s="203"/>
      <c r="CMP689" s="203"/>
      <c r="CMQ689" s="203"/>
      <c r="CMR689" s="203"/>
      <c r="CMS689" s="203"/>
      <c r="CMT689" s="203"/>
      <c r="CMU689" s="203"/>
      <c r="CMV689" s="203"/>
      <c r="CMW689" s="203"/>
      <c r="CMX689" s="203"/>
      <c r="CMY689" s="203"/>
      <c r="CMZ689" s="203"/>
      <c r="CNA689" s="203"/>
      <c r="CNB689" s="203"/>
      <c r="CNC689" s="203"/>
      <c r="CND689" s="203"/>
      <c r="CNE689" s="203"/>
      <c r="CNF689" s="203"/>
      <c r="CNG689" s="203"/>
      <c r="CNH689" s="203"/>
      <c r="CNI689" s="203"/>
      <c r="CNJ689" s="203"/>
      <c r="CNK689" s="203"/>
      <c r="CNL689" s="203"/>
      <c r="CNM689" s="203"/>
      <c r="CNN689" s="203"/>
      <c r="CNO689" s="203"/>
      <c r="CNP689" s="203"/>
      <c r="CNQ689" s="203"/>
      <c r="CNR689" s="203"/>
      <c r="CNS689" s="203"/>
      <c r="CNT689" s="203"/>
      <c r="CNU689" s="203"/>
      <c r="CNV689" s="203"/>
      <c r="CNW689" s="203"/>
      <c r="CNX689" s="203"/>
      <c r="CNY689" s="203"/>
      <c r="CNZ689" s="203"/>
      <c r="COA689" s="203"/>
      <c r="COB689" s="203"/>
      <c r="COC689" s="203"/>
      <c r="COD689" s="203"/>
      <c r="COE689" s="203"/>
      <c r="COF689" s="203"/>
      <c r="COG689" s="203"/>
      <c r="COH689" s="203"/>
      <c r="COI689" s="203"/>
      <c r="COJ689" s="203"/>
      <c r="COK689" s="203"/>
      <c r="COL689" s="203"/>
      <c r="COM689" s="203"/>
      <c r="CON689" s="203"/>
      <c r="COO689" s="203"/>
      <c r="COP689" s="203"/>
      <c r="COQ689" s="203"/>
      <c r="COR689" s="203"/>
      <c r="COS689" s="203"/>
      <c r="COT689" s="203"/>
      <c r="COU689" s="203"/>
      <c r="COV689" s="203"/>
      <c r="COW689" s="203"/>
      <c r="COX689" s="203"/>
      <c r="COY689" s="203"/>
      <c r="COZ689" s="203"/>
      <c r="CPA689" s="203"/>
      <c r="CPB689" s="203"/>
      <c r="CPC689" s="203"/>
      <c r="CPD689" s="203"/>
      <c r="CPE689" s="203"/>
      <c r="CPF689" s="203"/>
      <c r="CPG689" s="203"/>
      <c r="CPH689" s="203"/>
      <c r="CPI689" s="203"/>
      <c r="CPJ689" s="203"/>
      <c r="CPK689" s="203"/>
      <c r="CPL689" s="203"/>
      <c r="CPM689" s="203"/>
      <c r="CPN689" s="203"/>
      <c r="CPO689" s="203"/>
      <c r="CPP689" s="203"/>
      <c r="CPQ689" s="203"/>
      <c r="CPR689" s="203"/>
      <c r="CPS689" s="203"/>
      <c r="CPT689" s="203"/>
      <c r="CPU689" s="203"/>
      <c r="CPV689" s="203"/>
      <c r="CPW689" s="203"/>
      <c r="CPX689" s="203"/>
      <c r="CPY689" s="203"/>
      <c r="CPZ689" s="203"/>
      <c r="CQA689" s="203"/>
      <c r="CQB689" s="203"/>
      <c r="CQC689" s="203"/>
      <c r="CQD689" s="203"/>
      <c r="CQE689" s="203"/>
      <c r="CQF689" s="203"/>
      <c r="CQG689" s="203"/>
      <c r="CQH689" s="203"/>
      <c r="CQI689" s="203"/>
      <c r="CQJ689" s="203"/>
      <c r="CQK689" s="203"/>
      <c r="CQL689" s="203"/>
      <c r="CQM689" s="203"/>
      <c r="CQN689" s="203"/>
      <c r="CQO689" s="203"/>
      <c r="CQP689" s="203"/>
      <c r="CQQ689" s="203"/>
      <c r="CQR689" s="203"/>
      <c r="CQS689" s="203"/>
      <c r="CQT689" s="203"/>
      <c r="CQU689" s="203"/>
      <c r="CQV689" s="203"/>
      <c r="CQW689" s="203"/>
      <c r="CQX689" s="203"/>
      <c r="CQY689" s="203"/>
      <c r="CQZ689" s="203"/>
      <c r="CRA689" s="203"/>
      <c r="CRB689" s="203"/>
      <c r="CRC689" s="203"/>
      <c r="CRD689" s="203"/>
      <c r="CRE689" s="203"/>
      <c r="CRF689" s="203"/>
      <c r="CRG689" s="203"/>
      <c r="CRH689" s="203"/>
      <c r="CRI689" s="203"/>
      <c r="CRJ689" s="203"/>
      <c r="CRK689" s="203"/>
      <c r="CRL689" s="203"/>
      <c r="CRM689" s="203"/>
      <c r="CRN689" s="203"/>
      <c r="CRO689" s="203"/>
      <c r="CRP689" s="203"/>
      <c r="CRQ689" s="203"/>
      <c r="CRR689" s="203"/>
      <c r="CRS689" s="203"/>
      <c r="CRT689" s="203"/>
      <c r="CRU689" s="203"/>
      <c r="CRV689" s="203"/>
      <c r="CRW689" s="203"/>
      <c r="CRX689" s="203"/>
      <c r="CRY689" s="203"/>
      <c r="CRZ689" s="203"/>
      <c r="CSA689" s="203"/>
      <c r="CSB689" s="203"/>
      <c r="CSC689" s="203"/>
      <c r="CSD689" s="203"/>
      <c r="CSE689" s="203"/>
      <c r="CSF689" s="203"/>
      <c r="CSG689" s="203"/>
      <c r="CSH689" s="203"/>
      <c r="CSI689" s="203"/>
      <c r="CSJ689" s="203"/>
      <c r="CSK689" s="203"/>
      <c r="CSL689" s="203"/>
      <c r="CSM689" s="203"/>
      <c r="CSN689" s="203"/>
      <c r="CSO689" s="203"/>
      <c r="CSP689" s="203"/>
      <c r="CSQ689" s="203"/>
      <c r="CSR689" s="203"/>
      <c r="CSS689" s="203"/>
      <c r="CST689" s="203"/>
      <c r="CSU689" s="203"/>
      <c r="CSV689" s="203"/>
      <c r="CSW689" s="203"/>
      <c r="CSX689" s="203"/>
      <c r="CSY689" s="203"/>
      <c r="CSZ689" s="203"/>
      <c r="CTA689" s="203"/>
      <c r="CTB689" s="203"/>
      <c r="CTC689" s="203"/>
      <c r="CTD689" s="203"/>
      <c r="CTE689" s="203"/>
      <c r="CTF689" s="203"/>
      <c r="CTG689" s="203"/>
      <c r="CTH689" s="203"/>
      <c r="CTI689" s="203"/>
      <c r="CTJ689" s="203"/>
      <c r="CTK689" s="203"/>
      <c r="CTL689" s="203"/>
      <c r="CTM689" s="203"/>
      <c r="CTN689" s="203"/>
      <c r="CTO689" s="203"/>
      <c r="CTP689" s="203"/>
      <c r="CTQ689" s="203"/>
      <c r="CTR689" s="203"/>
      <c r="CTS689" s="203"/>
      <c r="CTT689" s="203"/>
      <c r="CTU689" s="203"/>
      <c r="CTV689" s="203"/>
      <c r="CTW689" s="203"/>
      <c r="CTX689" s="203"/>
      <c r="CTY689" s="203"/>
      <c r="CTZ689" s="203"/>
      <c r="CUA689" s="203"/>
      <c r="CUB689" s="203"/>
      <c r="CUC689" s="203"/>
      <c r="CUD689" s="203"/>
      <c r="CUE689" s="203"/>
      <c r="CUF689" s="203"/>
      <c r="CUG689" s="203"/>
      <c r="CUH689" s="203"/>
      <c r="CUI689" s="203"/>
      <c r="CUJ689" s="203"/>
      <c r="CUK689" s="203"/>
      <c r="CUL689" s="203"/>
      <c r="CUM689" s="203"/>
      <c r="CUN689" s="203"/>
      <c r="CUO689" s="203"/>
      <c r="CUP689" s="203"/>
      <c r="CUQ689" s="203"/>
      <c r="CUR689" s="203"/>
      <c r="CUS689" s="203"/>
      <c r="CUT689" s="203"/>
      <c r="CUU689" s="203"/>
      <c r="CUV689" s="203"/>
      <c r="CUW689" s="203"/>
      <c r="CUX689" s="203"/>
      <c r="CUY689" s="203"/>
      <c r="CUZ689" s="203"/>
      <c r="CVA689" s="203"/>
      <c r="CVB689" s="203"/>
      <c r="CVC689" s="203"/>
      <c r="CVD689" s="203"/>
      <c r="CVE689" s="203"/>
      <c r="CVF689" s="203"/>
      <c r="CVG689" s="203"/>
      <c r="CVH689" s="203"/>
      <c r="CVI689" s="203"/>
      <c r="CVJ689" s="203"/>
      <c r="CVK689" s="203"/>
      <c r="CVL689" s="203"/>
      <c r="CVM689" s="203"/>
      <c r="CVN689" s="203"/>
      <c r="CVO689" s="203"/>
      <c r="CVP689" s="203"/>
      <c r="CVQ689" s="203"/>
      <c r="CVR689" s="203"/>
      <c r="CVS689" s="203"/>
      <c r="CVT689" s="203"/>
      <c r="CVU689" s="203"/>
      <c r="CVV689" s="203"/>
      <c r="CVW689" s="203"/>
      <c r="CVX689" s="203"/>
      <c r="CVY689" s="203"/>
      <c r="CVZ689" s="203"/>
      <c r="CWA689" s="203"/>
      <c r="CWB689" s="203"/>
      <c r="CWC689" s="203"/>
      <c r="CWD689" s="203"/>
      <c r="CWE689" s="203"/>
      <c r="CWF689" s="203"/>
      <c r="CWG689" s="203"/>
      <c r="CWH689" s="203"/>
      <c r="CWI689" s="203"/>
      <c r="CWJ689" s="203"/>
      <c r="CWK689" s="203"/>
      <c r="CWL689" s="203"/>
      <c r="CWM689" s="203"/>
      <c r="CWN689" s="203"/>
      <c r="CWO689" s="203"/>
      <c r="CWP689" s="203"/>
      <c r="CWQ689" s="203"/>
      <c r="CWR689" s="203"/>
      <c r="CWS689" s="203"/>
      <c r="CWT689" s="203"/>
      <c r="CWU689" s="203"/>
      <c r="CWV689" s="203"/>
      <c r="CWW689" s="203"/>
      <c r="CWX689" s="203"/>
      <c r="CWY689" s="203"/>
      <c r="CWZ689" s="203"/>
      <c r="CXA689" s="203"/>
      <c r="CXB689" s="203"/>
      <c r="CXC689" s="203"/>
      <c r="CXD689" s="203"/>
      <c r="CXE689" s="203"/>
      <c r="CXF689" s="203"/>
      <c r="CXG689" s="203"/>
      <c r="CXH689" s="203"/>
      <c r="CXI689" s="203"/>
      <c r="CXJ689" s="203"/>
      <c r="CXK689" s="203"/>
      <c r="CXL689" s="203"/>
      <c r="CXM689" s="203"/>
      <c r="CXN689" s="203"/>
      <c r="CXO689" s="203"/>
      <c r="CXP689" s="203"/>
      <c r="CXQ689" s="203"/>
      <c r="CXR689" s="203"/>
      <c r="CXS689" s="203"/>
      <c r="CXT689" s="203"/>
      <c r="CXU689" s="203"/>
      <c r="CXV689" s="203"/>
      <c r="CXW689" s="203"/>
      <c r="CXX689" s="203"/>
      <c r="CXY689" s="203"/>
      <c r="CXZ689" s="203"/>
      <c r="CYA689" s="203"/>
      <c r="CYB689" s="203"/>
      <c r="CYC689" s="203"/>
      <c r="CYD689" s="203"/>
      <c r="CYE689" s="203"/>
      <c r="CYF689" s="203"/>
      <c r="CYG689" s="203"/>
      <c r="CYH689" s="203"/>
      <c r="CYI689" s="203"/>
      <c r="CYJ689" s="203"/>
      <c r="CYK689" s="203"/>
      <c r="CYL689" s="203"/>
      <c r="CYM689" s="203"/>
      <c r="CYN689" s="203"/>
      <c r="CYO689" s="203"/>
      <c r="CYP689" s="203"/>
      <c r="CYQ689" s="203"/>
      <c r="CYR689" s="203"/>
      <c r="CYS689" s="203"/>
      <c r="CYT689" s="203"/>
      <c r="CYU689" s="203"/>
      <c r="CYV689" s="203"/>
      <c r="CYW689" s="203"/>
      <c r="CYX689" s="203"/>
      <c r="CYY689" s="203"/>
      <c r="CYZ689" s="203"/>
      <c r="CZA689" s="203"/>
      <c r="CZB689" s="203"/>
      <c r="CZC689" s="203"/>
      <c r="CZD689" s="203"/>
      <c r="CZE689" s="203"/>
      <c r="CZF689" s="203"/>
      <c r="CZG689" s="203"/>
      <c r="CZH689" s="203"/>
      <c r="CZI689" s="203"/>
      <c r="CZJ689" s="203"/>
      <c r="CZK689" s="203"/>
      <c r="CZL689" s="203"/>
      <c r="CZM689" s="203"/>
      <c r="CZN689" s="203"/>
      <c r="CZO689" s="203"/>
      <c r="CZP689" s="203"/>
      <c r="CZQ689" s="203"/>
      <c r="CZR689" s="203"/>
      <c r="CZS689" s="203"/>
      <c r="CZT689" s="203"/>
      <c r="CZU689" s="203"/>
      <c r="CZV689" s="203"/>
      <c r="CZW689" s="203"/>
      <c r="CZX689" s="203"/>
      <c r="CZY689" s="203"/>
      <c r="CZZ689" s="203"/>
      <c r="DAA689" s="203"/>
      <c r="DAB689" s="203"/>
      <c r="DAC689" s="203"/>
      <c r="DAD689" s="203"/>
      <c r="DAE689" s="203"/>
      <c r="DAF689" s="203"/>
      <c r="DAG689" s="203"/>
      <c r="DAH689" s="203"/>
      <c r="DAI689" s="203"/>
      <c r="DAJ689" s="203"/>
      <c r="DAK689" s="203"/>
      <c r="DAL689" s="203"/>
      <c r="DAM689" s="203"/>
      <c r="DAN689" s="203"/>
      <c r="DAO689" s="203"/>
      <c r="DAP689" s="203"/>
      <c r="DAQ689" s="203"/>
      <c r="DAR689" s="203"/>
      <c r="DAS689" s="203"/>
      <c r="DAT689" s="203"/>
      <c r="DAU689" s="203"/>
      <c r="DAV689" s="203"/>
      <c r="DAW689" s="203"/>
      <c r="DAX689" s="203"/>
      <c r="DAY689" s="203"/>
      <c r="DAZ689" s="203"/>
      <c r="DBA689" s="203"/>
      <c r="DBB689" s="203"/>
      <c r="DBC689" s="203"/>
      <c r="DBD689" s="203"/>
      <c r="DBE689" s="203"/>
      <c r="DBF689" s="203"/>
      <c r="DBG689" s="203"/>
      <c r="DBH689" s="203"/>
      <c r="DBI689" s="203"/>
      <c r="DBJ689" s="203"/>
      <c r="DBK689" s="203"/>
      <c r="DBL689" s="203"/>
      <c r="DBM689" s="203"/>
      <c r="DBN689" s="203"/>
      <c r="DBO689" s="203"/>
      <c r="DBP689" s="203"/>
      <c r="DBQ689" s="203"/>
      <c r="DBR689" s="203"/>
      <c r="DBS689" s="203"/>
      <c r="DBT689" s="203"/>
      <c r="DBU689" s="203"/>
      <c r="DBV689" s="203"/>
      <c r="DBW689" s="203"/>
      <c r="DBX689" s="203"/>
      <c r="DBY689" s="203"/>
      <c r="DBZ689" s="203"/>
      <c r="DCA689" s="203"/>
      <c r="DCB689" s="203"/>
      <c r="DCC689" s="203"/>
      <c r="DCD689" s="203"/>
      <c r="DCE689" s="203"/>
      <c r="DCF689" s="203"/>
      <c r="DCG689" s="203"/>
      <c r="DCH689" s="203"/>
      <c r="DCI689" s="203"/>
      <c r="DCJ689" s="203"/>
      <c r="DCK689" s="203"/>
      <c r="DCL689" s="203"/>
      <c r="DCM689" s="203"/>
      <c r="DCN689" s="203"/>
      <c r="DCO689" s="203"/>
      <c r="DCP689" s="203"/>
      <c r="DCQ689" s="203"/>
      <c r="DCR689" s="203"/>
      <c r="DCS689" s="203"/>
      <c r="DCT689" s="203"/>
      <c r="DCU689" s="203"/>
      <c r="DCV689" s="203"/>
      <c r="DCW689" s="203"/>
      <c r="DCX689" s="203"/>
      <c r="DCY689" s="203"/>
      <c r="DCZ689" s="203"/>
      <c r="DDA689" s="203"/>
      <c r="DDB689" s="203"/>
      <c r="DDC689" s="203"/>
      <c r="DDD689" s="203"/>
      <c r="DDE689" s="203"/>
      <c r="DDF689" s="203"/>
      <c r="DDG689" s="203"/>
      <c r="DDH689" s="203"/>
      <c r="DDI689" s="203"/>
      <c r="DDJ689" s="203"/>
      <c r="DDK689" s="203"/>
      <c r="DDL689" s="203"/>
      <c r="DDM689" s="203"/>
      <c r="DDN689" s="203"/>
      <c r="DDO689" s="203"/>
      <c r="DDP689" s="203"/>
      <c r="DDQ689" s="203"/>
      <c r="DDR689" s="203"/>
      <c r="DDS689" s="203"/>
      <c r="DDT689" s="203"/>
      <c r="DDU689" s="203"/>
      <c r="DDV689" s="203"/>
      <c r="DDW689" s="203"/>
      <c r="DDX689" s="203"/>
      <c r="DDY689" s="203"/>
      <c r="DDZ689" s="203"/>
      <c r="DEA689" s="203"/>
      <c r="DEB689" s="203"/>
      <c r="DEC689" s="203"/>
      <c r="DED689" s="203"/>
      <c r="DEE689" s="203"/>
      <c r="DEF689" s="203"/>
      <c r="DEG689" s="203"/>
      <c r="DEH689" s="203"/>
      <c r="DEI689" s="203"/>
      <c r="DEJ689" s="203"/>
      <c r="DEK689" s="203"/>
      <c r="DEL689" s="203"/>
      <c r="DEM689" s="203"/>
      <c r="DEN689" s="203"/>
      <c r="DEO689" s="203"/>
      <c r="DEP689" s="203"/>
      <c r="DEQ689" s="203"/>
      <c r="DER689" s="203"/>
      <c r="DES689" s="203"/>
      <c r="DET689" s="203"/>
      <c r="DEU689" s="203"/>
      <c r="DEV689" s="203"/>
      <c r="DEW689" s="203"/>
      <c r="DEX689" s="203"/>
      <c r="DEY689" s="203"/>
      <c r="DEZ689" s="203"/>
      <c r="DFA689" s="203"/>
      <c r="DFB689" s="203"/>
      <c r="DFC689" s="203"/>
      <c r="DFD689" s="203"/>
      <c r="DFE689" s="203"/>
      <c r="DFF689" s="203"/>
      <c r="DFG689" s="203"/>
      <c r="DFH689" s="203"/>
      <c r="DFI689" s="203"/>
      <c r="DFJ689" s="203"/>
      <c r="DFK689" s="203"/>
      <c r="DFL689" s="203"/>
      <c r="DFM689" s="203"/>
      <c r="DFN689" s="203"/>
      <c r="DFO689" s="203"/>
      <c r="DFP689" s="203"/>
      <c r="DFQ689" s="203"/>
      <c r="DFR689" s="203"/>
      <c r="DFS689" s="203"/>
      <c r="DFT689" s="203"/>
      <c r="DFU689" s="203"/>
      <c r="DFV689" s="203"/>
      <c r="DFW689" s="203"/>
      <c r="DFX689" s="203"/>
      <c r="DFY689" s="203"/>
      <c r="DFZ689" s="203"/>
      <c r="DGA689" s="203"/>
      <c r="DGB689" s="203"/>
      <c r="DGC689" s="203"/>
      <c r="DGD689" s="203"/>
      <c r="DGE689" s="203"/>
      <c r="DGF689" s="203"/>
      <c r="DGG689" s="203"/>
      <c r="DGH689" s="203"/>
      <c r="DGI689" s="203"/>
      <c r="DGJ689" s="203"/>
      <c r="DGK689" s="203"/>
      <c r="DGL689" s="203"/>
      <c r="DGM689" s="203"/>
      <c r="DGN689" s="203"/>
      <c r="DGO689" s="203"/>
      <c r="DGP689" s="203"/>
      <c r="DGQ689" s="203"/>
      <c r="DGR689" s="203"/>
      <c r="DGS689" s="203"/>
      <c r="DGT689" s="203"/>
      <c r="DGU689" s="203"/>
      <c r="DGV689" s="203"/>
      <c r="DGW689" s="203"/>
      <c r="DGX689" s="203"/>
      <c r="DGY689" s="203"/>
      <c r="DGZ689" s="203"/>
      <c r="DHA689" s="203"/>
      <c r="DHB689" s="203"/>
      <c r="DHC689" s="203"/>
      <c r="DHD689" s="203"/>
      <c r="DHE689" s="203"/>
      <c r="DHF689" s="203"/>
      <c r="DHG689" s="203"/>
      <c r="DHH689" s="203"/>
      <c r="DHI689" s="203"/>
      <c r="DHJ689" s="203"/>
      <c r="DHK689" s="203"/>
      <c r="DHL689" s="203"/>
      <c r="DHM689" s="203"/>
      <c r="DHN689" s="203"/>
      <c r="DHO689" s="203"/>
      <c r="DHP689" s="203"/>
      <c r="DHQ689" s="203"/>
      <c r="DHR689" s="203"/>
      <c r="DHS689" s="203"/>
      <c r="DHT689" s="203"/>
      <c r="DHU689" s="203"/>
      <c r="DHV689" s="203"/>
      <c r="DHW689" s="203"/>
      <c r="DHX689" s="203"/>
      <c r="DHY689" s="203"/>
      <c r="DHZ689" s="203"/>
      <c r="DIA689" s="203"/>
      <c r="DIB689" s="203"/>
      <c r="DIC689" s="203"/>
      <c r="DID689" s="203"/>
      <c r="DIE689" s="203"/>
      <c r="DIF689" s="203"/>
      <c r="DIG689" s="203"/>
      <c r="DIH689" s="203"/>
      <c r="DII689" s="203"/>
      <c r="DIJ689" s="203"/>
      <c r="DIK689" s="203"/>
      <c r="DIL689" s="203"/>
      <c r="DIM689" s="203"/>
      <c r="DIN689" s="203"/>
      <c r="DIO689" s="203"/>
      <c r="DIP689" s="203"/>
      <c r="DIQ689" s="203"/>
      <c r="DIR689" s="203"/>
      <c r="DIS689" s="203"/>
      <c r="DIT689" s="203"/>
      <c r="DIU689" s="203"/>
      <c r="DIV689" s="203"/>
      <c r="DIW689" s="203"/>
      <c r="DIX689" s="203"/>
      <c r="DIY689" s="203"/>
      <c r="DIZ689" s="203"/>
      <c r="DJA689" s="203"/>
      <c r="DJB689" s="203"/>
      <c r="DJC689" s="203"/>
      <c r="DJD689" s="203"/>
      <c r="DJE689" s="203"/>
      <c r="DJF689" s="203"/>
      <c r="DJG689" s="203"/>
      <c r="DJH689" s="203"/>
      <c r="DJI689" s="203"/>
      <c r="DJJ689" s="203"/>
      <c r="DJK689" s="203"/>
      <c r="DJL689" s="203"/>
      <c r="DJM689" s="203"/>
      <c r="DJN689" s="203"/>
      <c r="DJO689" s="203"/>
      <c r="DJP689" s="203"/>
      <c r="DJQ689" s="203"/>
      <c r="DJR689" s="203"/>
      <c r="DJS689" s="203"/>
      <c r="DJT689" s="203"/>
      <c r="DJU689" s="203"/>
      <c r="DJV689" s="203"/>
      <c r="DJW689" s="203"/>
      <c r="DJX689" s="203"/>
      <c r="DJY689" s="203"/>
      <c r="DJZ689" s="203"/>
      <c r="DKA689" s="203"/>
      <c r="DKB689" s="203"/>
      <c r="DKC689" s="203"/>
      <c r="DKD689" s="203"/>
      <c r="DKE689" s="203"/>
      <c r="DKF689" s="203"/>
      <c r="DKG689" s="203"/>
      <c r="DKH689" s="203"/>
      <c r="DKI689" s="203"/>
      <c r="DKJ689" s="203"/>
      <c r="DKK689" s="203"/>
      <c r="DKL689" s="203"/>
      <c r="DKM689" s="203"/>
      <c r="DKN689" s="203"/>
      <c r="DKO689" s="203"/>
      <c r="DKP689" s="203"/>
      <c r="DKQ689" s="203"/>
      <c r="DKR689" s="203"/>
      <c r="DKS689" s="203"/>
      <c r="DKT689" s="203"/>
      <c r="DKU689" s="203"/>
      <c r="DKV689" s="203"/>
      <c r="DKW689" s="203"/>
      <c r="DKX689" s="203"/>
      <c r="DKY689" s="203"/>
      <c r="DKZ689" s="203"/>
      <c r="DLA689" s="203"/>
      <c r="DLB689" s="203"/>
      <c r="DLC689" s="203"/>
      <c r="DLD689" s="203"/>
      <c r="DLE689" s="203"/>
      <c r="DLF689" s="203"/>
      <c r="DLG689" s="203"/>
      <c r="DLH689" s="203"/>
      <c r="DLI689" s="203"/>
      <c r="DLJ689" s="203"/>
      <c r="DLK689" s="203"/>
      <c r="DLL689" s="203"/>
      <c r="DLM689" s="203"/>
      <c r="DLN689" s="203"/>
      <c r="DLO689" s="203"/>
      <c r="DLP689" s="203"/>
      <c r="DLQ689" s="203"/>
      <c r="DLR689" s="203"/>
      <c r="DLS689" s="203"/>
      <c r="DLT689" s="203"/>
      <c r="DLU689" s="203"/>
      <c r="DLV689" s="203"/>
      <c r="DLW689" s="203"/>
      <c r="DLX689" s="203"/>
      <c r="DLY689" s="203"/>
      <c r="DLZ689" s="203"/>
      <c r="DMA689" s="203"/>
      <c r="DMB689" s="203"/>
      <c r="DMC689" s="203"/>
      <c r="DMD689" s="203"/>
      <c r="DME689" s="203"/>
      <c r="DMF689" s="203"/>
      <c r="DMG689" s="203"/>
      <c r="DMH689" s="203"/>
      <c r="DMI689" s="203"/>
      <c r="DMJ689" s="203"/>
      <c r="DMK689" s="203"/>
      <c r="DML689" s="203"/>
      <c r="DMM689" s="203"/>
      <c r="DMN689" s="203"/>
      <c r="DMO689" s="203"/>
      <c r="DMP689" s="203"/>
      <c r="DMQ689" s="203"/>
      <c r="DMR689" s="203"/>
      <c r="DMS689" s="203"/>
      <c r="DMT689" s="203"/>
      <c r="DMU689" s="203"/>
      <c r="DMV689" s="203"/>
      <c r="DMW689" s="203"/>
      <c r="DMX689" s="203"/>
      <c r="DMY689" s="203"/>
      <c r="DMZ689" s="203"/>
      <c r="DNA689" s="203"/>
      <c r="DNB689" s="203"/>
      <c r="DNC689" s="203"/>
      <c r="DND689" s="203"/>
      <c r="DNE689" s="203"/>
      <c r="DNF689" s="203"/>
      <c r="DNG689" s="203"/>
      <c r="DNH689" s="203"/>
      <c r="DNI689" s="203"/>
      <c r="DNJ689" s="203"/>
      <c r="DNK689" s="203"/>
      <c r="DNL689" s="203"/>
      <c r="DNM689" s="203"/>
      <c r="DNN689" s="203"/>
      <c r="DNO689" s="203"/>
      <c r="DNP689" s="203"/>
      <c r="DNQ689" s="203"/>
      <c r="DNR689" s="203"/>
      <c r="DNS689" s="203"/>
      <c r="DNT689" s="203"/>
      <c r="DNU689" s="203"/>
      <c r="DNV689" s="203"/>
      <c r="DNW689" s="203"/>
      <c r="DNX689" s="203"/>
      <c r="DNY689" s="203"/>
      <c r="DNZ689" s="203"/>
      <c r="DOA689" s="203"/>
      <c r="DOB689" s="203"/>
      <c r="DOC689" s="203"/>
      <c r="DOD689" s="203"/>
      <c r="DOE689" s="203"/>
      <c r="DOF689" s="203"/>
      <c r="DOG689" s="203"/>
      <c r="DOH689" s="203"/>
      <c r="DOI689" s="203"/>
      <c r="DOJ689" s="203"/>
      <c r="DOK689" s="203"/>
      <c r="DOL689" s="203"/>
      <c r="DOM689" s="203"/>
      <c r="DON689" s="203"/>
      <c r="DOO689" s="203"/>
      <c r="DOP689" s="203"/>
      <c r="DOQ689" s="203"/>
      <c r="DOR689" s="203"/>
      <c r="DOS689" s="203"/>
      <c r="DOT689" s="203"/>
      <c r="DOU689" s="203"/>
      <c r="DOV689" s="203"/>
      <c r="DOW689" s="203"/>
      <c r="DOX689" s="203"/>
      <c r="DOY689" s="203"/>
      <c r="DOZ689" s="203"/>
      <c r="DPA689" s="203"/>
      <c r="DPB689" s="203"/>
      <c r="DPC689" s="203"/>
      <c r="DPD689" s="203"/>
      <c r="DPE689" s="203"/>
      <c r="DPF689" s="203"/>
      <c r="DPG689" s="203"/>
      <c r="DPH689" s="203"/>
      <c r="DPI689" s="203"/>
      <c r="DPJ689" s="203"/>
      <c r="DPK689" s="203"/>
      <c r="DPL689" s="203"/>
      <c r="DPM689" s="203"/>
      <c r="DPN689" s="203"/>
      <c r="DPO689" s="203"/>
      <c r="DPP689" s="203"/>
      <c r="DPQ689" s="203"/>
      <c r="DPR689" s="203"/>
      <c r="DPS689" s="203"/>
      <c r="DPT689" s="203"/>
      <c r="DPU689" s="203"/>
      <c r="DPV689" s="203"/>
      <c r="DPW689" s="203"/>
      <c r="DPX689" s="203"/>
      <c r="DPY689" s="203"/>
      <c r="DPZ689" s="203"/>
      <c r="DQA689" s="203"/>
      <c r="DQB689" s="203"/>
      <c r="DQC689" s="203"/>
      <c r="DQD689" s="203"/>
      <c r="DQE689" s="203"/>
      <c r="DQF689" s="203"/>
      <c r="DQG689" s="203"/>
      <c r="DQH689" s="203"/>
      <c r="DQI689" s="203"/>
      <c r="DQJ689" s="203"/>
      <c r="DQK689" s="203"/>
      <c r="DQL689" s="203"/>
      <c r="DQM689" s="203"/>
      <c r="DQN689" s="203"/>
      <c r="DQO689" s="203"/>
      <c r="DQP689" s="203"/>
      <c r="DQQ689" s="203"/>
      <c r="DQR689" s="203"/>
      <c r="DQS689" s="203"/>
      <c r="DQT689" s="203"/>
      <c r="DQU689" s="203"/>
      <c r="DQV689" s="203"/>
      <c r="DQW689" s="203"/>
      <c r="DQX689" s="203"/>
      <c r="DQY689" s="203"/>
      <c r="DQZ689" s="203"/>
      <c r="DRA689" s="203"/>
      <c r="DRB689" s="203"/>
      <c r="DRC689" s="203"/>
      <c r="DRD689" s="203"/>
      <c r="DRE689" s="203"/>
      <c r="DRF689" s="203"/>
      <c r="DRG689" s="203"/>
      <c r="DRH689" s="203"/>
      <c r="DRI689" s="203"/>
      <c r="DRJ689" s="203"/>
      <c r="DRK689" s="203"/>
      <c r="DRL689" s="203"/>
      <c r="DRM689" s="203"/>
      <c r="DRN689" s="203"/>
      <c r="DRO689" s="203"/>
      <c r="DRP689" s="203"/>
      <c r="DRQ689" s="203"/>
      <c r="DRR689" s="203"/>
      <c r="DRS689" s="203"/>
      <c r="DRT689" s="203"/>
      <c r="DRU689" s="203"/>
      <c r="DRV689" s="203"/>
      <c r="DRW689" s="203"/>
      <c r="DRX689" s="203"/>
      <c r="DRY689" s="203"/>
      <c r="DRZ689" s="203"/>
      <c r="DSA689" s="203"/>
      <c r="DSB689" s="203"/>
      <c r="DSC689" s="203"/>
      <c r="DSD689" s="203"/>
      <c r="DSE689" s="203"/>
      <c r="DSF689" s="203"/>
      <c r="DSG689" s="203"/>
      <c r="DSH689" s="203"/>
      <c r="DSI689" s="203"/>
      <c r="DSJ689" s="203"/>
      <c r="DSK689" s="203"/>
      <c r="DSL689" s="203"/>
      <c r="DSM689" s="203"/>
      <c r="DSN689" s="203"/>
      <c r="DSO689" s="203"/>
      <c r="DSP689" s="203"/>
      <c r="DSQ689" s="203"/>
      <c r="DSR689" s="203"/>
      <c r="DSS689" s="203"/>
      <c r="DST689" s="203"/>
      <c r="DSU689" s="203"/>
      <c r="DSV689" s="203"/>
      <c r="DSW689" s="203"/>
      <c r="DSX689" s="203"/>
      <c r="DSY689" s="203"/>
      <c r="DSZ689" s="203"/>
      <c r="DTA689" s="203"/>
      <c r="DTB689" s="203"/>
      <c r="DTC689" s="203"/>
      <c r="DTD689" s="203"/>
      <c r="DTE689" s="203"/>
      <c r="DTF689" s="203"/>
      <c r="DTG689" s="203"/>
      <c r="DTH689" s="203"/>
      <c r="DTI689" s="203"/>
      <c r="DTJ689" s="203"/>
      <c r="DTK689" s="203"/>
      <c r="DTL689" s="203"/>
      <c r="DTM689" s="203"/>
      <c r="DTN689" s="203"/>
      <c r="DTO689" s="203"/>
      <c r="DTP689" s="203"/>
      <c r="DTQ689" s="203"/>
      <c r="DTR689" s="203"/>
      <c r="DTS689" s="203"/>
      <c r="DTT689" s="203"/>
      <c r="DTU689" s="203"/>
      <c r="DTV689" s="203"/>
      <c r="DTW689" s="203"/>
      <c r="DTX689" s="203"/>
      <c r="DTY689" s="203"/>
      <c r="DTZ689" s="203"/>
      <c r="DUA689" s="203"/>
      <c r="DUB689" s="203"/>
      <c r="DUC689" s="203"/>
      <c r="DUD689" s="203"/>
      <c r="DUE689" s="203"/>
      <c r="DUF689" s="203"/>
      <c r="DUG689" s="203"/>
      <c r="DUH689" s="203"/>
      <c r="DUI689" s="203"/>
      <c r="DUJ689" s="203"/>
      <c r="DUK689" s="203"/>
      <c r="DUL689" s="203"/>
      <c r="DUM689" s="203"/>
      <c r="DUN689" s="203"/>
      <c r="DUO689" s="203"/>
      <c r="DUP689" s="203"/>
      <c r="DUQ689" s="203"/>
      <c r="DUR689" s="203"/>
      <c r="DUS689" s="203"/>
      <c r="DUT689" s="203"/>
      <c r="DUU689" s="203"/>
      <c r="DUV689" s="203"/>
      <c r="DUW689" s="203"/>
      <c r="DUX689" s="203"/>
      <c r="DUY689" s="203"/>
      <c r="DUZ689" s="203"/>
      <c r="DVA689" s="203"/>
      <c r="DVB689" s="203"/>
      <c r="DVC689" s="203"/>
      <c r="DVD689" s="203"/>
      <c r="DVE689" s="203"/>
      <c r="DVF689" s="203"/>
      <c r="DVG689" s="203"/>
      <c r="DVH689" s="203"/>
      <c r="DVI689" s="203"/>
      <c r="DVJ689" s="203"/>
      <c r="DVK689" s="203"/>
      <c r="DVL689" s="203"/>
      <c r="DVM689" s="203"/>
      <c r="DVN689" s="203"/>
      <c r="DVO689" s="203"/>
      <c r="DVP689" s="203"/>
      <c r="DVQ689" s="203"/>
      <c r="DVR689" s="203"/>
      <c r="DVS689" s="203"/>
      <c r="DVT689" s="203"/>
      <c r="DVU689" s="203"/>
      <c r="DVV689" s="203"/>
      <c r="DVW689" s="203"/>
      <c r="DVX689" s="203"/>
      <c r="DVY689" s="203"/>
      <c r="DVZ689" s="203"/>
      <c r="DWA689" s="203"/>
      <c r="DWB689" s="203"/>
      <c r="DWC689" s="203"/>
      <c r="DWD689" s="203"/>
      <c r="DWE689" s="203"/>
      <c r="DWF689" s="203"/>
      <c r="DWG689" s="203"/>
      <c r="DWH689" s="203"/>
      <c r="DWI689" s="203"/>
      <c r="DWJ689" s="203"/>
      <c r="DWK689" s="203"/>
      <c r="DWL689" s="203"/>
      <c r="DWM689" s="203"/>
      <c r="DWN689" s="203"/>
      <c r="DWO689" s="203"/>
      <c r="DWP689" s="203"/>
      <c r="DWQ689" s="203"/>
      <c r="DWR689" s="203"/>
      <c r="DWS689" s="203"/>
      <c r="DWT689" s="203"/>
      <c r="DWU689" s="203"/>
      <c r="DWV689" s="203"/>
      <c r="DWW689" s="203"/>
      <c r="DWX689" s="203"/>
      <c r="DWY689" s="203"/>
      <c r="DWZ689" s="203"/>
      <c r="DXA689" s="203"/>
      <c r="DXB689" s="203"/>
      <c r="DXC689" s="203"/>
      <c r="DXD689" s="203"/>
      <c r="DXE689" s="203"/>
      <c r="DXF689" s="203"/>
      <c r="DXG689" s="203"/>
      <c r="DXH689" s="203"/>
      <c r="DXI689" s="203"/>
      <c r="DXJ689" s="203"/>
      <c r="DXK689" s="203"/>
      <c r="DXL689" s="203"/>
      <c r="DXM689" s="203"/>
      <c r="DXN689" s="203"/>
      <c r="DXO689" s="203"/>
      <c r="DXP689" s="203"/>
      <c r="DXQ689" s="203"/>
      <c r="DXR689" s="203"/>
      <c r="DXS689" s="203"/>
      <c r="DXT689" s="203"/>
      <c r="DXU689" s="203"/>
      <c r="DXV689" s="203"/>
      <c r="DXW689" s="203"/>
      <c r="DXX689" s="203"/>
      <c r="DXY689" s="203"/>
      <c r="DXZ689" s="203"/>
      <c r="DYA689" s="203"/>
      <c r="DYB689" s="203"/>
      <c r="DYC689" s="203"/>
      <c r="DYD689" s="203"/>
      <c r="DYE689" s="203"/>
      <c r="DYF689" s="203"/>
      <c r="DYG689" s="203"/>
      <c r="DYH689" s="203"/>
      <c r="DYI689" s="203"/>
      <c r="DYJ689" s="203"/>
      <c r="DYK689" s="203"/>
      <c r="DYL689" s="203"/>
      <c r="DYM689" s="203"/>
      <c r="DYN689" s="203"/>
      <c r="DYO689" s="203"/>
      <c r="DYP689" s="203"/>
      <c r="DYQ689" s="203"/>
      <c r="DYR689" s="203"/>
      <c r="DYS689" s="203"/>
      <c r="DYT689" s="203"/>
      <c r="DYU689" s="203"/>
      <c r="DYV689" s="203"/>
      <c r="DYW689" s="203"/>
      <c r="DYX689" s="203"/>
      <c r="DYY689" s="203"/>
      <c r="DYZ689" s="203"/>
      <c r="DZA689" s="203"/>
      <c r="DZB689" s="203"/>
      <c r="DZC689" s="203"/>
      <c r="DZD689" s="203"/>
      <c r="DZE689" s="203"/>
      <c r="DZF689" s="203"/>
      <c r="DZG689" s="203"/>
      <c r="DZH689" s="203"/>
      <c r="DZI689" s="203"/>
      <c r="DZJ689" s="203"/>
      <c r="DZK689" s="203"/>
      <c r="DZL689" s="203"/>
      <c r="DZM689" s="203"/>
      <c r="DZN689" s="203"/>
      <c r="DZO689" s="203"/>
      <c r="DZP689" s="203"/>
      <c r="DZQ689" s="203"/>
      <c r="DZR689" s="203"/>
      <c r="DZS689" s="203"/>
      <c r="DZT689" s="203"/>
      <c r="DZU689" s="203"/>
      <c r="DZV689" s="203"/>
      <c r="DZW689" s="203"/>
      <c r="DZX689" s="203"/>
      <c r="DZY689" s="203"/>
      <c r="DZZ689" s="203"/>
      <c r="EAA689" s="203"/>
      <c r="EAB689" s="203"/>
      <c r="EAC689" s="203"/>
      <c r="EAD689" s="203"/>
      <c r="EAE689" s="203"/>
      <c r="EAF689" s="203"/>
      <c r="EAG689" s="203"/>
      <c r="EAH689" s="203"/>
      <c r="EAI689" s="203"/>
      <c r="EAJ689" s="203"/>
      <c r="EAK689" s="203"/>
      <c r="EAL689" s="203"/>
      <c r="EAM689" s="203"/>
      <c r="EAN689" s="203"/>
      <c r="EAO689" s="203"/>
      <c r="EAP689" s="203"/>
      <c r="EAQ689" s="203"/>
      <c r="EAR689" s="203"/>
      <c r="EAS689" s="203"/>
      <c r="EAT689" s="203"/>
      <c r="EAU689" s="203"/>
      <c r="EAV689" s="203"/>
      <c r="EAW689" s="203"/>
      <c r="EAX689" s="203"/>
      <c r="EAY689" s="203"/>
      <c r="EAZ689" s="203"/>
      <c r="EBA689" s="203"/>
      <c r="EBB689" s="203"/>
      <c r="EBC689" s="203"/>
      <c r="EBD689" s="203"/>
      <c r="EBE689" s="203"/>
      <c r="EBF689" s="203"/>
      <c r="EBG689" s="203"/>
      <c r="EBH689" s="203"/>
      <c r="EBI689" s="203"/>
      <c r="EBJ689" s="203"/>
      <c r="EBK689" s="203"/>
      <c r="EBL689" s="203"/>
      <c r="EBM689" s="203"/>
      <c r="EBN689" s="203"/>
      <c r="EBO689" s="203"/>
      <c r="EBP689" s="203"/>
      <c r="EBQ689" s="203"/>
      <c r="EBR689" s="203"/>
      <c r="EBS689" s="203"/>
      <c r="EBT689" s="203"/>
      <c r="EBU689" s="203"/>
      <c r="EBV689" s="203"/>
      <c r="EBW689" s="203"/>
      <c r="EBX689" s="203"/>
      <c r="EBY689" s="203"/>
      <c r="EBZ689" s="203"/>
      <c r="ECA689" s="203"/>
      <c r="ECB689" s="203"/>
      <c r="ECC689" s="203"/>
      <c r="ECD689" s="203"/>
      <c r="ECE689" s="203"/>
      <c r="ECF689" s="203"/>
      <c r="ECG689" s="203"/>
      <c r="ECH689" s="203"/>
      <c r="ECI689" s="203"/>
      <c r="ECJ689" s="203"/>
      <c r="ECK689" s="203"/>
      <c r="ECL689" s="203"/>
      <c r="ECM689" s="203"/>
      <c r="ECN689" s="203"/>
      <c r="ECO689" s="203"/>
      <c r="ECP689" s="203"/>
      <c r="ECQ689" s="203"/>
      <c r="ECR689" s="203"/>
      <c r="ECS689" s="203"/>
      <c r="ECT689" s="203"/>
      <c r="ECU689" s="203"/>
      <c r="ECV689" s="203"/>
      <c r="ECW689" s="203"/>
      <c r="ECX689" s="203"/>
      <c r="ECY689" s="203"/>
      <c r="ECZ689" s="203"/>
      <c r="EDA689" s="203"/>
      <c r="EDB689" s="203"/>
      <c r="EDC689" s="203"/>
      <c r="EDD689" s="203"/>
      <c r="EDE689" s="203"/>
      <c r="EDF689" s="203"/>
      <c r="EDG689" s="203"/>
      <c r="EDH689" s="203"/>
      <c r="EDI689" s="203"/>
      <c r="EDJ689" s="203"/>
      <c r="EDK689" s="203"/>
      <c r="EDL689" s="203"/>
      <c r="EDM689" s="203"/>
      <c r="EDN689" s="203"/>
      <c r="EDO689" s="203"/>
      <c r="EDP689" s="203"/>
      <c r="EDQ689" s="203"/>
      <c r="EDR689" s="203"/>
      <c r="EDS689" s="203"/>
      <c r="EDT689" s="203"/>
      <c r="EDU689" s="203"/>
      <c r="EDV689" s="203"/>
      <c r="EDW689" s="203"/>
      <c r="EDX689" s="203"/>
      <c r="EDY689" s="203"/>
      <c r="EDZ689" s="203"/>
      <c r="EEA689" s="203"/>
      <c r="EEB689" s="203"/>
      <c r="EEC689" s="203"/>
      <c r="EED689" s="203"/>
      <c r="EEE689" s="203"/>
      <c r="EEF689" s="203"/>
      <c r="EEG689" s="203"/>
      <c r="EEH689" s="203"/>
      <c r="EEI689" s="203"/>
      <c r="EEJ689" s="203"/>
      <c r="EEK689" s="203"/>
      <c r="EEL689" s="203"/>
      <c r="EEM689" s="203"/>
      <c r="EEN689" s="203"/>
      <c r="EEO689" s="203"/>
      <c r="EEP689" s="203"/>
      <c r="EEQ689" s="203"/>
      <c r="EER689" s="203"/>
      <c r="EES689" s="203"/>
      <c r="EET689" s="203"/>
      <c r="EEU689" s="203"/>
      <c r="EEV689" s="203"/>
      <c r="EEW689" s="203"/>
      <c r="EEX689" s="203"/>
      <c r="EEY689" s="203"/>
      <c r="EEZ689" s="203"/>
      <c r="EFA689" s="203"/>
      <c r="EFB689" s="203"/>
      <c r="EFC689" s="203"/>
      <c r="EFD689" s="203"/>
      <c r="EFE689" s="203"/>
      <c r="EFF689" s="203"/>
      <c r="EFG689" s="203"/>
      <c r="EFH689" s="203"/>
      <c r="EFI689" s="203"/>
      <c r="EFJ689" s="203"/>
      <c r="EFK689" s="203"/>
      <c r="EFL689" s="203"/>
      <c r="EFM689" s="203"/>
      <c r="EFN689" s="203"/>
      <c r="EFO689" s="203"/>
      <c r="EFP689" s="203"/>
      <c r="EFQ689" s="203"/>
      <c r="EFR689" s="203"/>
      <c r="EFS689" s="203"/>
      <c r="EFT689" s="203"/>
      <c r="EFU689" s="203"/>
      <c r="EFV689" s="203"/>
      <c r="EFW689" s="203"/>
      <c r="EFX689" s="203"/>
      <c r="EFY689" s="203"/>
      <c r="EFZ689" s="203"/>
      <c r="EGA689" s="203"/>
      <c r="EGB689" s="203"/>
      <c r="EGC689" s="203"/>
      <c r="EGD689" s="203"/>
      <c r="EGE689" s="203"/>
      <c r="EGF689" s="203"/>
      <c r="EGG689" s="203"/>
      <c r="EGH689" s="203"/>
      <c r="EGI689" s="203"/>
      <c r="EGJ689" s="203"/>
      <c r="EGK689" s="203"/>
      <c r="EGL689" s="203"/>
      <c r="EGM689" s="203"/>
      <c r="EGN689" s="203"/>
      <c r="EGO689" s="203"/>
      <c r="EGP689" s="203"/>
      <c r="EGQ689" s="203"/>
      <c r="EGR689" s="203"/>
      <c r="EGS689" s="203"/>
      <c r="EGT689" s="203"/>
      <c r="EGU689" s="203"/>
      <c r="EGV689" s="203"/>
      <c r="EGW689" s="203"/>
      <c r="EGX689" s="203"/>
      <c r="EGY689" s="203"/>
      <c r="EGZ689" s="203"/>
      <c r="EHA689" s="203"/>
      <c r="EHB689" s="203"/>
      <c r="EHC689" s="203"/>
      <c r="EHD689" s="203"/>
      <c r="EHE689" s="203"/>
      <c r="EHF689" s="203"/>
      <c r="EHG689" s="203"/>
      <c r="EHH689" s="203"/>
      <c r="EHI689" s="203"/>
      <c r="EHJ689" s="203"/>
      <c r="EHK689" s="203"/>
      <c r="EHL689" s="203"/>
      <c r="EHM689" s="203"/>
      <c r="EHN689" s="203"/>
      <c r="EHO689" s="203"/>
      <c r="EHP689" s="203"/>
      <c r="EHQ689" s="203"/>
      <c r="EHR689" s="203"/>
      <c r="EHS689" s="203"/>
      <c r="EHT689" s="203"/>
      <c r="EHU689" s="203"/>
      <c r="EHV689" s="203"/>
      <c r="EHW689" s="203"/>
      <c r="EHX689" s="203"/>
      <c r="EHY689" s="203"/>
      <c r="EHZ689" s="203"/>
      <c r="EIA689" s="203"/>
      <c r="EIB689" s="203"/>
      <c r="EIC689" s="203"/>
      <c r="EID689" s="203"/>
      <c r="EIE689" s="203"/>
      <c r="EIF689" s="203"/>
      <c r="EIG689" s="203"/>
      <c r="EIH689" s="203"/>
      <c r="EII689" s="203"/>
      <c r="EIJ689" s="203"/>
      <c r="EIK689" s="203"/>
      <c r="EIL689" s="203"/>
      <c r="EIM689" s="203"/>
      <c r="EIN689" s="203"/>
      <c r="EIO689" s="203"/>
      <c r="EIP689" s="203"/>
      <c r="EIQ689" s="203"/>
      <c r="EIR689" s="203"/>
      <c r="EIS689" s="203"/>
      <c r="EIT689" s="203"/>
      <c r="EIU689" s="203"/>
      <c r="EIV689" s="203"/>
      <c r="EIW689" s="203"/>
      <c r="EIX689" s="203"/>
      <c r="EIY689" s="203"/>
      <c r="EIZ689" s="203"/>
      <c r="EJA689" s="203"/>
      <c r="EJB689" s="203"/>
      <c r="EJC689" s="203"/>
      <c r="EJD689" s="203"/>
      <c r="EJE689" s="203"/>
      <c r="EJF689" s="203"/>
      <c r="EJG689" s="203"/>
      <c r="EJH689" s="203"/>
      <c r="EJI689" s="203"/>
      <c r="EJJ689" s="203"/>
      <c r="EJK689" s="203"/>
      <c r="EJL689" s="203"/>
      <c r="EJM689" s="203"/>
      <c r="EJN689" s="203"/>
      <c r="EJO689" s="203"/>
      <c r="EJP689" s="203"/>
      <c r="EJQ689" s="203"/>
      <c r="EJR689" s="203"/>
      <c r="EJS689" s="203"/>
      <c r="EJT689" s="203"/>
      <c r="EJU689" s="203"/>
      <c r="EJV689" s="203"/>
      <c r="EJW689" s="203"/>
      <c r="EJX689" s="203"/>
      <c r="EJY689" s="203"/>
      <c r="EJZ689" s="203"/>
      <c r="EKA689" s="203"/>
      <c r="EKB689" s="203"/>
      <c r="EKC689" s="203"/>
      <c r="EKD689" s="203"/>
      <c r="EKE689" s="203"/>
      <c r="EKF689" s="203"/>
      <c r="EKG689" s="203"/>
      <c r="EKH689" s="203"/>
      <c r="EKI689" s="203"/>
      <c r="EKJ689" s="203"/>
      <c r="EKK689" s="203"/>
      <c r="EKL689" s="203"/>
      <c r="EKM689" s="203"/>
      <c r="EKN689" s="203"/>
      <c r="EKO689" s="203"/>
      <c r="EKP689" s="203"/>
      <c r="EKQ689" s="203"/>
      <c r="EKR689" s="203"/>
      <c r="EKS689" s="203"/>
      <c r="EKT689" s="203"/>
      <c r="EKU689" s="203"/>
      <c r="EKV689" s="203"/>
      <c r="EKW689" s="203"/>
      <c r="EKX689" s="203"/>
      <c r="EKY689" s="203"/>
      <c r="EKZ689" s="203"/>
      <c r="ELA689" s="203"/>
      <c r="ELB689" s="203"/>
      <c r="ELC689" s="203"/>
      <c r="ELD689" s="203"/>
      <c r="ELE689" s="203"/>
      <c r="ELF689" s="203"/>
      <c r="ELG689" s="203"/>
      <c r="ELH689" s="203"/>
      <c r="ELI689" s="203"/>
      <c r="ELJ689" s="203"/>
      <c r="ELK689" s="203"/>
      <c r="ELL689" s="203"/>
      <c r="ELM689" s="203"/>
      <c r="ELN689" s="203"/>
      <c r="ELO689" s="203"/>
      <c r="ELP689" s="203"/>
      <c r="ELQ689" s="203"/>
      <c r="ELR689" s="203"/>
      <c r="ELS689" s="203"/>
      <c r="ELT689" s="203"/>
      <c r="ELU689" s="203"/>
      <c r="ELV689" s="203"/>
      <c r="ELW689" s="203"/>
      <c r="ELX689" s="203"/>
      <c r="ELY689" s="203"/>
      <c r="ELZ689" s="203"/>
      <c r="EMA689" s="203"/>
      <c r="EMB689" s="203"/>
      <c r="EMC689" s="203"/>
      <c r="EMD689" s="203"/>
      <c r="EME689" s="203"/>
      <c r="EMF689" s="203"/>
      <c r="EMG689" s="203"/>
      <c r="EMH689" s="203"/>
      <c r="EMI689" s="203"/>
      <c r="EMJ689" s="203"/>
      <c r="EMK689" s="203"/>
      <c r="EML689" s="203"/>
      <c r="EMM689" s="203"/>
      <c r="EMN689" s="203"/>
      <c r="EMO689" s="203"/>
      <c r="EMP689" s="203"/>
      <c r="EMQ689" s="203"/>
      <c r="EMR689" s="203"/>
      <c r="EMS689" s="203"/>
      <c r="EMT689" s="203"/>
      <c r="EMU689" s="203"/>
      <c r="EMV689" s="203"/>
      <c r="EMW689" s="203"/>
      <c r="EMX689" s="203"/>
      <c r="EMY689" s="203"/>
      <c r="EMZ689" s="203"/>
      <c r="ENA689" s="203"/>
      <c r="ENB689" s="203"/>
      <c r="ENC689" s="203"/>
      <c r="END689" s="203"/>
      <c r="ENE689" s="203"/>
      <c r="ENF689" s="203"/>
      <c r="ENG689" s="203"/>
      <c r="ENH689" s="203"/>
      <c r="ENI689" s="203"/>
      <c r="ENJ689" s="203"/>
      <c r="ENK689" s="203"/>
      <c r="ENL689" s="203"/>
      <c r="ENM689" s="203"/>
      <c r="ENN689" s="203"/>
      <c r="ENO689" s="203"/>
      <c r="ENP689" s="203"/>
      <c r="ENQ689" s="203"/>
      <c r="ENR689" s="203"/>
      <c r="ENS689" s="203"/>
      <c r="ENT689" s="203"/>
      <c r="ENU689" s="203"/>
      <c r="ENV689" s="203"/>
      <c r="ENW689" s="203"/>
      <c r="ENX689" s="203"/>
      <c r="ENY689" s="203"/>
      <c r="ENZ689" s="203"/>
      <c r="EOA689" s="203"/>
      <c r="EOB689" s="203"/>
      <c r="EOC689" s="203"/>
      <c r="EOD689" s="203"/>
      <c r="EOE689" s="203"/>
      <c r="EOF689" s="203"/>
      <c r="EOG689" s="203"/>
      <c r="EOH689" s="203"/>
      <c r="EOI689" s="203"/>
      <c r="EOJ689" s="203"/>
      <c r="EOK689" s="203"/>
      <c r="EOL689" s="203"/>
      <c r="EOM689" s="203"/>
      <c r="EON689" s="203"/>
      <c r="EOO689" s="203"/>
      <c r="EOP689" s="203"/>
      <c r="EOQ689" s="203"/>
      <c r="EOR689" s="203"/>
      <c r="EOS689" s="203"/>
      <c r="EOT689" s="203"/>
      <c r="EOU689" s="203"/>
      <c r="EOV689" s="203"/>
      <c r="EOW689" s="203"/>
      <c r="EOX689" s="203"/>
      <c r="EOY689" s="203"/>
      <c r="EOZ689" s="203"/>
      <c r="EPA689" s="203"/>
      <c r="EPB689" s="203"/>
      <c r="EPC689" s="203"/>
      <c r="EPD689" s="203"/>
      <c r="EPE689" s="203"/>
      <c r="EPF689" s="203"/>
      <c r="EPG689" s="203"/>
      <c r="EPH689" s="203"/>
      <c r="EPI689" s="203"/>
      <c r="EPJ689" s="203"/>
      <c r="EPK689" s="203"/>
      <c r="EPL689" s="203"/>
      <c r="EPM689" s="203"/>
      <c r="EPN689" s="203"/>
      <c r="EPO689" s="203"/>
      <c r="EPP689" s="203"/>
      <c r="EPQ689" s="203"/>
      <c r="EPR689" s="203"/>
      <c r="EPS689" s="203"/>
      <c r="EPT689" s="203"/>
      <c r="EPU689" s="203"/>
      <c r="EPV689" s="203"/>
      <c r="EPW689" s="203"/>
      <c r="EPX689" s="203"/>
      <c r="EPY689" s="203"/>
      <c r="EPZ689" s="203"/>
      <c r="EQA689" s="203"/>
      <c r="EQB689" s="203"/>
      <c r="EQC689" s="203"/>
      <c r="EQD689" s="203"/>
      <c r="EQE689" s="203"/>
      <c r="EQF689" s="203"/>
      <c r="EQG689" s="203"/>
      <c r="EQH689" s="203"/>
      <c r="EQI689" s="203"/>
      <c r="EQJ689" s="203"/>
      <c r="EQK689" s="203"/>
      <c r="EQL689" s="203"/>
      <c r="EQM689" s="203"/>
      <c r="EQN689" s="203"/>
      <c r="EQO689" s="203"/>
      <c r="EQP689" s="203"/>
      <c r="EQQ689" s="203"/>
      <c r="EQR689" s="203"/>
      <c r="EQS689" s="203"/>
      <c r="EQT689" s="203"/>
      <c r="EQU689" s="203"/>
      <c r="EQV689" s="203"/>
      <c r="EQW689" s="203"/>
      <c r="EQX689" s="203"/>
      <c r="EQY689" s="203"/>
      <c r="EQZ689" s="203"/>
      <c r="ERA689" s="203"/>
      <c r="ERB689" s="203"/>
      <c r="ERC689" s="203"/>
      <c r="ERD689" s="203"/>
      <c r="ERE689" s="203"/>
      <c r="ERF689" s="203"/>
      <c r="ERG689" s="203"/>
      <c r="ERH689" s="203"/>
      <c r="ERI689" s="203"/>
      <c r="ERJ689" s="203"/>
      <c r="ERK689" s="203"/>
      <c r="ERL689" s="203"/>
      <c r="ERM689" s="203"/>
      <c r="ERN689" s="203"/>
      <c r="ERO689" s="203"/>
      <c r="ERP689" s="203"/>
      <c r="ERQ689" s="203"/>
      <c r="ERR689" s="203"/>
      <c r="ERS689" s="203"/>
      <c r="ERT689" s="203"/>
      <c r="ERU689" s="203"/>
      <c r="ERV689" s="203"/>
      <c r="ERW689" s="203"/>
      <c r="ERX689" s="203"/>
      <c r="ERY689" s="203"/>
      <c r="ERZ689" s="203"/>
      <c r="ESA689" s="203"/>
      <c r="ESB689" s="203"/>
      <c r="ESC689" s="203"/>
      <c r="ESD689" s="203"/>
      <c r="ESE689" s="203"/>
      <c r="ESF689" s="203"/>
      <c r="ESG689" s="203"/>
      <c r="ESH689" s="203"/>
      <c r="ESI689" s="203"/>
      <c r="ESJ689" s="203"/>
      <c r="ESK689" s="203"/>
      <c r="ESL689" s="203"/>
      <c r="ESM689" s="203"/>
      <c r="ESN689" s="203"/>
      <c r="ESO689" s="203"/>
      <c r="ESP689" s="203"/>
      <c r="ESQ689" s="203"/>
      <c r="ESR689" s="203"/>
      <c r="ESS689" s="203"/>
      <c r="EST689" s="203"/>
      <c r="ESU689" s="203"/>
      <c r="ESV689" s="203"/>
      <c r="ESW689" s="203"/>
      <c r="ESX689" s="203"/>
      <c r="ESY689" s="203"/>
      <c r="ESZ689" s="203"/>
      <c r="ETA689" s="203"/>
      <c r="ETB689" s="203"/>
      <c r="ETC689" s="203"/>
      <c r="ETD689" s="203"/>
      <c r="ETE689" s="203"/>
      <c r="ETF689" s="203"/>
      <c r="ETG689" s="203"/>
      <c r="ETH689" s="203"/>
      <c r="ETI689" s="203"/>
      <c r="ETJ689" s="203"/>
      <c r="ETK689" s="203"/>
      <c r="ETL689" s="203"/>
      <c r="ETM689" s="203"/>
      <c r="ETN689" s="203"/>
      <c r="ETO689" s="203"/>
      <c r="ETP689" s="203"/>
      <c r="ETQ689" s="203"/>
      <c r="ETR689" s="203"/>
      <c r="ETS689" s="203"/>
      <c r="ETT689" s="203"/>
      <c r="ETU689" s="203"/>
      <c r="ETV689" s="203"/>
      <c r="ETW689" s="203"/>
      <c r="ETX689" s="203"/>
      <c r="ETY689" s="203"/>
      <c r="ETZ689" s="203"/>
      <c r="EUA689" s="203"/>
      <c r="EUB689" s="203"/>
      <c r="EUC689" s="203"/>
      <c r="EUD689" s="203"/>
      <c r="EUE689" s="203"/>
      <c r="EUF689" s="203"/>
      <c r="EUG689" s="203"/>
      <c r="EUH689" s="203"/>
      <c r="EUI689" s="203"/>
      <c r="EUJ689" s="203"/>
      <c r="EUK689" s="203"/>
      <c r="EUL689" s="203"/>
      <c r="EUM689" s="203"/>
      <c r="EUN689" s="203"/>
      <c r="EUO689" s="203"/>
      <c r="EUP689" s="203"/>
      <c r="EUQ689" s="203"/>
      <c r="EUR689" s="203"/>
      <c r="EUS689" s="203"/>
      <c r="EUT689" s="203"/>
      <c r="EUU689" s="203"/>
      <c r="EUV689" s="203"/>
      <c r="EUW689" s="203"/>
      <c r="EUX689" s="203"/>
      <c r="EUY689" s="203"/>
      <c r="EUZ689" s="203"/>
      <c r="EVA689" s="203"/>
      <c r="EVB689" s="203"/>
      <c r="EVC689" s="203"/>
      <c r="EVD689" s="203"/>
      <c r="EVE689" s="203"/>
      <c r="EVF689" s="203"/>
      <c r="EVG689" s="203"/>
      <c r="EVH689" s="203"/>
      <c r="EVI689" s="203"/>
      <c r="EVJ689" s="203"/>
      <c r="EVK689" s="203"/>
      <c r="EVL689" s="203"/>
      <c r="EVM689" s="203"/>
      <c r="EVN689" s="203"/>
      <c r="EVO689" s="203"/>
      <c r="EVP689" s="203"/>
      <c r="EVQ689" s="203"/>
      <c r="EVR689" s="203"/>
      <c r="EVS689" s="203"/>
      <c r="EVT689" s="203"/>
      <c r="EVU689" s="203"/>
      <c r="EVV689" s="203"/>
      <c r="EVW689" s="203"/>
      <c r="EVX689" s="203"/>
      <c r="EVY689" s="203"/>
      <c r="EVZ689" s="203"/>
      <c r="EWA689" s="203"/>
      <c r="EWB689" s="203"/>
      <c r="EWC689" s="203"/>
      <c r="EWD689" s="203"/>
      <c r="EWE689" s="203"/>
      <c r="EWF689" s="203"/>
      <c r="EWG689" s="203"/>
      <c r="EWH689" s="203"/>
      <c r="EWI689" s="203"/>
      <c r="EWJ689" s="203"/>
      <c r="EWK689" s="203"/>
      <c r="EWL689" s="203"/>
      <c r="EWM689" s="203"/>
      <c r="EWN689" s="203"/>
      <c r="EWO689" s="203"/>
      <c r="EWP689" s="203"/>
      <c r="EWQ689" s="203"/>
      <c r="EWR689" s="203"/>
      <c r="EWS689" s="203"/>
      <c r="EWT689" s="203"/>
      <c r="EWU689" s="203"/>
      <c r="EWV689" s="203"/>
      <c r="EWW689" s="203"/>
      <c r="EWX689" s="203"/>
      <c r="EWY689" s="203"/>
      <c r="EWZ689" s="203"/>
      <c r="EXA689" s="203"/>
      <c r="EXB689" s="203"/>
      <c r="EXC689" s="203"/>
      <c r="EXD689" s="203"/>
      <c r="EXE689" s="203"/>
      <c r="EXF689" s="203"/>
      <c r="EXG689" s="203"/>
      <c r="EXH689" s="203"/>
      <c r="EXI689" s="203"/>
      <c r="EXJ689" s="203"/>
      <c r="EXK689" s="203"/>
      <c r="EXL689" s="203"/>
      <c r="EXM689" s="203"/>
      <c r="EXN689" s="203"/>
      <c r="EXO689" s="203"/>
      <c r="EXP689" s="203"/>
      <c r="EXQ689" s="203"/>
      <c r="EXR689" s="203"/>
      <c r="EXS689" s="203"/>
      <c r="EXT689" s="203"/>
      <c r="EXU689" s="203"/>
      <c r="EXV689" s="203"/>
      <c r="EXW689" s="203"/>
      <c r="EXX689" s="203"/>
      <c r="EXY689" s="203"/>
      <c r="EXZ689" s="203"/>
      <c r="EYA689" s="203"/>
      <c r="EYB689" s="203"/>
      <c r="EYC689" s="203"/>
      <c r="EYD689" s="203"/>
      <c r="EYE689" s="203"/>
      <c r="EYF689" s="203"/>
      <c r="EYG689" s="203"/>
      <c r="EYH689" s="203"/>
      <c r="EYI689" s="203"/>
      <c r="EYJ689" s="203"/>
      <c r="EYK689" s="203"/>
      <c r="EYL689" s="203"/>
      <c r="EYM689" s="203"/>
      <c r="EYN689" s="203"/>
      <c r="EYO689" s="203"/>
      <c r="EYP689" s="203"/>
      <c r="EYQ689" s="203"/>
      <c r="EYR689" s="203"/>
      <c r="EYS689" s="203"/>
      <c r="EYT689" s="203"/>
      <c r="EYU689" s="203"/>
      <c r="EYV689" s="203"/>
      <c r="EYW689" s="203"/>
      <c r="EYX689" s="203"/>
      <c r="EYY689" s="203"/>
      <c r="EYZ689" s="203"/>
      <c r="EZA689" s="203"/>
      <c r="EZB689" s="203"/>
      <c r="EZC689" s="203"/>
      <c r="EZD689" s="203"/>
      <c r="EZE689" s="203"/>
      <c r="EZF689" s="203"/>
      <c r="EZG689" s="203"/>
      <c r="EZH689" s="203"/>
      <c r="EZI689" s="203"/>
      <c r="EZJ689" s="203"/>
      <c r="EZK689" s="203"/>
      <c r="EZL689" s="203"/>
      <c r="EZM689" s="203"/>
      <c r="EZN689" s="203"/>
      <c r="EZO689" s="203"/>
      <c r="EZP689" s="203"/>
      <c r="EZQ689" s="203"/>
      <c r="EZR689" s="203"/>
      <c r="EZS689" s="203"/>
      <c r="EZT689" s="203"/>
      <c r="EZU689" s="203"/>
      <c r="EZV689" s="203"/>
      <c r="EZW689" s="203"/>
      <c r="EZX689" s="203"/>
      <c r="EZY689" s="203"/>
      <c r="EZZ689" s="203"/>
      <c r="FAA689" s="203"/>
      <c r="FAB689" s="203"/>
      <c r="FAC689" s="203"/>
      <c r="FAD689" s="203"/>
      <c r="FAE689" s="203"/>
      <c r="FAF689" s="203"/>
      <c r="FAG689" s="203"/>
      <c r="FAH689" s="203"/>
      <c r="FAI689" s="203"/>
      <c r="FAJ689" s="203"/>
      <c r="FAK689" s="203"/>
      <c r="FAL689" s="203"/>
      <c r="FAM689" s="203"/>
      <c r="FAN689" s="203"/>
      <c r="FAO689" s="203"/>
      <c r="FAP689" s="203"/>
      <c r="FAQ689" s="203"/>
      <c r="FAR689" s="203"/>
      <c r="FAS689" s="203"/>
      <c r="FAT689" s="203"/>
      <c r="FAU689" s="203"/>
      <c r="FAV689" s="203"/>
      <c r="FAW689" s="203"/>
      <c r="FAX689" s="203"/>
      <c r="FAY689" s="203"/>
      <c r="FAZ689" s="203"/>
      <c r="FBA689" s="203"/>
      <c r="FBB689" s="203"/>
      <c r="FBC689" s="203"/>
      <c r="FBD689" s="203"/>
      <c r="FBE689" s="203"/>
      <c r="FBF689" s="203"/>
      <c r="FBG689" s="203"/>
      <c r="FBH689" s="203"/>
      <c r="FBI689" s="203"/>
      <c r="FBJ689" s="203"/>
      <c r="FBK689" s="203"/>
      <c r="FBL689" s="203"/>
      <c r="FBM689" s="203"/>
      <c r="FBN689" s="203"/>
      <c r="FBO689" s="203"/>
      <c r="FBP689" s="203"/>
      <c r="FBQ689" s="203"/>
      <c r="FBR689" s="203"/>
      <c r="FBS689" s="203"/>
      <c r="FBT689" s="203"/>
      <c r="FBU689" s="203"/>
      <c r="FBV689" s="203"/>
      <c r="FBW689" s="203"/>
      <c r="FBX689" s="203"/>
      <c r="FBY689" s="203"/>
      <c r="FBZ689" s="203"/>
      <c r="FCA689" s="203"/>
      <c r="FCB689" s="203"/>
      <c r="FCC689" s="203"/>
      <c r="FCD689" s="203"/>
      <c r="FCE689" s="203"/>
      <c r="FCF689" s="203"/>
      <c r="FCG689" s="203"/>
      <c r="FCH689" s="203"/>
      <c r="FCI689" s="203"/>
      <c r="FCJ689" s="203"/>
      <c r="FCK689" s="203"/>
      <c r="FCL689" s="203"/>
      <c r="FCM689" s="203"/>
      <c r="FCN689" s="203"/>
      <c r="FCO689" s="203"/>
      <c r="FCP689" s="203"/>
      <c r="FCQ689" s="203"/>
      <c r="FCR689" s="203"/>
      <c r="FCS689" s="203"/>
      <c r="FCT689" s="203"/>
      <c r="FCU689" s="203"/>
      <c r="FCV689" s="203"/>
      <c r="FCW689" s="203"/>
      <c r="FCX689" s="203"/>
      <c r="FCY689" s="203"/>
      <c r="FCZ689" s="203"/>
      <c r="FDA689" s="203"/>
      <c r="FDB689" s="203"/>
      <c r="FDC689" s="203"/>
      <c r="FDD689" s="203"/>
      <c r="FDE689" s="203"/>
      <c r="FDF689" s="203"/>
      <c r="FDG689" s="203"/>
      <c r="FDH689" s="203"/>
      <c r="FDI689" s="203"/>
      <c r="FDJ689" s="203"/>
      <c r="FDK689" s="203"/>
      <c r="FDL689" s="203"/>
      <c r="FDM689" s="203"/>
      <c r="FDN689" s="203"/>
      <c r="FDO689" s="203"/>
      <c r="FDP689" s="203"/>
      <c r="FDQ689" s="203"/>
      <c r="FDR689" s="203"/>
      <c r="FDS689" s="203"/>
      <c r="FDT689" s="203"/>
      <c r="FDU689" s="203"/>
      <c r="FDV689" s="203"/>
      <c r="FDW689" s="203"/>
      <c r="FDX689" s="203"/>
      <c r="FDY689" s="203"/>
      <c r="FDZ689" s="203"/>
      <c r="FEA689" s="203"/>
      <c r="FEB689" s="203"/>
      <c r="FEC689" s="203"/>
      <c r="FED689" s="203"/>
      <c r="FEE689" s="203"/>
      <c r="FEF689" s="203"/>
      <c r="FEG689" s="203"/>
      <c r="FEH689" s="203"/>
      <c r="FEI689" s="203"/>
      <c r="FEJ689" s="203"/>
      <c r="FEK689" s="203"/>
      <c r="FEL689" s="203"/>
      <c r="FEM689" s="203"/>
      <c r="FEN689" s="203"/>
      <c r="FEO689" s="203"/>
      <c r="FEP689" s="203"/>
      <c r="FEQ689" s="203"/>
      <c r="FER689" s="203"/>
      <c r="FES689" s="203"/>
      <c r="FET689" s="203"/>
      <c r="FEU689" s="203"/>
      <c r="FEV689" s="203"/>
      <c r="FEW689" s="203"/>
      <c r="FEX689" s="203"/>
      <c r="FEY689" s="203"/>
      <c r="FEZ689" s="203"/>
      <c r="FFA689" s="203"/>
      <c r="FFB689" s="203"/>
      <c r="FFC689" s="203"/>
      <c r="FFD689" s="203"/>
      <c r="FFE689" s="203"/>
      <c r="FFF689" s="203"/>
      <c r="FFG689" s="203"/>
      <c r="FFH689" s="203"/>
      <c r="FFI689" s="203"/>
      <c r="FFJ689" s="203"/>
      <c r="FFK689" s="203"/>
      <c r="FFL689" s="203"/>
      <c r="FFM689" s="203"/>
      <c r="FFN689" s="203"/>
      <c r="FFO689" s="203"/>
      <c r="FFP689" s="203"/>
      <c r="FFQ689" s="203"/>
      <c r="FFR689" s="203"/>
      <c r="FFS689" s="203"/>
      <c r="FFT689" s="203"/>
      <c r="FFU689" s="203"/>
      <c r="FFV689" s="203"/>
      <c r="FFW689" s="203"/>
      <c r="FFX689" s="203"/>
      <c r="FFY689" s="203"/>
      <c r="FFZ689" s="203"/>
      <c r="FGA689" s="203"/>
      <c r="FGB689" s="203"/>
      <c r="FGC689" s="203"/>
      <c r="FGD689" s="203"/>
      <c r="FGE689" s="203"/>
      <c r="FGF689" s="203"/>
      <c r="FGG689" s="203"/>
      <c r="FGH689" s="203"/>
      <c r="FGI689" s="203"/>
      <c r="FGJ689" s="203"/>
      <c r="FGK689" s="203"/>
      <c r="FGL689" s="203"/>
      <c r="FGM689" s="203"/>
      <c r="FGN689" s="203"/>
      <c r="FGO689" s="203"/>
      <c r="FGP689" s="203"/>
      <c r="FGQ689" s="203"/>
      <c r="FGR689" s="203"/>
      <c r="FGS689" s="203"/>
      <c r="FGT689" s="203"/>
      <c r="FGU689" s="203"/>
      <c r="FGV689" s="203"/>
      <c r="FGW689" s="203"/>
      <c r="FGX689" s="203"/>
      <c r="FGY689" s="203"/>
      <c r="FGZ689" s="203"/>
      <c r="FHA689" s="203"/>
      <c r="FHB689" s="203"/>
      <c r="FHC689" s="203"/>
      <c r="FHD689" s="203"/>
      <c r="FHE689" s="203"/>
      <c r="FHF689" s="203"/>
      <c r="FHG689" s="203"/>
      <c r="FHH689" s="203"/>
      <c r="FHI689" s="203"/>
      <c r="FHJ689" s="203"/>
      <c r="FHK689" s="203"/>
      <c r="FHL689" s="203"/>
      <c r="FHM689" s="203"/>
      <c r="FHN689" s="203"/>
      <c r="FHO689" s="203"/>
      <c r="FHP689" s="203"/>
      <c r="FHQ689" s="203"/>
      <c r="FHR689" s="203"/>
      <c r="FHS689" s="203"/>
      <c r="FHT689" s="203"/>
      <c r="FHU689" s="203"/>
      <c r="FHV689" s="203"/>
      <c r="FHW689" s="203"/>
      <c r="FHX689" s="203"/>
      <c r="FHY689" s="203"/>
      <c r="FHZ689" s="203"/>
      <c r="FIA689" s="203"/>
      <c r="FIB689" s="203"/>
      <c r="FIC689" s="203"/>
      <c r="FID689" s="203"/>
      <c r="FIE689" s="203"/>
      <c r="FIF689" s="203"/>
      <c r="FIG689" s="203"/>
      <c r="FIH689" s="203"/>
      <c r="FII689" s="203"/>
      <c r="FIJ689" s="203"/>
      <c r="FIK689" s="203"/>
      <c r="FIL689" s="203"/>
      <c r="FIM689" s="203"/>
      <c r="FIN689" s="203"/>
      <c r="FIO689" s="203"/>
      <c r="FIP689" s="203"/>
      <c r="FIQ689" s="203"/>
      <c r="FIR689" s="203"/>
      <c r="FIS689" s="203"/>
      <c r="FIT689" s="203"/>
      <c r="FIU689" s="203"/>
      <c r="FIV689" s="203"/>
      <c r="FIW689" s="203"/>
      <c r="FIX689" s="203"/>
      <c r="FIY689" s="203"/>
      <c r="FIZ689" s="203"/>
      <c r="FJA689" s="203"/>
      <c r="FJB689" s="203"/>
      <c r="FJC689" s="203"/>
      <c r="FJD689" s="203"/>
      <c r="FJE689" s="203"/>
      <c r="FJF689" s="203"/>
      <c r="FJG689" s="203"/>
      <c r="FJH689" s="203"/>
      <c r="FJI689" s="203"/>
      <c r="FJJ689" s="203"/>
      <c r="FJK689" s="203"/>
      <c r="FJL689" s="203"/>
      <c r="FJM689" s="203"/>
      <c r="FJN689" s="203"/>
      <c r="FJO689" s="203"/>
      <c r="FJP689" s="203"/>
      <c r="FJQ689" s="203"/>
      <c r="FJR689" s="203"/>
      <c r="FJS689" s="203"/>
      <c r="FJT689" s="203"/>
      <c r="FJU689" s="203"/>
      <c r="FJV689" s="203"/>
      <c r="FJW689" s="203"/>
      <c r="FJX689" s="203"/>
      <c r="FJY689" s="203"/>
      <c r="FJZ689" s="203"/>
      <c r="FKA689" s="203"/>
      <c r="FKB689" s="203"/>
      <c r="FKC689" s="203"/>
      <c r="FKD689" s="203"/>
      <c r="FKE689" s="203"/>
      <c r="FKF689" s="203"/>
      <c r="FKG689" s="203"/>
      <c r="FKH689" s="203"/>
      <c r="FKI689" s="203"/>
      <c r="FKJ689" s="203"/>
      <c r="FKK689" s="203"/>
      <c r="FKL689" s="203"/>
      <c r="FKM689" s="203"/>
      <c r="FKN689" s="203"/>
      <c r="FKO689" s="203"/>
      <c r="FKP689" s="203"/>
      <c r="FKQ689" s="203"/>
      <c r="FKR689" s="203"/>
      <c r="FKS689" s="203"/>
      <c r="FKT689" s="203"/>
      <c r="FKU689" s="203"/>
      <c r="FKV689" s="203"/>
      <c r="FKW689" s="203"/>
      <c r="FKX689" s="203"/>
      <c r="FKY689" s="203"/>
      <c r="FKZ689" s="203"/>
      <c r="FLA689" s="203"/>
      <c r="FLB689" s="203"/>
      <c r="FLC689" s="203"/>
      <c r="FLD689" s="203"/>
      <c r="FLE689" s="203"/>
      <c r="FLF689" s="203"/>
      <c r="FLG689" s="203"/>
      <c r="FLH689" s="203"/>
      <c r="FLI689" s="203"/>
      <c r="FLJ689" s="203"/>
      <c r="FLK689" s="203"/>
      <c r="FLL689" s="203"/>
      <c r="FLM689" s="203"/>
      <c r="FLN689" s="203"/>
      <c r="FLO689" s="203"/>
      <c r="FLP689" s="203"/>
      <c r="FLQ689" s="203"/>
      <c r="FLR689" s="203"/>
      <c r="FLS689" s="203"/>
      <c r="FLT689" s="203"/>
      <c r="FLU689" s="203"/>
      <c r="FLV689" s="203"/>
      <c r="FLW689" s="203"/>
      <c r="FLX689" s="203"/>
      <c r="FLY689" s="203"/>
      <c r="FLZ689" s="203"/>
      <c r="FMA689" s="203"/>
      <c r="FMB689" s="203"/>
      <c r="FMC689" s="203"/>
      <c r="FMD689" s="203"/>
      <c r="FME689" s="203"/>
      <c r="FMF689" s="203"/>
      <c r="FMG689" s="203"/>
      <c r="FMH689" s="203"/>
      <c r="FMI689" s="203"/>
      <c r="FMJ689" s="203"/>
      <c r="FMK689" s="203"/>
      <c r="FML689" s="203"/>
      <c r="FMM689" s="203"/>
      <c r="FMN689" s="203"/>
      <c r="FMO689" s="203"/>
      <c r="FMP689" s="203"/>
      <c r="FMQ689" s="203"/>
      <c r="FMR689" s="203"/>
      <c r="FMS689" s="203"/>
      <c r="FMT689" s="203"/>
      <c r="FMU689" s="203"/>
      <c r="FMV689" s="203"/>
      <c r="FMW689" s="203"/>
      <c r="FMX689" s="203"/>
      <c r="FMY689" s="203"/>
      <c r="FMZ689" s="203"/>
      <c r="FNA689" s="203"/>
      <c r="FNB689" s="203"/>
      <c r="FNC689" s="203"/>
      <c r="FND689" s="203"/>
      <c r="FNE689" s="203"/>
      <c r="FNF689" s="203"/>
      <c r="FNG689" s="203"/>
      <c r="FNH689" s="203"/>
      <c r="FNI689" s="203"/>
      <c r="FNJ689" s="203"/>
      <c r="FNK689" s="203"/>
      <c r="FNL689" s="203"/>
      <c r="FNM689" s="203"/>
      <c r="FNN689" s="203"/>
      <c r="FNO689" s="203"/>
      <c r="FNP689" s="203"/>
      <c r="FNQ689" s="203"/>
      <c r="FNR689" s="203"/>
      <c r="FNS689" s="203"/>
      <c r="FNT689" s="203"/>
      <c r="FNU689" s="203"/>
      <c r="FNV689" s="203"/>
      <c r="FNW689" s="203"/>
      <c r="FNX689" s="203"/>
      <c r="FNY689" s="203"/>
      <c r="FNZ689" s="203"/>
      <c r="FOA689" s="203"/>
      <c r="FOB689" s="203"/>
      <c r="FOC689" s="203"/>
      <c r="FOD689" s="203"/>
      <c r="FOE689" s="203"/>
      <c r="FOF689" s="203"/>
      <c r="FOG689" s="203"/>
      <c r="FOH689" s="203"/>
      <c r="FOI689" s="203"/>
      <c r="FOJ689" s="203"/>
      <c r="FOK689" s="203"/>
      <c r="FOL689" s="203"/>
      <c r="FOM689" s="203"/>
      <c r="FON689" s="203"/>
      <c r="FOO689" s="203"/>
      <c r="FOP689" s="203"/>
      <c r="FOQ689" s="203"/>
      <c r="FOR689" s="203"/>
      <c r="FOS689" s="203"/>
      <c r="FOT689" s="203"/>
      <c r="FOU689" s="203"/>
      <c r="FOV689" s="203"/>
      <c r="FOW689" s="203"/>
      <c r="FOX689" s="203"/>
      <c r="FOY689" s="203"/>
      <c r="FOZ689" s="203"/>
      <c r="FPA689" s="203"/>
      <c r="FPB689" s="203"/>
      <c r="FPC689" s="203"/>
      <c r="FPD689" s="203"/>
      <c r="FPE689" s="203"/>
      <c r="FPF689" s="203"/>
      <c r="FPG689" s="203"/>
      <c r="FPH689" s="203"/>
      <c r="FPI689" s="203"/>
      <c r="FPJ689" s="203"/>
      <c r="FPK689" s="203"/>
      <c r="FPL689" s="203"/>
      <c r="FPM689" s="203"/>
      <c r="FPN689" s="203"/>
      <c r="FPO689" s="203"/>
      <c r="FPP689" s="203"/>
      <c r="FPQ689" s="203"/>
      <c r="FPR689" s="203"/>
      <c r="FPS689" s="203"/>
      <c r="FPT689" s="203"/>
      <c r="FPU689" s="203"/>
      <c r="FPV689" s="203"/>
      <c r="FPW689" s="203"/>
      <c r="FPX689" s="203"/>
      <c r="FPY689" s="203"/>
      <c r="FPZ689" s="203"/>
      <c r="FQA689" s="203"/>
      <c r="FQB689" s="203"/>
      <c r="FQC689" s="203"/>
      <c r="FQD689" s="203"/>
      <c r="FQE689" s="203"/>
      <c r="FQF689" s="203"/>
      <c r="FQG689" s="203"/>
      <c r="FQH689" s="203"/>
      <c r="FQI689" s="203"/>
      <c r="FQJ689" s="203"/>
      <c r="FQK689" s="203"/>
      <c r="FQL689" s="203"/>
      <c r="FQM689" s="203"/>
      <c r="FQN689" s="203"/>
      <c r="FQO689" s="203"/>
      <c r="FQP689" s="203"/>
      <c r="FQQ689" s="203"/>
      <c r="FQR689" s="203"/>
      <c r="FQS689" s="203"/>
      <c r="FQT689" s="203"/>
      <c r="FQU689" s="203"/>
      <c r="FQV689" s="203"/>
      <c r="FQW689" s="203"/>
      <c r="FQX689" s="203"/>
      <c r="FQY689" s="203"/>
      <c r="FQZ689" s="203"/>
      <c r="FRA689" s="203"/>
      <c r="FRB689" s="203"/>
      <c r="FRC689" s="203"/>
      <c r="FRD689" s="203"/>
      <c r="FRE689" s="203"/>
      <c r="FRF689" s="203"/>
      <c r="FRG689" s="203"/>
      <c r="FRH689" s="203"/>
      <c r="FRI689" s="203"/>
      <c r="FRJ689" s="203"/>
      <c r="FRK689" s="203"/>
      <c r="FRL689" s="203"/>
      <c r="FRM689" s="203"/>
      <c r="FRN689" s="203"/>
      <c r="FRO689" s="203"/>
      <c r="FRP689" s="203"/>
      <c r="FRQ689" s="203"/>
      <c r="FRR689" s="203"/>
      <c r="FRS689" s="203"/>
      <c r="FRT689" s="203"/>
      <c r="FRU689" s="203"/>
      <c r="FRV689" s="203"/>
      <c r="FRW689" s="203"/>
      <c r="FRX689" s="203"/>
      <c r="FRY689" s="203"/>
      <c r="FRZ689" s="203"/>
      <c r="FSA689" s="203"/>
      <c r="FSB689" s="203"/>
      <c r="FSC689" s="203"/>
      <c r="FSD689" s="203"/>
      <c r="FSE689" s="203"/>
      <c r="FSF689" s="203"/>
      <c r="FSG689" s="203"/>
      <c r="FSH689" s="203"/>
      <c r="FSI689" s="203"/>
      <c r="FSJ689" s="203"/>
      <c r="FSK689" s="203"/>
      <c r="FSL689" s="203"/>
      <c r="FSM689" s="203"/>
      <c r="FSN689" s="203"/>
      <c r="FSO689" s="203"/>
      <c r="FSP689" s="203"/>
      <c r="FSQ689" s="203"/>
      <c r="FSR689" s="203"/>
      <c r="FSS689" s="203"/>
      <c r="FST689" s="203"/>
      <c r="FSU689" s="203"/>
      <c r="FSV689" s="203"/>
      <c r="FSW689" s="203"/>
      <c r="FSX689" s="203"/>
      <c r="FSY689" s="203"/>
      <c r="FSZ689" s="203"/>
      <c r="FTA689" s="203"/>
      <c r="FTB689" s="203"/>
      <c r="FTC689" s="203"/>
      <c r="FTD689" s="203"/>
      <c r="FTE689" s="203"/>
      <c r="FTF689" s="203"/>
      <c r="FTG689" s="203"/>
      <c r="FTH689" s="203"/>
      <c r="FTI689" s="203"/>
      <c r="FTJ689" s="203"/>
      <c r="FTK689" s="203"/>
      <c r="FTL689" s="203"/>
      <c r="FTM689" s="203"/>
      <c r="FTN689" s="203"/>
      <c r="FTO689" s="203"/>
      <c r="FTP689" s="203"/>
      <c r="FTQ689" s="203"/>
      <c r="FTR689" s="203"/>
      <c r="FTS689" s="203"/>
      <c r="FTT689" s="203"/>
      <c r="FTU689" s="203"/>
      <c r="FTV689" s="203"/>
      <c r="FTW689" s="203"/>
      <c r="FTX689" s="203"/>
      <c r="FTY689" s="203"/>
      <c r="FTZ689" s="203"/>
      <c r="FUA689" s="203"/>
      <c r="FUB689" s="203"/>
      <c r="FUC689" s="203"/>
      <c r="FUD689" s="203"/>
      <c r="FUE689" s="203"/>
      <c r="FUF689" s="203"/>
      <c r="FUG689" s="203"/>
      <c r="FUH689" s="203"/>
      <c r="FUI689" s="203"/>
      <c r="FUJ689" s="203"/>
      <c r="FUK689" s="203"/>
      <c r="FUL689" s="203"/>
      <c r="FUM689" s="203"/>
      <c r="FUN689" s="203"/>
      <c r="FUO689" s="203"/>
      <c r="FUP689" s="203"/>
      <c r="FUQ689" s="203"/>
      <c r="FUR689" s="203"/>
      <c r="FUS689" s="203"/>
      <c r="FUT689" s="203"/>
      <c r="FUU689" s="203"/>
      <c r="FUV689" s="203"/>
      <c r="FUW689" s="203"/>
      <c r="FUX689" s="203"/>
      <c r="FUY689" s="203"/>
      <c r="FUZ689" s="203"/>
      <c r="FVA689" s="203"/>
      <c r="FVB689" s="203"/>
      <c r="FVC689" s="203"/>
      <c r="FVD689" s="203"/>
      <c r="FVE689" s="203"/>
      <c r="FVF689" s="203"/>
      <c r="FVG689" s="203"/>
      <c r="FVH689" s="203"/>
      <c r="FVI689" s="203"/>
      <c r="FVJ689" s="203"/>
      <c r="FVK689" s="203"/>
      <c r="FVL689" s="203"/>
      <c r="FVM689" s="203"/>
      <c r="FVN689" s="203"/>
      <c r="FVO689" s="203"/>
      <c r="FVP689" s="203"/>
      <c r="FVQ689" s="203"/>
      <c r="FVR689" s="203"/>
      <c r="FVS689" s="203"/>
      <c r="FVT689" s="203"/>
      <c r="FVU689" s="203"/>
      <c r="FVV689" s="203"/>
      <c r="FVW689" s="203"/>
      <c r="FVX689" s="203"/>
      <c r="FVY689" s="203"/>
      <c r="FVZ689" s="203"/>
      <c r="FWA689" s="203"/>
      <c r="FWB689" s="203"/>
      <c r="FWC689" s="203"/>
      <c r="FWD689" s="203"/>
      <c r="FWE689" s="203"/>
      <c r="FWF689" s="203"/>
      <c r="FWG689" s="203"/>
      <c r="FWH689" s="203"/>
      <c r="FWI689" s="203"/>
      <c r="FWJ689" s="203"/>
      <c r="FWK689" s="203"/>
      <c r="FWL689" s="203"/>
      <c r="FWM689" s="203"/>
      <c r="FWN689" s="203"/>
      <c r="FWO689" s="203"/>
      <c r="FWP689" s="203"/>
      <c r="FWQ689" s="203"/>
      <c r="FWR689" s="203"/>
      <c r="FWS689" s="203"/>
      <c r="FWT689" s="203"/>
      <c r="FWU689" s="203"/>
      <c r="FWV689" s="203"/>
      <c r="FWW689" s="203"/>
      <c r="FWX689" s="203"/>
      <c r="FWY689" s="203"/>
      <c r="FWZ689" s="203"/>
      <c r="FXA689" s="203"/>
      <c r="FXB689" s="203"/>
      <c r="FXC689" s="203"/>
      <c r="FXD689" s="203"/>
      <c r="FXE689" s="203"/>
      <c r="FXF689" s="203"/>
      <c r="FXG689" s="203"/>
      <c r="FXH689" s="203"/>
      <c r="FXI689" s="203"/>
      <c r="FXJ689" s="203"/>
      <c r="FXK689" s="203"/>
      <c r="FXL689" s="203"/>
      <c r="FXM689" s="203"/>
      <c r="FXN689" s="203"/>
      <c r="FXO689" s="203"/>
      <c r="FXP689" s="203"/>
      <c r="FXQ689" s="203"/>
      <c r="FXR689" s="203"/>
      <c r="FXS689" s="203"/>
      <c r="FXT689" s="203"/>
      <c r="FXU689" s="203"/>
      <c r="FXV689" s="203"/>
      <c r="FXW689" s="203"/>
      <c r="FXX689" s="203"/>
      <c r="FXY689" s="203"/>
      <c r="FXZ689" s="203"/>
      <c r="FYA689" s="203"/>
      <c r="FYB689" s="203"/>
      <c r="FYC689" s="203"/>
      <c r="FYD689" s="203"/>
      <c r="FYE689" s="203"/>
      <c r="FYF689" s="203"/>
      <c r="FYG689" s="203"/>
      <c r="FYH689" s="203"/>
      <c r="FYI689" s="203"/>
      <c r="FYJ689" s="203"/>
      <c r="FYK689" s="203"/>
      <c r="FYL689" s="203"/>
      <c r="FYM689" s="203"/>
      <c r="FYN689" s="203"/>
      <c r="FYO689" s="203"/>
      <c r="FYP689" s="203"/>
      <c r="FYQ689" s="203"/>
      <c r="FYR689" s="203"/>
      <c r="FYS689" s="203"/>
      <c r="FYT689" s="203"/>
      <c r="FYU689" s="203"/>
      <c r="FYV689" s="203"/>
      <c r="FYW689" s="203"/>
      <c r="FYX689" s="203"/>
      <c r="FYY689" s="203"/>
      <c r="FYZ689" s="203"/>
      <c r="FZA689" s="203"/>
      <c r="FZB689" s="203"/>
      <c r="FZC689" s="203"/>
      <c r="FZD689" s="203"/>
      <c r="FZE689" s="203"/>
      <c r="FZF689" s="203"/>
      <c r="FZG689" s="203"/>
      <c r="FZH689" s="203"/>
      <c r="FZI689" s="203"/>
      <c r="FZJ689" s="203"/>
      <c r="FZK689" s="203"/>
      <c r="FZL689" s="203"/>
      <c r="FZM689" s="203"/>
      <c r="FZN689" s="203"/>
      <c r="FZO689" s="203"/>
      <c r="FZP689" s="203"/>
      <c r="FZQ689" s="203"/>
      <c r="FZR689" s="203"/>
      <c r="FZS689" s="203"/>
      <c r="FZT689" s="203"/>
      <c r="FZU689" s="203"/>
      <c r="FZV689" s="203"/>
      <c r="FZW689" s="203"/>
      <c r="FZX689" s="203"/>
      <c r="FZY689" s="203"/>
      <c r="FZZ689" s="203"/>
      <c r="GAA689" s="203"/>
      <c r="GAB689" s="203"/>
      <c r="GAC689" s="203"/>
      <c r="GAD689" s="203"/>
      <c r="GAE689" s="203"/>
      <c r="GAF689" s="203"/>
      <c r="GAG689" s="203"/>
      <c r="GAH689" s="203"/>
      <c r="GAI689" s="203"/>
      <c r="GAJ689" s="203"/>
      <c r="GAK689" s="203"/>
      <c r="GAL689" s="203"/>
      <c r="GAM689" s="203"/>
      <c r="GAN689" s="203"/>
      <c r="GAO689" s="203"/>
      <c r="GAP689" s="203"/>
      <c r="GAQ689" s="203"/>
      <c r="GAR689" s="203"/>
      <c r="GAS689" s="203"/>
      <c r="GAT689" s="203"/>
      <c r="GAU689" s="203"/>
      <c r="GAV689" s="203"/>
      <c r="GAW689" s="203"/>
      <c r="GAX689" s="203"/>
      <c r="GAY689" s="203"/>
      <c r="GAZ689" s="203"/>
      <c r="GBA689" s="203"/>
      <c r="GBB689" s="203"/>
      <c r="GBC689" s="203"/>
      <c r="GBD689" s="203"/>
      <c r="GBE689" s="203"/>
      <c r="GBF689" s="203"/>
      <c r="GBG689" s="203"/>
      <c r="GBH689" s="203"/>
      <c r="GBI689" s="203"/>
      <c r="GBJ689" s="203"/>
      <c r="GBK689" s="203"/>
      <c r="GBL689" s="203"/>
      <c r="GBM689" s="203"/>
      <c r="GBN689" s="203"/>
      <c r="GBO689" s="203"/>
      <c r="GBP689" s="203"/>
      <c r="GBQ689" s="203"/>
      <c r="GBR689" s="203"/>
      <c r="GBS689" s="203"/>
      <c r="GBT689" s="203"/>
      <c r="GBU689" s="203"/>
      <c r="GBV689" s="203"/>
      <c r="GBW689" s="203"/>
      <c r="GBX689" s="203"/>
      <c r="GBY689" s="203"/>
      <c r="GBZ689" s="203"/>
      <c r="GCA689" s="203"/>
      <c r="GCB689" s="203"/>
      <c r="GCC689" s="203"/>
      <c r="GCD689" s="203"/>
      <c r="GCE689" s="203"/>
      <c r="GCF689" s="203"/>
      <c r="GCG689" s="203"/>
      <c r="GCH689" s="203"/>
      <c r="GCI689" s="203"/>
      <c r="GCJ689" s="203"/>
      <c r="GCK689" s="203"/>
      <c r="GCL689" s="203"/>
      <c r="GCM689" s="203"/>
      <c r="GCN689" s="203"/>
      <c r="GCO689" s="203"/>
      <c r="GCP689" s="203"/>
      <c r="GCQ689" s="203"/>
      <c r="GCR689" s="203"/>
      <c r="GCS689" s="203"/>
      <c r="GCT689" s="203"/>
      <c r="GCU689" s="203"/>
      <c r="GCV689" s="203"/>
      <c r="GCW689" s="203"/>
      <c r="GCX689" s="203"/>
      <c r="GCY689" s="203"/>
      <c r="GCZ689" s="203"/>
      <c r="GDA689" s="203"/>
      <c r="GDB689" s="203"/>
      <c r="GDC689" s="203"/>
      <c r="GDD689" s="203"/>
      <c r="GDE689" s="203"/>
      <c r="GDF689" s="203"/>
      <c r="GDG689" s="203"/>
      <c r="GDH689" s="203"/>
      <c r="GDI689" s="203"/>
      <c r="GDJ689" s="203"/>
      <c r="GDK689" s="203"/>
      <c r="GDL689" s="203"/>
      <c r="GDM689" s="203"/>
      <c r="GDN689" s="203"/>
      <c r="GDO689" s="203"/>
      <c r="GDP689" s="203"/>
      <c r="GDQ689" s="203"/>
      <c r="GDR689" s="203"/>
      <c r="GDS689" s="203"/>
      <c r="GDT689" s="203"/>
      <c r="GDU689" s="203"/>
      <c r="GDV689" s="203"/>
      <c r="GDW689" s="203"/>
      <c r="GDX689" s="203"/>
      <c r="GDY689" s="203"/>
      <c r="GDZ689" s="203"/>
      <c r="GEA689" s="203"/>
      <c r="GEB689" s="203"/>
      <c r="GEC689" s="203"/>
      <c r="GED689" s="203"/>
      <c r="GEE689" s="203"/>
      <c r="GEF689" s="203"/>
      <c r="GEG689" s="203"/>
      <c r="GEH689" s="203"/>
      <c r="GEI689" s="203"/>
      <c r="GEJ689" s="203"/>
      <c r="GEK689" s="203"/>
      <c r="GEL689" s="203"/>
      <c r="GEM689" s="203"/>
      <c r="GEN689" s="203"/>
      <c r="GEO689" s="203"/>
      <c r="GEP689" s="203"/>
      <c r="GEQ689" s="203"/>
      <c r="GER689" s="203"/>
      <c r="GES689" s="203"/>
      <c r="GET689" s="203"/>
      <c r="GEU689" s="203"/>
      <c r="GEV689" s="203"/>
      <c r="GEW689" s="203"/>
      <c r="GEX689" s="203"/>
      <c r="GEY689" s="203"/>
      <c r="GEZ689" s="203"/>
      <c r="GFA689" s="203"/>
      <c r="GFB689" s="203"/>
      <c r="GFC689" s="203"/>
      <c r="GFD689" s="203"/>
      <c r="GFE689" s="203"/>
      <c r="GFF689" s="203"/>
      <c r="GFG689" s="203"/>
      <c r="GFH689" s="203"/>
      <c r="GFI689" s="203"/>
      <c r="GFJ689" s="203"/>
      <c r="GFK689" s="203"/>
      <c r="GFL689" s="203"/>
      <c r="GFM689" s="203"/>
      <c r="GFN689" s="203"/>
      <c r="GFO689" s="203"/>
      <c r="GFP689" s="203"/>
      <c r="GFQ689" s="203"/>
      <c r="GFR689" s="203"/>
      <c r="GFS689" s="203"/>
      <c r="GFT689" s="203"/>
      <c r="GFU689" s="203"/>
      <c r="GFV689" s="203"/>
      <c r="GFW689" s="203"/>
      <c r="GFX689" s="203"/>
      <c r="GFY689" s="203"/>
      <c r="GFZ689" s="203"/>
      <c r="GGA689" s="203"/>
      <c r="GGB689" s="203"/>
      <c r="GGC689" s="203"/>
      <c r="GGD689" s="203"/>
      <c r="GGE689" s="203"/>
      <c r="GGF689" s="203"/>
      <c r="GGG689" s="203"/>
      <c r="GGH689" s="203"/>
      <c r="GGI689" s="203"/>
      <c r="GGJ689" s="203"/>
      <c r="GGK689" s="203"/>
      <c r="GGL689" s="203"/>
      <c r="GGM689" s="203"/>
      <c r="GGN689" s="203"/>
      <c r="GGO689" s="203"/>
      <c r="GGP689" s="203"/>
      <c r="GGQ689" s="203"/>
      <c r="GGR689" s="203"/>
      <c r="GGS689" s="203"/>
      <c r="GGT689" s="203"/>
      <c r="GGU689" s="203"/>
      <c r="GGV689" s="203"/>
      <c r="GGW689" s="203"/>
      <c r="GGX689" s="203"/>
      <c r="GGY689" s="203"/>
      <c r="GGZ689" s="203"/>
      <c r="GHA689" s="203"/>
      <c r="GHB689" s="203"/>
      <c r="GHC689" s="203"/>
      <c r="GHD689" s="203"/>
      <c r="GHE689" s="203"/>
      <c r="GHF689" s="203"/>
      <c r="GHG689" s="203"/>
      <c r="GHH689" s="203"/>
      <c r="GHI689" s="203"/>
      <c r="GHJ689" s="203"/>
      <c r="GHK689" s="203"/>
      <c r="GHL689" s="203"/>
      <c r="GHM689" s="203"/>
      <c r="GHN689" s="203"/>
      <c r="GHO689" s="203"/>
      <c r="GHP689" s="203"/>
      <c r="GHQ689" s="203"/>
      <c r="GHR689" s="203"/>
      <c r="GHS689" s="203"/>
      <c r="GHT689" s="203"/>
      <c r="GHU689" s="203"/>
      <c r="GHV689" s="203"/>
      <c r="GHW689" s="203"/>
      <c r="GHX689" s="203"/>
      <c r="GHY689" s="203"/>
      <c r="GHZ689" s="203"/>
      <c r="GIA689" s="203"/>
      <c r="GIB689" s="203"/>
      <c r="GIC689" s="203"/>
      <c r="GID689" s="203"/>
      <c r="GIE689" s="203"/>
      <c r="GIF689" s="203"/>
      <c r="GIG689" s="203"/>
      <c r="GIH689" s="203"/>
      <c r="GII689" s="203"/>
      <c r="GIJ689" s="203"/>
      <c r="GIK689" s="203"/>
      <c r="GIL689" s="203"/>
      <c r="GIM689" s="203"/>
      <c r="GIN689" s="203"/>
      <c r="GIO689" s="203"/>
      <c r="GIP689" s="203"/>
      <c r="GIQ689" s="203"/>
      <c r="GIR689" s="203"/>
      <c r="GIS689" s="203"/>
      <c r="GIT689" s="203"/>
      <c r="GIU689" s="203"/>
      <c r="GIV689" s="203"/>
      <c r="GIW689" s="203"/>
      <c r="GIX689" s="203"/>
      <c r="GIY689" s="203"/>
      <c r="GIZ689" s="203"/>
      <c r="GJA689" s="203"/>
      <c r="GJB689" s="203"/>
      <c r="GJC689" s="203"/>
      <c r="GJD689" s="203"/>
      <c r="GJE689" s="203"/>
      <c r="GJF689" s="203"/>
      <c r="GJG689" s="203"/>
      <c r="GJH689" s="203"/>
      <c r="GJI689" s="203"/>
      <c r="GJJ689" s="203"/>
      <c r="GJK689" s="203"/>
      <c r="GJL689" s="203"/>
      <c r="GJM689" s="203"/>
      <c r="GJN689" s="203"/>
      <c r="GJO689" s="203"/>
      <c r="GJP689" s="203"/>
      <c r="GJQ689" s="203"/>
      <c r="GJR689" s="203"/>
      <c r="GJS689" s="203"/>
      <c r="GJT689" s="203"/>
      <c r="GJU689" s="203"/>
      <c r="GJV689" s="203"/>
      <c r="GJW689" s="203"/>
      <c r="GJX689" s="203"/>
      <c r="GJY689" s="203"/>
      <c r="GJZ689" s="203"/>
      <c r="GKA689" s="203"/>
      <c r="GKB689" s="203"/>
      <c r="GKC689" s="203"/>
      <c r="GKD689" s="203"/>
      <c r="GKE689" s="203"/>
      <c r="GKF689" s="203"/>
      <c r="GKG689" s="203"/>
      <c r="GKH689" s="203"/>
      <c r="GKI689" s="203"/>
      <c r="GKJ689" s="203"/>
      <c r="GKK689" s="203"/>
      <c r="GKL689" s="203"/>
      <c r="GKM689" s="203"/>
      <c r="GKN689" s="203"/>
      <c r="GKO689" s="203"/>
      <c r="GKP689" s="203"/>
      <c r="GKQ689" s="203"/>
      <c r="GKR689" s="203"/>
      <c r="GKS689" s="203"/>
      <c r="GKT689" s="203"/>
      <c r="GKU689" s="203"/>
      <c r="GKV689" s="203"/>
      <c r="GKW689" s="203"/>
      <c r="GKX689" s="203"/>
      <c r="GKY689" s="203"/>
      <c r="GKZ689" s="203"/>
      <c r="GLA689" s="203"/>
      <c r="GLB689" s="203"/>
      <c r="GLC689" s="203"/>
      <c r="GLD689" s="203"/>
      <c r="GLE689" s="203"/>
      <c r="GLF689" s="203"/>
      <c r="GLG689" s="203"/>
      <c r="GLH689" s="203"/>
      <c r="GLI689" s="203"/>
      <c r="GLJ689" s="203"/>
      <c r="GLK689" s="203"/>
      <c r="GLL689" s="203"/>
      <c r="GLM689" s="203"/>
      <c r="GLN689" s="203"/>
      <c r="GLO689" s="203"/>
      <c r="GLP689" s="203"/>
      <c r="GLQ689" s="203"/>
      <c r="GLR689" s="203"/>
      <c r="GLS689" s="203"/>
      <c r="GLT689" s="203"/>
      <c r="GLU689" s="203"/>
      <c r="GLV689" s="203"/>
      <c r="GLW689" s="203"/>
      <c r="GLX689" s="203"/>
      <c r="GLY689" s="203"/>
      <c r="GLZ689" s="203"/>
      <c r="GMA689" s="203"/>
      <c r="GMB689" s="203"/>
      <c r="GMC689" s="203"/>
      <c r="GMD689" s="203"/>
      <c r="GME689" s="203"/>
      <c r="GMF689" s="203"/>
      <c r="GMG689" s="203"/>
      <c r="GMH689" s="203"/>
      <c r="GMI689" s="203"/>
      <c r="GMJ689" s="203"/>
      <c r="GMK689" s="203"/>
      <c r="GML689" s="203"/>
      <c r="GMM689" s="203"/>
      <c r="GMN689" s="203"/>
      <c r="GMO689" s="203"/>
      <c r="GMP689" s="203"/>
      <c r="GMQ689" s="203"/>
      <c r="GMR689" s="203"/>
      <c r="GMS689" s="203"/>
      <c r="GMT689" s="203"/>
      <c r="GMU689" s="203"/>
      <c r="GMV689" s="203"/>
      <c r="GMW689" s="203"/>
      <c r="GMX689" s="203"/>
      <c r="GMY689" s="203"/>
      <c r="GMZ689" s="203"/>
      <c r="GNA689" s="203"/>
      <c r="GNB689" s="203"/>
      <c r="GNC689" s="203"/>
      <c r="GND689" s="203"/>
      <c r="GNE689" s="203"/>
      <c r="GNF689" s="203"/>
      <c r="GNG689" s="203"/>
      <c r="GNH689" s="203"/>
      <c r="GNI689" s="203"/>
      <c r="GNJ689" s="203"/>
      <c r="GNK689" s="203"/>
      <c r="GNL689" s="203"/>
      <c r="GNM689" s="203"/>
      <c r="GNN689" s="203"/>
      <c r="GNO689" s="203"/>
      <c r="GNP689" s="203"/>
      <c r="GNQ689" s="203"/>
      <c r="GNR689" s="203"/>
      <c r="GNS689" s="203"/>
      <c r="GNT689" s="203"/>
      <c r="GNU689" s="203"/>
      <c r="GNV689" s="203"/>
      <c r="GNW689" s="203"/>
      <c r="GNX689" s="203"/>
      <c r="GNY689" s="203"/>
      <c r="GNZ689" s="203"/>
      <c r="GOA689" s="203"/>
      <c r="GOB689" s="203"/>
      <c r="GOC689" s="203"/>
      <c r="GOD689" s="203"/>
      <c r="GOE689" s="203"/>
      <c r="GOF689" s="203"/>
      <c r="GOG689" s="203"/>
      <c r="GOH689" s="203"/>
      <c r="GOI689" s="203"/>
      <c r="GOJ689" s="203"/>
      <c r="GOK689" s="203"/>
      <c r="GOL689" s="203"/>
      <c r="GOM689" s="203"/>
      <c r="GON689" s="203"/>
      <c r="GOO689" s="203"/>
      <c r="GOP689" s="203"/>
      <c r="GOQ689" s="203"/>
      <c r="GOR689" s="203"/>
      <c r="GOS689" s="203"/>
      <c r="GOT689" s="203"/>
      <c r="GOU689" s="203"/>
      <c r="GOV689" s="203"/>
      <c r="GOW689" s="203"/>
      <c r="GOX689" s="203"/>
      <c r="GOY689" s="203"/>
      <c r="GOZ689" s="203"/>
      <c r="GPA689" s="203"/>
      <c r="GPB689" s="203"/>
      <c r="GPC689" s="203"/>
      <c r="GPD689" s="203"/>
      <c r="GPE689" s="203"/>
      <c r="GPF689" s="203"/>
      <c r="GPG689" s="203"/>
      <c r="GPH689" s="203"/>
      <c r="GPI689" s="203"/>
      <c r="GPJ689" s="203"/>
      <c r="GPK689" s="203"/>
      <c r="GPL689" s="203"/>
      <c r="GPM689" s="203"/>
      <c r="GPN689" s="203"/>
      <c r="GPO689" s="203"/>
      <c r="GPP689" s="203"/>
      <c r="GPQ689" s="203"/>
      <c r="GPR689" s="203"/>
      <c r="GPS689" s="203"/>
      <c r="GPT689" s="203"/>
      <c r="GPU689" s="203"/>
      <c r="GPV689" s="203"/>
      <c r="GPW689" s="203"/>
      <c r="GPX689" s="203"/>
      <c r="GPY689" s="203"/>
      <c r="GPZ689" s="203"/>
      <c r="GQA689" s="203"/>
      <c r="GQB689" s="203"/>
      <c r="GQC689" s="203"/>
      <c r="GQD689" s="203"/>
      <c r="GQE689" s="203"/>
      <c r="GQF689" s="203"/>
      <c r="GQG689" s="203"/>
      <c r="GQH689" s="203"/>
      <c r="GQI689" s="203"/>
      <c r="GQJ689" s="203"/>
      <c r="GQK689" s="203"/>
      <c r="GQL689" s="203"/>
      <c r="GQM689" s="203"/>
      <c r="GQN689" s="203"/>
      <c r="GQO689" s="203"/>
      <c r="GQP689" s="203"/>
      <c r="GQQ689" s="203"/>
      <c r="GQR689" s="203"/>
      <c r="GQS689" s="203"/>
      <c r="GQT689" s="203"/>
      <c r="GQU689" s="203"/>
      <c r="GQV689" s="203"/>
      <c r="GQW689" s="203"/>
      <c r="GQX689" s="203"/>
      <c r="GQY689" s="203"/>
      <c r="GQZ689" s="203"/>
      <c r="GRA689" s="203"/>
      <c r="GRB689" s="203"/>
      <c r="GRC689" s="203"/>
      <c r="GRD689" s="203"/>
      <c r="GRE689" s="203"/>
      <c r="GRF689" s="203"/>
      <c r="GRG689" s="203"/>
      <c r="GRH689" s="203"/>
      <c r="GRI689" s="203"/>
      <c r="GRJ689" s="203"/>
      <c r="GRK689" s="203"/>
      <c r="GRL689" s="203"/>
      <c r="GRM689" s="203"/>
      <c r="GRN689" s="203"/>
      <c r="GRO689" s="203"/>
      <c r="GRP689" s="203"/>
      <c r="GRQ689" s="203"/>
      <c r="GRR689" s="203"/>
      <c r="GRS689" s="203"/>
      <c r="GRT689" s="203"/>
      <c r="GRU689" s="203"/>
      <c r="GRV689" s="203"/>
      <c r="GRW689" s="203"/>
      <c r="GRX689" s="203"/>
      <c r="GRY689" s="203"/>
      <c r="GRZ689" s="203"/>
      <c r="GSA689" s="203"/>
      <c r="GSB689" s="203"/>
      <c r="GSC689" s="203"/>
      <c r="GSD689" s="203"/>
      <c r="GSE689" s="203"/>
      <c r="GSF689" s="203"/>
      <c r="GSG689" s="203"/>
      <c r="GSH689" s="203"/>
      <c r="GSI689" s="203"/>
      <c r="GSJ689" s="203"/>
      <c r="GSK689" s="203"/>
      <c r="GSL689" s="203"/>
      <c r="GSM689" s="203"/>
      <c r="GSN689" s="203"/>
      <c r="GSO689" s="203"/>
      <c r="GSP689" s="203"/>
      <c r="GSQ689" s="203"/>
      <c r="GSR689" s="203"/>
      <c r="GSS689" s="203"/>
      <c r="GST689" s="203"/>
      <c r="GSU689" s="203"/>
      <c r="GSV689" s="203"/>
      <c r="GSW689" s="203"/>
      <c r="GSX689" s="203"/>
      <c r="GSY689" s="203"/>
      <c r="GSZ689" s="203"/>
      <c r="GTA689" s="203"/>
      <c r="GTB689" s="203"/>
      <c r="GTC689" s="203"/>
      <c r="GTD689" s="203"/>
      <c r="GTE689" s="203"/>
      <c r="GTF689" s="203"/>
      <c r="GTG689" s="203"/>
      <c r="GTH689" s="203"/>
      <c r="GTI689" s="203"/>
      <c r="GTJ689" s="203"/>
      <c r="GTK689" s="203"/>
      <c r="GTL689" s="203"/>
      <c r="GTM689" s="203"/>
      <c r="GTN689" s="203"/>
      <c r="GTO689" s="203"/>
      <c r="GTP689" s="203"/>
      <c r="GTQ689" s="203"/>
      <c r="GTR689" s="203"/>
      <c r="GTS689" s="203"/>
      <c r="GTT689" s="203"/>
      <c r="GTU689" s="203"/>
      <c r="GTV689" s="203"/>
      <c r="GTW689" s="203"/>
      <c r="GTX689" s="203"/>
      <c r="GTY689" s="203"/>
      <c r="GTZ689" s="203"/>
      <c r="GUA689" s="203"/>
      <c r="GUB689" s="203"/>
      <c r="GUC689" s="203"/>
      <c r="GUD689" s="203"/>
      <c r="GUE689" s="203"/>
      <c r="GUF689" s="203"/>
      <c r="GUG689" s="203"/>
      <c r="GUH689" s="203"/>
      <c r="GUI689" s="203"/>
      <c r="GUJ689" s="203"/>
      <c r="GUK689" s="203"/>
      <c r="GUL689" s="203"/>
      <c r="GUM689" s="203"/>
      <c r="GUN689" s="203"/>
      <c r="GUO689" s="203"/>
      <c r="GUP689" s="203"/>
      <c r="GUQ689" s="203"/>
      <c r="GUR689" s="203"/>
      <c r="GUS689" s="203"/>
      <c r="GUT689" s="203"/>
      <c r="GUU689" s="203"/>
      <c r="GUV689" s="203"/>
      <c r="GUW689" s="203"/>
      <c r="GUX689" s="203"/>
      <c r="GUY689" s="203"/>
      <c r="GUZ689" s="203"/>
      <c r="GVA689" s="203"/>
      <c r="GVB689" s="203"/>
      <c r="GVC689" s="203"/>
      <c r="GVD689" s="203"/>
      <c r="GVE689" s="203"/>
      <c r="GVF689" s="203"/>
      <c r="GVG689" s="203"/>
      <c r="GVH689" s="203"/>
      <c r="GVI689" s="203"/>
      <c r="GVJ689" s="203"/>
      <c r="GVK689" s="203"/>
      <c r="GVL689" s="203"/>
      <c r="GVM689" s="203"/>
      <c r="GVN689" s="203"/>
      <c r="GVO689" s="203"/>
      <c r="GVP689" s="203"/>
      <c r="GVQ689" s="203"/>
      <c r="GVR689" s="203"/>
      <c r="GVS689" s="203"/>
      <c r="GVT689" s="203"/>
      <c r="GVU689" s="203"/>
      <c r="GVV689" s="203"/>
      <c r="GVW689" s="203"/>
      <c r="GVX689" s="203"/>
      <c r="GVY689" s="203"/>
      <c r="GVZ689" s="203"/>
      <c r="GWA689" s="203"/>
      <c r="GWB689" s="203"/>
      <c r="GWC689" s="203"/>
      <c r="GWD689" s="203"/>
      <c r="GWE689" s="203"/>
      <c r="GWF689" s="203"/>
      <c r="GWG689" s="203"/>
      <c r="GWH689" s="203"/>
      <c r="GWI689" s="203"/>
      <c r="GWJ689" s="203"/>
      <c r="GWK689" s="203"/>
      <c r="GWL689" s="203"/>
      <c r="GWM689" s="203"/>
      <c r="GWN689" s="203"/>
      <c r="GWO689" s="203"/>
      <c r="GWP689" s="203"/>
      <c r="GWQ689" s="203"/>
      <c r="GWR689" s="203"/>
      <c r="GWS689" s="203"/>
      <c r="GWT689" s="203"/>
      <c r="GWU689" s="203"/>
      <c r="GWV689" s="203"/>
      <c r="GWW689" s="203"/>
      <c r="GWX689" s="203"/>
      <c r="GWY689" s="203"/>
      <c r="GWZ689" s="203"/>
      <c r="GXA689" s="203"/>
      <c r="GXB689" s="203"/>
      <c r="GXC689" s="203"/>
      <c r="GXD689" s="203"/>
      <c r="GXE689" s="203"/>
      <c r="GXF689" s="203"/>
      <c r="GXG689" s="203"/>
      <c r="GXH689" s="203"/>
      <c r="GXI689" s="203"/>
      <c r="GXJ689" s="203"/>
      <c r="GXK689" s="203"/>
      <c r="GXL689" s="203"/>
      <c r="GXM689" s="203"/>
      <c r="GXN689" s="203"/>
      <c r="GXO689" s="203"/>
      <c r="GXP689" s="203"/>
      <c r="GXQ689" s="203"/>
      <c r="GXR689" s="203"/>
      <c r="GXS689" s="203"/>
      <c r="GXT689" s="203"/>
      <c r="GXU689" s="203"/>
      <c r="GXV689" s="203"/>
      <c r="GXW689" s="203"/>
      <c r="GXX689" s="203"/>
      <c r="GXY689" s="203"/>
      <c r="GXZ689" s="203"/>
      <c r="GYA689" s="203"/>
      <c r="GYB689" s="203"/>
      <c r="GYC689" s="203"/>
      <c r="GYD689" s="203"/>
      <c r="GYE689" s="203"/>
      <c r="GYF689" s="203"/>
      <c r="GYG689" s="203"/>
      <c r="GYH689" s="203"/>
      <c r="GYI689" s="203"/>
      <c r="GYJ689" s="203"/>
      <c r="GYK689" s="203"/>
      <c r="GYL689" s="203"/>
      <c r="GYM689" s="203"/>
      <c r="GYN689" s="203"/>
      <c r="GYO689" s="203"/>
      <c r="GYP689" s="203"/>
      <c r="GYQ689" s="203"/>
      <c r="GYR689" s="203"/>
      <c r="GYS689" s="203"/>
      <c r="GYT689" s="203"/>
      <c r="GYU689" s="203"/>
      <c r="GYV689" s="203"/>
      <c r="GYW689" s="203"/>
      <c r="GYX689" s="203"/>
      <c r="GYY689" s="203"/>
      <c r="GYZ689" s="203"/>
      <c r="GZA689" s="203"/>
      <c r="GZB689" s="203"/>
      <c r="GZC689" s="203"/>
      <c r="GZD689" s="203"/>
      <c r="GZE689" s="203"/>
      <c r="GZF689" s="203"/>
      <c r="GZG689" s="203"/>
      <c r="GZH689" s="203"/>
      <c r="GZI689" s="203"/>
      <c r="GZJ689" s="203"/>
      <c r="GZK689" s="203"/>
      <c r="GZL689" s="203"/>
      <c r="GZM689" s="203"/>
      <c r="GZN689" s="203"/>
      <c r="GZO689" s="203"/>
      <c r="GZP689" s="203"/>
      <c r="GZQ689" s="203"/>
      <c r="GZR689" s="203"/>
      <c r="GZS689" s="203"/>
      <c r="GZT689" s="203"/>
      <c r="GZU689" s="203"/>
      <c r="GZV689" s="203"/>
      <c r="GZW689" s="203"/>
      <c r="GZX689" s="203"/>
      <c r="GZY689" s="203"/>
      <c r="GZZ689" s="203"/>
      <c r="HAA689" s="203"/>
      <c r="HAB689" s="203"/>
      <c r="HAC689" s="203"/>
      <c r="HAD689" s="203"/>
      <c r="HAE689" s="203"/>
      <c r="HAF689" s="203"/>
      <c r="HAG689" s="203"/>
      <c r="HAH689" s="203"/>
      <c r="HAI689" s="203"/>
      <c r="HAJ689" s="203"/>
      <c r="HAK689" s="203"/>
      <c r="HAL689" s="203"/>
      <c r="HAM689" s="203"/>
      <c r="HAN689" s="203"/>
      <c r="HAO689" s="203"/>
      <c r="HAP689" s="203"/>
      <c r="HAQ689" s="203"/>
      <c r="HAR689" s="203"/>
      <c r="HAS689" s="203"/>
      <c r="HAT689" s="203"/>
      <c r="HAU689" s="203"/>
      <c r="HAV689" s="203"/>
      <c r="HAW689" s="203"/>
      <c r="HAX689" s="203"/>
      <c r="HAY689" s="203"/>
      <c r="HAZ689" s="203"/>
      <c r="HBA689" s="203"/>
      <c r="HBB689" s="203"/>
      <c r="HBC689" s="203"/>
      <c r="HBD689" s="203"/>
      <c r="HBE689" s="203"/>
      <c r="HBF689" s="203"/>
      <c r="HBG689" s="203"/>
      <c r="HBH689" s="203"/>
      <c r="HBI689" s="203"/>
      <c r="HBJ689" s="203"/>
      <c r="HBK689" s="203"/>
      <c r="HBL689" s="203"/>
      <c r="HBM689" s="203"/>
      <c r="HBN689" s="203"/>
      <c r="HBO689" s="203"/>
      <c r="HBP689" s="203"/>
      <c r="HBQ689" s="203"/>
      <c r="HBR689" s="203"/>
      <c r="HBS689" s="203"/>
      <c r="HBT689" s="203"/>
      <c r="HBU689" s="203"/>
      <c r="HBV689" s="203"/>
      <c r="HBW689" s="203"/>
      <c r="HBX689" s="203"/>
      <c r="HBY689" s="203"/>
      <c r="HBZ689" s="203"/>
      <c r="HCA689" s="203"/>
      <c r="HCB689" s="203"/>
      <c r="HCC689" s="203"/>
      <c r="HCD689" s="203"/>
      <c r="HCE689" s="203"/>
      <c r="HCF689" s="203"/>
      <c r="HCG689" s="203"/>
      <c r="HCH689" s="203"/>
      <c r="HCI689" s="203"/>
      <c r="HCJ689" s="203"/>
      <c r="HCK689" s="203"/>
      <c r="HCL689" s="203"/>
      <c r="HCM689" s="203"/>
      <c r="HCN689" s="203"/>
      <c r="HCO689" s="203"/>
      <c r="HCP689" s="203"/>
      <c r="HCQ689" s="203"/>
      <c r="HCR689" s="203"/>
      <c r="HCS689" s="203"/>
      <c r="HCT689" s="203"/>
      <c r="HCU689" s="203"/>
      <c r="HCV689" s="203"/>
      <c r="HCW689" s="203"/>
      <c r="HCX689" s="203"/>
      <c r="HCY689" s="203"/>
      <c r="HCZ689" s="203"/>
      <c r="HDA689" s="203"/>
      <c r="HDB689" s="203"/>
      <c r="HDC689" s="203"/>
      <c r="HDD689" s="203"/>
      <c r="HDE689" s="203"/>
      <c r="HDF689" s="203"/>
      <c r="HDG689" s="203"/>
      <c r="HDH689" s="203"/>
      <c r="HDI689" s="203"/>
      <c r="HDJ689" s="203"/>
      <c r="HDK689" s="203"/>
      <c r="HDL689" s="203"/>
      <c r="HDM689" s="203"/>
      <c r="HDN689" s="203"/>
      <c r="HDO689" s="203"/>
      <c r="HDP689" s="203"/>
      <c r="HDQ689" s="203"/>
      <c r="HDR689" s="203"/>
      <c r="HDS689" s="203"/>
      <c r="HDT689" s="203"/>
      <c r="HDU689" s="203"/>
      <c r="HDV689" s="203"/>
      <c r="HDW689" s="203"/>
      <c r="HDX689" s="203"/>
      <c r="HDY689" s="203"/>
      <c r="HDZ689" s="203"/>
      <c r="HEA689" s="203"/>
      <c r="HEB689" s="203"/>
      <c r="HEC689" s="203"/>
      <c r="HED689" s="203"/>
      <c r="HEE689" s="203"/>
      <c r="HEF689" s="203"/>
      <c r="HEG689" s="203"/>
      <c r="HEH689" s="203"/>
      <c r="HEI689" s="203"/>
      <c r="HEJ689" s="203"/>
      <c r="HEK689" s="203"/>
      <c r="HEL689" s="203"/>
      <c r="HEM689" s="203"/>
      <c r="HEN689" s="203"/>
      <c r="HEO689" s="203"/>
      <c r="HEP689" s="203"/>
      <c r="HEQ689" s="203"/>
      <c r="HER689" s="203"/>
      <c r="HES689" s="203"/>
      <c r="HET689" s="203"/>
      <c r="HEU689" s="203"/>
      <c r="HEV689" s="203"/>
      <c r="HEW689" s="203"/>
      <c r="HEX689" s="203"/>
      <c r="HEY689" s="203"/>
      <c r="HEZ689" s="203"/>
      <c r="HFA689" s="203"/>
      <c r="HFB689" s="203"/>
      <c r="HFC689" s="203"/>
      <c r="HFD689" s="203"/>
      <c r="HFE689" s="203"/>
      <c r="HFF689" s="203"/>
      <c r="HFG689" s="203"/>
      <c r="HFH689" s="203"/>
      <c r="HFI689" s="203"/>
      <c r="HFJ689" s="203"/>
      <c r="HFK689" s="203"/>
      <c r="HFL689" s="203"/>
      <c r="HFM689" s="203"/>
      <c r="HFN689" s="203"/>
      <c r="HFO689" s="203"/>
      <c r="HFP689" s="203"/>
      <c r="HFQ689" s="203"/>
      <c r="HFR689" s="203"/>
      <c r="HFS689" s="203"/>
      <c r="HFT689" s="203"/>
      <c r="HFU689" s="203"/>
      <c r="HFV689" s="203"/>
      <c r="HFW689" s="203"/>
      <c r="HFX689" s="203"/>
      <c r="HFY689" s="203"/>
      <c r="HFZ689" s="203"/>
      <c r="HGA689" s="203"/>
      <c r="HGB689" s="203"/>
      <c r="HGC689" s="203"/>
      <c r="HGD689" s="203"/>
      <c r="HGE689" s="203"/>
      <c r="HGF689" s="203"/>
      <c r="HGG689" s="203"/>
      <c r="HGH689" s="203"/>
      <c r="HGI689" s="203"/>
      <c r="HGJ689" s="203"/>
      <c r="HGK689" s="203"/>
      <c r="HGL689" s="203"/>
      <c r="HGM689" s="203"/>
      <c r="HGN689" s="203"/>
      <c r="HGO689" s="203"/>
      <c r="HGP689" s="203"/>
      <c r="HGQ689" s="203"/>
      <c r="HGR689" s="203"/>
      <c r="HGS689" s="203"/>
      <c r="HGT689" s="203"/>
      <c r="HGU689" s="203"/>
      <c r="HGV689" s="203"/>
      <c r="HGW689" s="203"/>
      <c r="HGX689" s="203"/>
      <c r="HGY689" s="203"/>
      <c r="HGZ689" s="203"/>
      <c r="HHA689" s="203"/>
      <c r="HHB689" s="203"/>
      <c r="HHC689" s="203"/>
      <c r="HHD689" s="203"/>
      <c r="HHE689" s="203"/>
      <c r="HHF689" s="203"/>
      <c r="HHG689" s="203"/>
      <c r="HHH689" s="203"/>
      <c r="HHI689" s="203"/>
      <c r="HHJ689" s="203"/>
      <c r="HHK689" s="203"/>
      <c r="HHL689" s="203"/>
      <c r="HHM689" s="203"/>
      <c r="HHN689" s="203"/>
      <c r="HHO689" s="203"/>
      <c r="HHP689" s="203"/>
      <c r="HHQ689" s="203"/>
      <c r="HHR689" s="203"/>
      <c r="HHS689" s="203"/>
      <c r="HHT689" s="203"/>
      <c r="HHU689" s="203"/>
      <c r="HHV689" s="203"/>
      <c r="HHW689" s="203"/>
      <c r="HHX689" s="203"/>
      <c r="HHY689" s="203"/>
      <c r="HHZ689" s="203"/>
      <c r="HIA689" s="203"/>
      <c r="HIB689" s="203"/>
      <c r="HIC689" s="203"/>
      <c r="HID689" s="203"/>
      <c r="HIE689" s="203"/>
      <c r="HIF689" s="203"/>
      <c r="HIG689" s="203"/>
      <c r="HIH689" s="203"/>
      <c r="HII689" s="203"/>
      <c r="HIJ689" s="203"/>
      <c r="HIK689" s="203"/>
      <c r="HIL689" s="203"/>
      <c r="HIM689" s="203"/>
      <c r="HIN689" s="203"/>
      <c r="HIO689" s="203"/>
      <c r="HIP689" s="203"/>
      <c r="HIQ689" s="203"/>
      <c r="HIR689" s="203"/>
      <c r="HIS689" s="203"/>
      <c r="HIT689" s="203"/>
      <c r="HIU689" s="203"/>
      <c r="HIV689" s="203"/>
      <c r="HIW689" s="203"/>
      <c r="HIX689" s="203"/>
      <c r="HIY689" s="203"/>
      <c r="HIZ689" s="203"/>
      <c r="HJA689" s="203"/>
      <c r="HJB689" s="203"/>
      <c r="HJC689" s="203"/>
      <c r="HJD689" s="203"/>
      <c r="HJE689" s="203"/>
      <c r="HJF689" s="203"/>
      <c r="HJG689" s="203"/>
      <c r="HJH689" s="203"/>
      <c r="HJI689" s="203"/>
      <c r="HJJ689" s="203"/>
      <c r="HJK689" s="203"/>
      <c r="HJL689" s="203"/>
      <c r="HJM689" s="203"/>
      <c r="HJN689" s="203"/>
      <c r="HJO689" s="203"/>
      <c r="HJP689" s="203"/>
      <c r="HJQ689" s="203"/>
      <c r="HJR689" s="203"/>
      <c r="HJS689" s="203"/>
      <c r="HJT689" s="203"/>
      <c r="HJU689" s="203"/>
      <c r="HJV689" s="203"/>
      <c r="HJW689" s="203"/>
      <c r="HJX689" s="203"/>
      <c r="HJY689" s="203"/>
      <c r="HJZ689" s="203"/>
      <c r="HKA689" s="203"/>
      <c r="HKB689" s="203"/>
      <c r="HKC689" s="203"/>
      <c r="HKD689" s="203"/>
      <c r="HKE689" s="203"/>
      <c r="HKF689" s="203"/>
      <c r="HKG689" s="203"/>
      <c r="HKH689" s="203"/>
      <c r="HKI689" s="203"/>
      <c r="HKJ689" s="203"/>
      <c r="HKK689" s="203"/>
      <c r="HKL689" s="203"/>
      <c r="HKM689" s="203"/>
      <c r="HKN689" s="203"/>
      <c r="HKO689" s="203"/>
      <c r="HKP689" s="203"/>
      <c r="HKQ689" s="203"/>
      <c r="HKR689" s="203"/>
      <c r="HKS689" s="203"/>
      <c r="HKT689" s="203"/>
      <c r="HKU689" s="203"/>
      <c r="HKV689" s="203"/>
      <c r="HKW689" s="203"/>
      <c r="HKX689" s="203"/>
      <c r="HKY689" s="203"/>
      <c r="HKZ689" s="203"/>
      <c r="HLA689" s="203"/>
      <c r="HLB689" s="203"/>
      <c r="HLC689" s="203"/>
      <c r="HLD689" s="203"/>
      <c r="HLE689" s="203"/>
      <c r="HLF689" s="203"/>
      <c r="HLG689" s="203"/>
      <c r="HLH689" s="203"/>
      <c r="HLI689" s="203"/>
      <c r="HLJ689" s="203"/>
      <c r="HLK689" s="203"/>
      <c r="HLL689" s="203"/>
      <c r="HLM689" s="203"/>
      <c r="HLN689" s="203"/>
      <c r="HLO689" s="203"/>
      <c r="HLP689" s="203"/>
      <c r="HLQ689" s="203"/>
      <c r="HLR689" s="203"/>
      <c r="HLS689" s="203"/>
      <c r="HLT689" s="203"/>
      <c r="HLU689" s="203"/>
      <c r="HLV689" s="203"/>
      <c r="HLW689" s="203"/>
      <c r="HLX689" s="203"/>
      <c r="HLY689" s="203"/>
      <c r="HLZ689" s="203"/>
      <c r="HMA689" s="203"/>
      <c r="HMB689" s="203"/>
      <c r="HMC689" s="203"/>
      <c r="HMD689" s="203"/>
      <c r="HME689" s="203"/>
      <c r="HMF689" s="203"/>
      <c r="HMG689" s="203"/>
      <c r="HMH689" s="203"/>
      <c r="HMI689" s="203"/>
      <c r="HMJ689" s="203"/>
      <c r="HMK689" s="203"/>
      <c r="HML689" s="203"/>
      <c r="HMM689" s="203"/>
      <c r="HMN689" s="203"/>
      <c r="HMO689" s="203"/>
      <c r="HMP689" s="203"/>
      <c r="HMQ689" s="203"/>
      <c r="HMR689" s="203"/>
      <c r="HMS689" s="203"/>
      <c r="HMT689" s="203"/>
      <c r="HMU689" s="203"/>
      <c r="HMV689" s="203"/>
      <c r="HMW689" s="203"/>
      <c r="HMX689" s="203"/>
      <c r="HMY689" s="203"/>
      <c r="HMZ689" s="203"/>
      <c r="HNA689" s="203"/>
      <c r="HNB689" s="203"/>
      <c r="HNC689" s="203"/>
      <c r="HND689" s="203"/>
      <c r="HNE689" s="203"/>
      <c r="HNF689" s="203"/>
      <c r="HNG689" s="203"/>
      <c r="HNH689" s="203"/>
      <c r="HNI689" s="203"/>
      <c r="HNJ689" s="203"/>
      <c r="HNK689" s="203"/>
      <c r="HNL689" s="203"/>
      <c r="HNM689" s="203"/>
      <c r="HNN689" s="203"/>
      <c r="HNO689" s="203"/>
      <c r="HNP689" s="203"/>
      <c r="HNQ689" s="203"/>
      <c r="HNR689" s="203"/>
      <c r="HNS689" s="203"/>
      <c r="HNT689" s="203"/>
      <c r="HNU689" s="203"/>
      <c r="HNV689" s="203"/>
      <c r="HNW689" s="203"/>
      <c r="HNX689" s="203"/>
      <c r="HNY689" s="203"/>
      <c r="HNZ689" s="203"/>
      <c r="HOA689" s="203"/>
      <c r="HOB689" s="203"/>
      <c r="HOC689" s="203"/>
      <c r="HOD689" s="203"/>
      <c r="HOE689" s="203"/>
      <c r="HOF689" s="203"/>
      <c r="HOG689" s="203"/>
      <c r="HOH689" s="203"/>
      <c r="HOI689" s="203"/>
      <c r="HOJ689" s="203"/>
      <c r="HOK689" s="203"/>
      <c r="HOL689" s="203"/>
      <c r="HOM689" s="203"/>
      <c r="HON689" s="203"/>
      <c r="HOO689" s="203"/>
      <c r="HOP689" s="203"/>
      <c r="HOQ689" s="203"/>
      <c r="HOR689" s="203"/>
      <c r="HOS689" s="203"/>
      <c r="HOT689" s="203"/>
      <c r="HOU689" s="203"/>
      <c r="HOV689" s="203"/>
      <c r="HOW689" s="203"/>
      <c r="HOX689" s="203"/>
      <c r="HOY689" s="203"/>
      <c r="HOZ689" s="203"/>
      <c r="HPA689" s="203"/>
      <c r="HPB689" s="203"/>
      <c r="HPC689" s="203"/>
      <c r="HPD689" s="203"/>
      <c r="HPE689" s="203"/>
      <c r="HPF689" s="203"/>
      <c r="HPG689" s="203"/>
      <c r="HPH689" s="203"/>
      <c r="HPI689" s="203"/>
      <c r="HPJ689" s="203"/>
      <c r="HPK689" s="203"/>
      <c r="HPL689" s="203"/>
      <c r="HPM689" s="203"/>
      <c r="HPN689" s="203"/>
      <c r="HPO689" s="203"/>
      <c r="HPP689" s="203"/>
      <c r="HPQ689" s="203"/>
      <c r="HPR689" s="203"/>
      <c r="HPS689" s="203"/>
      <c r="HPT689" s="203"/>
      <c r="HPU689" s="203"/>
      <c r="HPV689" s="203"/>
      <c r="HPW689" s="203"/>
      <c r="HPX689" s="203"/>
      <c r="HPY689" s="203"/>
      <c r="HPZ689" s="203"/>
      <c r="HQA689" s="203"/>
      <c r="HQB689" s="203"/>
      <c r="HQC689" s="203"/>
      <c r="HQD689" s="203"/>
      <c r="HQE689" s="203"/>
      <c r="HQF689" s="203"/>
      <c r="HQG689" s="203"/>
      <c r="HQH689" s="203"/>
      <c r="HQI689" s="203"/>
      <c r="HQJ689" s="203"/>
      <c r="HQK689" s="203"/>
      <c r="HQL689" s="203"/>
      <c r="HQM689" s="203"/>
      <c r="HQN689" s="203"/>
      <c r="HQO689" s="203"/>
      <c r="HQP689" s="203"/>
      <c r="HQQ689" s="203"/>
      <c r="HQR689" s="203"/>
      <c r="HQS689" s="203"/>
      <c r="HQT689" s="203"/>
      <c r="HQU689" s="203"/>
      <c r="HQV689" s="203"/>
      <c r="HQW689" s="203"/>
      <c r="HQX689" s="203"/>
      <c r="HQY689" s="203"/>
      <c r="HQZ689" s="203"/>
      <c r="HRA689" s="203"/>
      <c r="HRB689" s="203"/>
      <c r="HRC689" s="203"/>
      <c r="HRD689" s="203"/>
      <c r="HRE689" s="203"/>
      <c r="HRF689" s="203"/>
      <c r="HRG689" s="203"/>
      <c r="HRH689" s="203"/>
      <c r="HRI689" s="203"/>
      <c r="HRJ689" s="203"/>
      <c r="HRK689" s="203"/>
      <c r="HRL689" s="203"/>
      <c r="HRM689" s="203"/>
      <c r="HRN689" s="203"/>
      <c r="HRO689" s="203"/>
      <c r="HRP689" s="203"/>
      <c r="HRQ689" s="203"/>
      <c r="HRR689" s="203"/>
      <c r="HRS689" s="203"/>
      <c r="HRT689" s="203"/>
      <c r="HRU689" s="203"/>
      <c r="HRV689" s="203"/>
      <c r="HRW689" s="203"/>
      <c r="HRX689" s="203"/>
      <c r="HRY689" s="203"/>
      <c r="HRZ689" s="203"/>
      <c r="HSA689" s="203"/>
      <c r="HSB689" s="203"/>
      <c r="HSC689" s="203"/>
      <c r="HSD689" s="203"/>
      <c r="HSE689" s="203"/>
      <c r="HSF689" s="203"/>
      <c r="HSG689" s="203"/>
      <c r="HSH689" s="203"/>
      <c r="HSI689" s="203"/>
      <c r="HSJ689" s="203"/>
      <c r="HSK689" s="203"/>
      <c r="HSL689" s="203"/>
      <c r="HSM689" s="203"/>
      <c r="HSN689" s="203"/>
      <c r="HSO689" s="203"/>
      <c r="HSP689" s="203"/>
      <c r="HSQ689" s="203"/>
      <c r="HSR689" s="203"/>
      <c r="HSS689" s="203"/>
      <c r="HST689" s="203"/>
      <c r="HSU689" s="203"/>
      <c r="HSV689" s="203"/>
      <c r="HSW689" s="203"/>
      <c r="HSX689" s="203"/>
      <c r="HSY689" s="203"/>
      <c r="HSZ689" s="203"/>
      <c r="HTA689" s="203"/>
      <c r="HTB689" s="203"/>
      <c r="HTC689" s="203"/>
      <c r="HTD689" s="203"/>
      <c r="HTE689" s="203"/>
      <c r="HTF689" s="203"/>
      <c r="HTG689" s="203"/>
      <c r="HTH689" s="203"/>
      <c r="HTI689" s="203"/>
      <c r="HTJ689" s="203"/>
      <c r="HTK689" s="203"/>
      <c r="HTL689" s="203"/>
      <c r="HTM689" s="203"/>
      <c r="HTN689" s="203"/>
      <c r="HTO689" s="203"/>
      <c r="HTP689" s="203"/>
      <c r="HTQ689" s="203"/>
      <c r="HTR689" s="203"/>
      <c r="HTS689" s="203"/>
      <c r="HTT689" s="203"/>
      <c r="HTU689" s="203"/>
      <c r="HTV689" s="203"/>
      <c r="HTW689" s="203"/>
      <c r="HTX689" s="203"/>
      <c r="HTY689" s="203"/>
      <c r="HTZ689" s="203"/>
      <c r="HUA689" s="203"/>
      <c r="HUB689" s="203"/>
      <c r="HUC689" s="203"/>
      <c r="HUD689" s="203"/>
      <c r="HUE689" s="203"/>
      <c r="HUF689" s="203"/>
      <c r="HUG689" s="203"/>
      <c r="HUH689" s="203"/>
      <c r="HUI689" s="203"/>
      <c r="HUJ689" s="203"/>
      <c r="HUK689" s="203"/>
      <c r="HUL689" s="203"/>
      <c r="HUM689" s="203"/>
      <c r="HUN689" s="203"/>
      <c r="HUO689" s="203"/>
      <c r="HUP689" s="203"/>
      <c r="HUQ689" s="203"/>
      <c r="HUR689" s="203"/>
      <c r="HUS689" s="203"/>
      <c r="HUT689" s="203"/>
      <c r="HUU689" s="203"/>
      <c r="HUV689" s="203"/>
      <c r="HUW689" s="203"/>
      <c r="HUX689" s="203"/>
      <c r="HUY689" s="203"/>
      <c r="HUZ689" s="203"/>
      <c r="HVA689" s="203"/>
      <c r="HVB689" s="203"/>
      <c r="HVC689" s="203"/>
      <c r="HVD689" s="203"/>
      <c r="HVE689" s="203"/>
      <c r="HVF689" s="203"/>
      <c r="HVG689" s="203"/>
      <c r="HVH689" s="203"/>
      <c r="HVI689" s="203"/>
      <c r="HVJ689" s="203"/>
      <c r="HVK689" s="203"/>
      <c r="HVL689" s="203"/>
      <c r="HVM689" s="203"/>
      <c r="HVN689" s="203"/>
      <c r="HVO689" s="203"/>
      <c r="HVP689" s="203"/>
      <c r="HVQ689" s="203"/>
      <c r="HVR689" s="203"/>
      <c r="HVS689" s="203"/>
      <c r="HVT689" s="203"/>
      <c r="HVU689" s="203"/>
      <c r="HVV689" s="203"/>
      <c r="HVW689" s="203"/>
      <c r="HVX689" s="203"/>
      <c r="HVY689" s="203"/>
      <c r="HVZ689" s="203"/>
      <c r="HWA689" s="203"/>
      <c r="HWB689" s="203"/>
      <c r="HWC689" s="203"/>
      <c r="HWD689" s="203"/>
      <c r="HWE689" s="203"/>
      <c r="HWF689" s="203"/>
      <c r="HWG689" s="203"/>
      <c r="HWH689" s="203"/>
      <c r="HWI689" s="203"/>
      <c r="HWJ689" s="203"/>
      <c r="HWK689" s="203"/>
      <c r="HWL689" s="203"/>
      <c r="HWM689" s="203"/>
      <c r="HWN689" s="203"/>
      <c r="HWO689" s="203"/>
      <c r="HWP689" s="203"/>
      <c r="HWQ689" s="203"/>
      <c r="HWR689" s="203"/>
      <c r="HWS689" s="203"/>
      <c r="HWT689" s="203"/>
      <c r="HWU689" s="203"/>
      <c r="HWV689" s="203"/>
      <c r="HWW689" s="203"/>
      <c r="HWX689" s="203"/>
      <c r="HWY689" s="203"/>
      <c r="HWZ689" s="203"/>
      <c r="HXA689" s="203"/>
      <c r="HXB689" s="203"/>
      <c r="HXC689" s="203"/>
      <c r="HXD689" s="203"/>
      <c r="HXE689" s="203"/>
      <c r="HXF689" s="203"/>
      <c r="HXG689" s="203"/>
      <c r="HXH689" s="203"/>
      <c r="HXI689" s="203"/>
      <c r="HXJ689" s="203"/>
      <c r="HXK689" s="203"/>
      <c r="HXL689" s="203"/>
      <c r="HXM689" s="203"/>
      <c r="HXN689" s="203"/>
      <c r="HXO689" s="203"/>
      <c r="HXP689" s="203"/>
      <c r="HXQ689" s="203"/>
      <c r="HXR689" s="203"/>
      <c r="HXS689" s="203"/>
      <c r="HXT689" s="203"/>
      <c r="HXU689" s="203"/>
      <c r="HXV689" s="203"/>
      <c r="HXW689" s="203"/>
      <c r="HXX689" s="203"/>
      <c r="HXY689" s="203"/>
      <c r="HXZ689" s="203"/>
      <c r="HYA689" s="203"/>
      <c r="HYB689" s="203"/>
      <c r="HYC689" s="203"/>
      <c r="HYD689" s="203"/>
      <c r="HYE689" s="203"/>
      <c r="HYF689" s="203"/>
      <c r="HYG689" s="203"/>
      <c r="HYH689" s="203"/>
      <c r="HYI689" s="203"/>
      <c r="HYJ689" s="203"/>
      <c r="HYK689" s="203"/>
      <c r="HYL689" s="203"/>
      <c r="HYM689" s="203"/>
      <c r="HYN689" s="203"/>
      <c r="HYO689" s="203"/>
      <c r="HYP689" s="203"/>
      <c r="HYQ689" s="203"/>
      <c r="HYR689" s="203"/>
      <c r="HYS689" s="203"/>
      <c r="HYT689" s="203"/>
      <c r="HYU689" s="203"/>
      <c r="HYV689" s="203"/>
      <c r="HYW689" s="203"/>
      <c r="HYX689" s="203"/>
      <c r="HYY689" s="203"/>
      <c r="HYZ689" s="203"/>
      <c r="HZA689" s="203"/>
      <c r="HZB689" s="203"/>
      <c r="HZC689" s="203"/>
      <c r="HZD689" s="203"/>
      <c r="HZE689" s="203"/>
      <c r="HZF689" s="203"/>
      <c r="HZG689" s="203"/>
      <c r="HZH689" s="203"/>
      <c r="HZI689" s="203"/>
      <c r="HZJ689" s="203"/>
      <c r="HZK689" s="203"/>
      <c r="HZL689" s="203"/>
      <c r="HZM689" s="203"/>
      <c r="HZN689" s="203"/>
      <c r="HZO689" s="203"/>
      <c r="HZP689" s="203"/>
      <c r="HZQ689" s="203"/>
      <c r="HZR689" s="203"/>
      <c r="HZS689" s="203"/>
      <c r="HZT689" s="203"/>
      <c r="HZU689" s="203"/>
      <c r="HZV689" s="203"/>
      <c r="HZW689" s="203"/>
      <c r="HZX689" s="203"/>
      <c r="HZY689" s="203"/>
      <c r="HZZ689" s="203"/>
      <c r="IAA689" s="203"/>
      <c r="IAB689" s="203"/>
      <c r="IAC689" s="203"/>
      <c r="IAD689" s="203"/>
      <c r="IAE689" s="203"/>
      <c r="IAF689" s="203"/>
      <c r="IAG689" s="203"/>
      <c r="IAH689" s="203"/>
      <c r="IAI689" s="203"/>
      <c r="IAJ689" s="203"/>
      <c r="IAK689" s="203"/>
      <c r="IAL689" s="203"/>
      <c r="IAM689" s="203"/>
      <c r="IAN689" s="203"/>
      <c r="IAO689" s="203"/>
      <c r="IAP689" s="203"/>
      <c r="IAQ689" s="203"/>
      <c r="IAR689" s="203"/>
      <c r="IAS689" s="203"/>
      <c r="IAT689" s="203"/>
      <c r="IAU689" s="203"/>
      <c r="IAV689" s="203"/>
      <c r="IAW689" s="203"/>
      <c r="IAX689" s="203"/>
      <c r="IAY689" s="203"/>
      <c r="IAZ689" s="203"/>
      <c r="IBA689" s="203"/>
      <c r="IBB689" s="203"/>
      <c r="IBC689" s="203"/>
      <c r="IBD689" s="203"/>
      <c r="IBE689" s="203"/>
      <c r="IBF689" s="203"/>
      <c r="IBG689" s="203"/>
      <c r="IBH689" s="203"/>
      <c r="IBI689" s="203"/>
      <c r="IBJ689" s="203"/>
      <c r="IBK689" s="203"/>
      <c r="IBL689" s="203"/>
      <c r="IBM689" s="203"/>
      <c r="IBN689" s="203"/>
      <c r="IBO689" s="203"/>
      <c r="IBP689" s="203"/>
      <c r="IBQ689" s="203"/>
      <c r="IBR689" s="203"/>
      <c r="IBS689" s="203"/>
      <c r="IBT689" s="203"/>
      <c r="IBU689" s="203"/>
      <c r="IBV689" s="203"/>
      <c r="IBW689" s="203"/>
      <c r="IBX689" s="203"/>
      <c r="IBY689" s="203"/>
      <c r="IBZ689" s="203"/>
      <c r="ICA689" s="203"/>
      <c r="ICB689" s="203"/>
      <c r="ICC689" s="203"/>
      <c r="ICD689" s="203"/>
      <c r="ICE689" s="203"/>
      <c r="ICF689" s="203"/>
      <c r="ICG689" s="203"/>
      <c r="ICH689" s="203"/>
      <c r="ICI689" s="203"/>
      <c r="ICJ689" s="203"/>
      <c r="ICK689" s="203"/>
      <c r="ICL689" s="203"/>
      <c r="ICM689" s="203"/>
      <c r="ICN689" s="203"/>
      <c r="ICO689" s="203"/>
      <c r="ICP689" s="203"/>
      <c r="ICQ689" s="203"/>
      <c r="ICR689" s="203"/>
      <c r="ICS689" s="203"/>
      <c r="ICT689" s="203"/>
      <c r="ICU689" s="203"/>
      <c r="ICV689" s="203"/>
      <c r="ICW689" s="203"/>
      <c r="ICX689" s="203"/>
      <c r="ICY689" s="203"/>
      <c r="ICZ689" s="203"/>
      <c r="IDA689" s="203"/>
      <c r="IDB689" s="203"/>
      <c r="IDC689" s="203"/>
      <c r="IDD689" s="203"/>
      <c r="IDE689" s="203"/>
      <c r="IDF689" s="203"/>
      <c r="IDG689" s="203"/>
      <c r="IDH689" s="203"/>
      <c r="IDI689" s="203"/>
      <c r="IDJ689" s="203"/>
      <c r="IDK689" s="203"/>
      <c r="IDL689" s="203"/>
      <c r="IDM689" s="203"/>
      <c r="IDN689" s="203"/>
      <c r="IDO689" s="203"/>
      <c r="IDP689" s="203"/>
      <c r="IDQ689" s="203"/>
      <c r="IDR689" s="203"/>
      <c r="IDS689" s="203"/>
      <c r="IDT689" s="203"/>
      <c r="IDU689" s="203"/>
      <c r="IDV689" s="203"/>
      <c r="IDW689" s="203"/>
      <c r="IDX689" s="203"/>
      <c r="IDY689" s="203"/>
      <c r="IDZ689" s="203"/>
      <c r="IEA689" s="203"/>
      <c r="IEB689" s="203"/>
      <c r="IEC689" s="203"/>
      <c r="IED689" s="203"/>
      <c r="IEE689" s="203"/>
      <c r="IEF689" s="203"/>
      <c r="IEG689" s="203"/>
      <c r="IEH689" s="203"/>
      <c r="IEI689" s="203"/>
      <c r="IEJ689" s="203"/>
      <c r="IEK689" s="203"/>
      <c r="IEL689" s="203"/>
      <c r="IEM689" s="203"/>
      <c r="IEN689" s="203"/>
      <c r="IEO689" s="203"/>
      <c r="IEP689" s="203"/>
      <c r="IEQ689" s="203"/>
      <c r="IER689" s="203"/>
      <c r="IES689" s="203"/>
      <c r="IET689" s="203"/>
      <c r="IEU689" s="203"/>
      <c r="IEV689" s="203"/>
      <c r="IEW689" s="203"/>
      <c r="IEX689" s="203"/>
      <c r="IEY689" s="203"/>
      <c r="IEZ689" s="203"/>
      <c r="IFA689" s="203"/>
      <c r="IFB689" s="203"/>
      <c r="IFC689" s="203"/>
      <c r="IFD689" s="203"/>
      <c r="IFE689" s="203"/>
      <c r="IFF689" s="203"/>
      <c r="IFG689" s="203"/>
      <c r="IFH689" s="203"/>
      <c r="IFI689" s="203"/>
      <c r="IFJ689" s="203"/>
      <c r="IFK689" s="203"/>
      <c r="IFL689" s="203"/>
      <c r="IFM689" s="203"/>
      <c r="IFN689" s="203"/>
      <c r="IFO689" s="203"/>
      <c r="IFP689" s="203"/>
      <c r="IFQ689" s="203"/>
      <c r="IFR689" s="203"/>
      <c r="IFS689" s="203"/>
      <c r="IFT689" s="203"/>
      <c r="IFU689" s="203"/>
      <c r="IFV689" s="203"/>
      <c r="IFW689" s="203"/>
      <c r="IFX689" s="203"/>
      <c r="IFY689" s="203"/>
      <c r="IFZ689" s="203"/>
      <c r="IGA689" s="203"/>
      <c r="IGB689" s="203"/>
      <c r="IGC689" s="203"/>
      <c r="IGD689" s="203"/>
      <c r="IGE689" s="203"/>
      <c r="IGF689" s="203"/>
      <c r="IGG689" s="203"/>
      <c r="IGH689" s="203"/>
      <c r="IGI689" s="203"/>
      <c r="IGJ689" s="203"/>
      <c r="IGK689" s="203"/>
      <c r="IGL689" s="203"/>
      <c r="IGM689" s="203"/>
      <c r="IGN689" s="203"/>
      <c r="IGO689" s="203"/>
      <c r="IGP689" s="203"/>
      <c r="IGQ689" s="203"/>
      <c r="IGR689" s="203"/>
      <c r="IGS689" s="203"/>
      <c r="IGT689" s="203"/>
      <c r="IGU689" s="203"/>
      <c r="IGV689" s="203"/>
      <c r="IGW689" s="203"/>
      <c r="IGX689" s="203"/>
      <c r="IGY689" s="203"/>
      <c r="IGZ689" s="203"/>
      <c r="IHA689" s="203"/>
      <c r="IHB689" s="203"/>
      <c r="IHC689" s="203"/>
      <c r="IHD689" s="203"/>
      <c r="IHE689" s="203"/>
      <c r="IHF689" s="203"/>
      <c r="IHG689" s="203"/>
      <c r="IHH689" s="203"/>
      <c r="IHI689" s="203"/>
      <c r="IHJ689" s="203"/>
      <c r="IHK689" s="203"/>
      <c r="IHL689" s="203"/>
      <c r="IHM689" s="203"/>
      <c r="IHN689" s="203"/>
      <c r="IHO689" s="203"/>
      <c r="IHP689" s="203"/>
      <c r="IHQ689" s="203"/>
      <c r="IHR689" s="203"/>
      <c r="IHS689" s="203"/>
      <c r="IHT689" s="203"/>
      <c r="IHU689" s="203"/>
      <c r="IHV689" s="203"/>
      <c r="IHW689" s="203"/>
      <c r="IHX689" s="203"/>
      <c r="IHY689" s="203"/>
      <c r="IHZ689" s="203"/>
      <c r="IIA689" s="203"/>
      <c r="IIB689" s="203"/>
      <c r="IIC689" s="203"/>
      <c r="IID689" s="203"/>
      <c r="IIE689" s="203"/>
      <c r="IIF689" s="203"/>
      <c r="IIG689" s="203"/>
      <c r="IIH689" s="203"/>
      <c r="III689" s="203"/>
      <c r="IIJ689" s="203"/>
      <c r="IIK689" s="203"/>
      <c r="IIL689" s="203"/>
      <c r="IIM689" s="203"/>
      <c r="IIN689" s="203"/>
      <c r="IIO689" s="203"/>
      <c r="IIP689" s="203"/>
      <c r="IIQ689" s="203"/>
      <c r="IIR689" s="203"/>
      <c r="IIS689" s="203"/>
      <c r="IIT689" s="203"/>
      <c r="IIU689" s="203"/>
      <c r="IIV689" s="203"/>
      <c r="IIW689" s="203"/>
      <c r="IIX689" s="203"/>
      <c r="IIY689" s="203"/>
      <c r="IIZ689" s="203"/>
      <c r="IJA689" s="203"/>
      <c r="IJB689" s="203"/>
      <c r="IJC689" s="203"/>
      <c r="IJD689" s="203"/>
      <c r="IJE689" s="203"/>
      <c r="IJF689" s="203"/>
      <c r="IJG689" s="203"/>
      <c r="IJH689" s="203"/>
      <c r="IJI689" s="203"/>
      <c r="IJJ689" s="203"/>
      <c r="IJK689" s="203"/>
      <c r="IJL689" s="203"/>
      <c r="IJM689" s="203"/>
      <c r="IJN689" s="203"/>
      <c r="IJO689" s="203"/>
      <c r="IJP689" s="203"/>
      <c r="IJQ689" s="203"/>
      <c r="IJR689" s="203"/>
      <c r="IJS689" s="203"/>
      <c r="IJT689" s="203"/>
      <c r="IJU689" s="203"/>
      <c r="IJV689" s="203"/>
      <c r="IJW689" s="203"/>
      <c r="IJX689" s="203"/>
      <c r="IJY689" s="203"/>
      <c r="IJZ689" s="203"/>
      <c r="IKA689" s="203"/>
      <c r="IKB689" s="203"/>
      <c r="IKC689" s="203"/>
      <c r="IKD689" s="203"/>
      <c r="IKE689" s="203"/>
      <c r="IKF689" s="203"/>
      <c r="IKG689" s="203"/>
      <c r="IKH689" s="203"/>
      <c r="IKI689" s="203"/>
      <c r="IKJ689" s="203"/>
      <c r="IKK689" s="203"/>
      <c r="IKL689" s="203"/>
      <c r="IKM689" s="203"/>
      <c r="IKN689" s="203"/>
      <c r="IKO689" s="203"/>
      <c r="IKP689" s="203"/>
      <c r="IKQ689" s="203"/>
      <c r="IKR689" s="203"/>
      <c r="IKS689" s="203"/>
      <c r="IKT689" s="203"/>
      <c r="IKU689" s="203"/>
      <c r="IKV689" s="203"/>
      <c r="IKW689" s="203"/>
      <c r="IKX689" s="203"/>
      <c r="IKY689" s="203"/>
      <c r="IKZ689" s="203"/>
      <c r="ILA689" s="203"/>
      <c r="ILB689" s="203"/>
      <c r="ILC689" s="203"/>
      <c r="ILD689" s="203"/>
      <c r="ILE689" s="203"/>
      <c r="ILF689" s="203"/>
      <c r="ILG689" s="203"/>
      <c r="ILH689" s="203"/>
      <c r="ILI689" s="203"/>
      <c r="ILJ689" s="203"/>
      <c r="ILK689" s="203"/>
      <c r="ILL689" s="203"/>
      <c r="ILM689" s="203"/>
      <c r="ILN689" s="203"/>
      <c r="ILO689" s="203"/>
      <c r="ILP689" s="203"/>
      <c r="ILQ689" s="203"/>
      <c r="ILR689" s="203"/>
      <c r="ILS689" s="203"/>
      <c r="ILT689" s="203"/>
      <c r="ILU689" s="203"/>
      <c r="ILV689" s="203"/>
      <c r="ILW689" s="203"/>
      <c r="ILX689" s="203"/>
      <c r="ILY689" s="203"/>
      <c r="ILZ689" s="203"/>
      <c r="IMA689" s="203"/>
      <c r="IMB689" s="203"/>
      <c r="IMC689" s="203"/>
      <c r="IMD689" s="203"/>
      <c r="IME689" s="203"/>
      <c r="IMF689" s="203"/>
      <c r="IMG689" s="203"/>
      <c r="IMH689" s="203"/>
      <c r="IMI689" s="203"/>
      <c r="IMJ689" s="203"/>
      <c r="IMK689" s="203"/>
      <c r="IML689" s="203"/>
      <c r="IMM689" s="203"/>
      <c r="IMN689" s="203"/>
      <c r="IMO689" s="203"/>
      <c r="IMP689" s="203"/>
      <c r="IMQ689" s="203"/>
      <c r="IMR689" s="203"/>
      <c r="IMS689" s="203"/>
      <c r="IMT689" s="203"/>
      <c r="IMU689" s="203"/>
      <c r="IMV689" s="203"/>
      <c r="IMW689" s="203"/>
      <c r="IMX689" s="203"/>
      <c r="IMY689" s="203"/>
      <c r="IMZ689" s="203"/>
      <c r="INA689" s="203"/>
      <c r="INB689" s="203"/>
      <c r="INC689" s="203"/>
      <c r="IND689" s="203"/>
      <c r="INE689" s="203"/>
      <c r="INF689" s="203"/>
      <c r="ING689" s="203"/>
      <c r="INH689" s="203"/>
      <c r="INI689" s="203"/>
      <c r="INJ689" s="203"/>
      <c r="INK689" s="203"/>
      <c r="INL689" s="203"/>
      <c r="INM689" s="203"/>
      <c r="INN689" s="203"/>
      <c r="INO689" s="203"/>
      <c r="INP689" s="203"/>
      <c r="INQ689" s="203"/>
      <c r="INR689" s="203"/>
      <c r="INS689" s="203"/>
      <c r="INT689" s="203"/>
      <c r="INU689" s="203"/>
      <c r="INV689" s="203"/>
      <c r="INW689" s="203"/>
      <c r="INX689" s="203"/>
      <c r="INY689" s="203"/>
      <c r="INZ689" s="203"/>
      <c r="IOA689" s="203"/>
      <c r="IOB689" s="203"/>
      <c r="IOC689" s="203"/>
      <c r="IOD689" s="203"/>
      <c r="IOE689" s="203"/>
      <c r="IOF689" s="203"/>
      <c r="IOG689" s="203"/>
      <c r="IOH689" s="203"/>
      <c r="IOI689" s="203"/>
      <c r="IOJ689" s="203"/>
      <c r="IOK689" s="203"/>
      <c r="IOL689" s="203"/>
      <c r="IOM689" s="203"/>
      <c r="ION689" s="203"/>
      <c r="IOO689" s="203"/>
      <c r="IOP689" s="203"/>
      <c r="IOQ689" s="203"/>
      <c r="IOR689" s="203"/>
      <c r="IOS689" s="203"/>
      <c r="IOT689" s="203"/>
      <c r="IOU689" s="203"/>
      <c r="IOV689" s="203"/>
      <c r="IOW689" s="203"/>
      <c r="IOX689" s="203"/>
      <c r="IOY689" s="203"/>
      <c r="IOZ689" s="203"/>
      <c r="IPA689" s="203"/>
      <c r="IPB689" s="203"/>
      <c r="IPC689" s="203"/>
      <c r="IPD689" s="203"/>
      <c r="IPE689" s="203"/>
      <c r="IPF689" s="203"/>
      <c r="IPG689" s="203"/>
      <c r="IPH689" s="203"/>
      <c r="IPI689" s="203"/>
      <c r="IPJ689" s="203"/>
      <c r="IPK689" s="203"/>
      <c r="IPL689" s="203"/>
      <c r="IPM689" s="203"/>
      <c r="IPN689" s="203"/>
      <c r="IPO689" s="203"/>
      <c r="IPP689" s="203"/>
      <c r="IPQ689" s="203"/>
      <c r="IPR689" s="203"/>
      <c r="IPS689" s="203"/>
      <c r="IPT689" s="203"/>
      <c r="IPU689" s="203"/>
      <c r="IPV689" s="203"/>
      <c r="IPW689" s="203"/>
      <c r="IPX689" s="203"/>
      <c r="IPY689" s="203"/>
      <c r="IPZ689" s="203"/>
      <c r="IQA689" s="203"/>
      <c r="IQB689" s="203"/>
      <c r="IQC689" s="203"/>
      <c r="IQD689" s="203"/>
      <c r="IQE689" s="203"/>
      <c r="IQF689" s="203"/>
      <c r="IQG689" s="203"/>
      <c r="IQH689" s="203"/>
      <c r="IQI689" s="203"/>
      <c r="IQJ689" s="203"/>
      <c r="IQK689" s="203"/>
      <c r="IQL689" s="203"/>
      <c r="IQM689" s="203"/>
      <c r="IQN689" s="203"/>
      <c r="IQO689" s="203"/>
      <c r="IQP689" s="203"/>
      <c r="IQQ689" s="203"/>
      <c r="IQR689" s="203"/>
      <c r="IQS689" s="203"/>
      <c r="IQT689" s="203"/>
      <c r="IQU689" s="203"/>
      <c r="IQV689" s="203"/>
      <c r="IQW689" s="203"/>
      <c r="IQX689" s="203"/>
      <c r="IQY689" s="203"/>
      <c r="IQZ689" s="203"/>
      <c r="IRA689" s="203"/>
      <c r="IRB689" s="203"/>
      <c r="IRC689" s="203"/>
      <c r="IRD689" s="203"/>
      <c r="IRE689" s="203"/>
      <c r="IRF689" s="203"/>
      <c r="IRG689" s="203"/>
      <c r="IRH689" s="203"/>
      <c r="IRI689" s="203"/>
      <c r="IRJ689" s="203"/>
      <c r="IRK689" s="203"/>
      <c r="IRL689" s="203"/>
      <c r="IRM689" s="203"/>
      <c r="IRN689" s="203"/>
      <c r="IRO689" s="203"/>
      <c r="IRP689" s="203"/>
      <c r="IRQ689" s="203"/>
      <c r="IRR689" s="203"/>
      <c r="IRS689" s="203"/>
      <c r="IRT689" s="203"/>
      <c r="IRU689" s="203"/>
      <c r="IRV689" s="203"/>
      <c r="IRW689" s="203"/>
      <c r="IRX689" s="203"/>
      <c r="IRY689" s="203"/>
      <c r="IRZ689" s="203"/>
      <c r="ISA689" s="203"/>
      <c r="ISB689" s="203"/>
      <c r="ISC689" s="203"/>
      <c r="ISD689" s="203"/>
      <c r="ISE689" s="203"/>
      <c r="ISF689" s="203"/>
      <c r="ISG689" s="203"/>
      <c r="ISH689" s="203"/>
      <c r="ISI689" s="203"/>
      <c r="ISJ689" s="203"/>
      <c r="ISK689" s="203"/>
      <c r="ISL689" s="203"/>
      <c r="ISM689" s="203"/>
      <c r="ISN689" s="203"/>
      <c r="ISO689" s="203"/>
      <c r="ISP689" s="203"/>
      <c r="ISQ689" s="203"/>
      <c r="ISR689" s="203"/>
      <c r="ISS689" s="203"/>
      <c r="IST689" s="203"/>
      <c r="ISU689" s="203"/>
      <c r="ISV689" s="203"/>
      <c r="ISW689" s="203"/>
      <c r="ISX689" s="203"/>
      <c r="ISY689" s="203"/>
      <c r="ISZ689" s="203"/>
      <c r="ITA689" s="203"/>
      <c r="ITB689" s="203"/>
      <c r="ITC689" s="203"/>
      <c r="ITD689" s="203"/>
      <c r="ITE689" s="203"/>
      <c r="ITF689" s="203"/>
      <c r="ITG689" s="203"/>
      <c r="ITH689" s="203"/>
      <c r="ITI689" s="203"/>
      <c r="ITJ689" s="203"/>
      <c r="ITK689" s="203"/>
      <c r="ITL689" s="203"/>
      <c r="ITM689" s="203"/>
      <c r="ITN689" s="203"/>
      <c r="ITO689" s="203"/>
      <c r="ITP689" s="203"/>
      <c r="ITQ689" s="203"/>
      <c r="ITR689" s="203"/>
      <c r="ITS689" s="203"/>
      <c r="ITT689" s="203"/>
      <c r="ITU689" s="203"/>
      <c r="ITV689" s="203"/>
      <c r="ITW689" s="203"/>
      <c r="ITX689" s="203"/>
      <c r="ITY689" s="203"/>
      <c r="ITZ689" s="203"/>
      <c r="IUA689" s="203"/>
      <c r="IUB689" s="203"/>
      <c r="IUC689" s="203"/>
      <c r="IUD689" s="203"/>
      <c r="IUE689" s="203"/>
      <c r="IUF689" s="203"/>
      <c r="IUG689" s="203"/>
      <c r="IUH689" s="203"/>
      <c r="IUI689" s="203"/>
      <c r="IUJ689" s="203"/>
      <c r="IUK689" s="203"/>
      <c r="IUL689" s="203"/>
      <c r="IUM689" s="203"/>
      <c r="IUN689" s="203"/>
      <c r="IUO689" s="203"/>
      <c r="IUP689" s="203"/>
      <c r="IUQ689" s="203"/>
      <c r="IUR689" s="203"/>
      <c r="IUS689" s="203"/>
      <c r="IUT689" s="203"/>
      <c r="IUU689" s="203"/>
      <c r="IUV689" s="203"/>
      <c r="IUW689" s="203"/>
      <c r="IUX689" s="203"/>
      <c r="IUY689" s="203"/>
      <c r="IUZ689" s="203"/>
      <c r="IVA689" s="203"/>
      <c r="IVB689" s="203"/>
      <c r="IVC689" s="203"/>
      <c r="IVD689" s="203"/>
      <c r="IVE689" s="203"/>
      <c r="IVF689" s="203"/>
      <c r="IVG689" s="203"/>
      <c r="IVH689" s="203"/>
      <c r="IVI689" s="203"/>
      <c r="IVJ689" s="203"/>
      <c r="IVK689" s="203"/>
      <c r="IVL689" s="203"/>
      <c r="IVM689" s="203"/>
      <c r="IVN689" s="203"/>
      <c r="IVO689" s="203"/>
      <c r="IVP689" s="203"/>
      <c r="IVQ689" s="203"/>
      <c r="IVR689" s="203"/>
      <c r="IVS689" s="203"/>
      <c r="IVT689" s="203"/>
      <c r="IVU689" s="203"/>
      <c r="IVV689" s="203"/>
      <c r="IVW689" s="203"/>
      <c r="IVX689" s="203"/>
      <c r="IVY689" s="203"/>
      <c r="IVZ689" s="203"/>
      <c r="IWA689" s="203"/>
      <c r="IWB689" s="203"/>
      <c r="IWC689" s="203"/>
      <c r="IWD689" s="203"/>
      <c r="IWE689" s="203"/>
      <c r="IWF689" s="203"/>
      <c r="IWG689" s="203"/>
      <c r="IWH689" s="203"/>
      <c r="IWI689" s="203"/>
      <c r="IWJ689" s="203"/>
      <c r="IWK689" s="203"/>
      <c r="IWL689" s="203"/>
      <c r="IWM689" s="203"/>
      <c r="IWN689" s="203"/>
      <c r="IWO689" s="203"/>
      <c r="IWP689" s="203"/>
      <c r="IWQ689" s="203"/>
      <c r="IWR689" s="203"/>
      <c r="IWS689" s="203"/>
      <c r="IWT689" s="203"/>
      <c r="IWU689" s="203"/>
      <c r="IWV689" s="203"/>
      <c r="IWW689" s="203"/>
      <c r="IWX689" s="203"/>
      <c r="IWY689" s="203"/>
      <c r="IWZ689" s="203"/>
      <c r="IXA689" s="203"/>
      <c r="IXB689" s="203"/>
      <c r="IXC689" s="203"/>
      <c r="IXD689" s="203"/>
      <c r="IXE689" s="203"/>
      <c r="IXF689" s="203"/>
      <c r="IXG689" s="203"/>
      <c r="IXH689" s="203"/>
      <c r="IXI689" s="203"/>
      <c r="IXJ689" s="203"/>
      <c r="IXK689" s="203"/>
      <c r="IXL689" s="203"/>
      <c r="IXM689" s="203"/>
      <c r="IXN689" s="203"/>
      <c r="IXO689" s="203"/>
      <c r="IXP689" s="203"/>
      <c r="IXQ689" s="203"/>
      <c r="IXR689" s="203"/>
      <c r="IXS689" s="203"/>
      <c r="IXT689" s="203"/>
      <c r="IXU689" s="203"/>
      <c r="IXV689" s="203"/>
      <c r="IXW689" s="203"/>
      <c r="IXX689" s="203"/>
      <c r="IXY689" s="203"/>
      <c r="IXZ689" s="203"/>
      <c r="IYA689" s="203"/>
      <c r="IYB689" s="203"/>
      <c r="IYC689" s="203"/>
      <c r="IYD689" s="203"/>
      <c r="IYE689" s="203"/>
      <c r="IYF689" s="203"/>
      <c r="IYG689" s="203"/>
      <c r="IYH689" s="203"/>
      <c r="IYI689" s="203"/>
      <c r="IYJ689" s="203"/>
      <c r="IYK689" s="203"/>
      <c r="IYL689" s="203"/>
      <c r="IYM689" s="203"/>
      <c r="IYN689" s="203"/>
      <c r="IYO689" s="203"/>
      <c r="IYP689" s="203"/>
      <c r="IYQ689" s="203"/>
      <c r="IYR689" s="203"/>
      <c r="IYS689" s="203"/>
      <c r="IYT689" s="203"/>
      <c r="IYU689" s="203"/>
      <c r="IYV689" s="203"/>
      <c r="IYW689" s="203"/>
      <c r="IYX689" s="203"/>
      <c r="IYY689" s="203"/>
      <c r="IYZ689" s="203"/>
      <c r="IZA689" s="203"/>
      <c r="IZB689" s="203"/>
      <c r="IZC689" s="203"/>
      <c r="IZD689" s="203"/>
      <c r="IZE689" s="203"/>
      <c r="IZF689" s="203"/>
      <c r="IZG689" s="203"/>
      <c r="IZH689" s="203"/>
      <c r="IZI689" s="203"/>
      <c r="IZJ689" s="203"/>
      <c r="IZK689" s="203"/>
      <c r="IZL689" s="203"/>
      <c r="IZM689" s="203"/>
      <c r="IZN689" s="203"/>
      <c r="IZO689" s="203"/>
      <c r="IZP689" s="203"/>
      <c r="IZQ689" s="203"/>
      <c r="IZR689" s="203"/>
      <c r="IZS689" s="203"/>
      <c r="IZT689" s="203"/>
      <c r="IZU689" s="203"/>
      <c r="IZV689" s="203"/>
      <c r="IZW689" s="203"/>
      <c r="IZX689" s="203"/>
      <c r="IZY689" s="203"/>
      <c r="IZZ689" s="203"/>
      <c r="JAA689" s="203"/>
      <c r="JAB689" s="203"/>
      <c r="JAC689" s="203"/>
      <c r="JAD689" s="203"/>
      <c r="JAE689" s="203"/>
      <c r="JAF689" s="203"/>
      <c r="JAG689" s="203"/>
      <c r="JAH689" s="203"/>
      <c r="JAI689" s="203"/>
      <c r="JAJ689" s="203"/>
      <c r="JAK689" s="203"/>
      <c r="JAL689" s="203"/>
      <c r="JAM689" s="203"/>
      <c r="JAN689" s="203"/>
      <c r="JAO689" s="203"/>
      <c r="JAP689" s="203"/>
      <c r="JAQ689" s="203"/>
      <c r="JAR689" s="203"/>
      <c r="JAS689" s="203"/>
      <c r="JAT689" s="203"/>
      <c r="JAU689" s="203"/>
      <c r="JAV689" s="203"/>
      <c r="JAW689" s="203"/>
      <c r="JAX689" s="203"/>
      <c r="JAY689" s="203"/>
      <c r="JAZ689" s="203"/>
      <c r="JBA689" s="203"/>
      <c r="JBB689" s="203"/>
      <c r="JBC689" s="203"/>
      <c r="JBD689" s="203"/>
      <c r="JBE689" s="203"/>
      <c r="JBF689" s="203"/>
      <c r="JBG689" s="203"/>
      <c r="JBH689" s="203"/>
      <c r="JBI689" s="203"/>
      <c r="JBJ689" s="203"/>
      <c r="JBK689" s="203"/>
      <c r="JBL689" s="203"/>
      <c r="JBM689" s="203"/>
      <c r="JBN689" s="203"/>
      <c r="JBO689" s="203"/>
      <c r="JBP689" s="203"/>
      <c r="JBQ689" s="203"/>
      <c r="JBR689" s="203"/>
      <c r="JBS689" s="203"/>
      <c r="JBT689" s="203"/>
      <c r="JBU689" s="203"/>
      <c r="JBV689" s="203"/>
      <c r="JBW689" s="203"/>
      <c r="JBX689" s="203"/>
      <c r="JBY689" s="203"/>
      <c r="JBZ689" s="203"/>
      <c r="JCA689" s="203"/>
      <c r="JCB689" s="203"/>
      <c r="JCC689" s="203"/>
      <c r="JCD689" s="203"/>
      <c r="JCE689" s="203"/>
      <c r="JCF689" s="203"/>
      <c r="JCG689" s="203"/>
      <c r="JCH689" s="203"/>
      <c r="JCI689" s="203"/>
      <c r="JCJ689" s="203"/>
      <c r="JCK689" s="203"/>
      <c r="JCL689" s="203"/>
      <c r="JCM689" s="203"/>
      <c r="JCN689" s="203"/>
      <c r="JCO689" s="203"/>
      <c r="JCP689" s="203"/>
      <c r="JCQ689" s="203"/>
      <c r="JCR689" s="203"/>
      <c r="JCS689" s="203"/>
      <c r="JCT689" s="203"/>
      <c r="JCU689" s="203"/>
      <c r="JCV689" s="203"/>
      <c r="JCW689" s="203"/>
      <c r="JCX689" s="203"/>
      <c r="JCY689" s="203"/>
      <c r="JCZ689" s="203"/>
      <c r="JDA689" s="203"/>
      <c r="JDB689" s="203"/>
      <c r="JDC689" s="203"/>
      <c r="JDD689" s="203"/>
      <c r="JDE689" s="203"/>
      <c r="JDF689" s="203"/>
      <c r="JDG689" s="203"/>
      <c r="JDH689" s="203"/>
      <c r="JDI689" s="203"/>
      <c r="JDJ689" s="203"/>
      <c r="JDK689" s="203"/>
      <c r="JDL689" s="203"/>
      <c r="JDM689" s="203"/>
      <c r="JDN689" s="203"/>
      <c r="JDO689" s="203"/>
      <c r="JDP689" s="203"/>
      <c r="JDQ689" s="203"/>
      <c r="JDR689" s="203"/>
      <c r="JDS689" s="203"/>
      <c r="JDT689" s="203"/>
      <c r="JDU689" s="203"/>
      <c r="JDV689" s="203"/>
      <c r="JDW689" s="203"/>
      <c r="JDX689" s="203"/>
      <c r="JDY689" s="203"/>
      <c r="JDZ689" s="203"/>
      <c r="JEA689" s="203"/>
      <c r="JEB689" s="203"/>
      <c r="JEC689" s="203"/>
      <c r="JED689" s="203"/>
      <c r="JEE689" s="203"/>
      <c r="JEF689" s="203"/>
      <c r="JEG689" s="203"/>
      <c r="JEH689" s="203"/>
      <c r="JEI689" s="203"/>
      <c r="JEJ689" s="203"/>
      <c r="JEK689" s="203"/>
      <c r="JEL689" s="203"/>
      <c r="JEM689" s="203"/>
      <c r="JEN689" s="203"/>
      <c r="JEO689" s="203"/>
      <c r="JEP689" s="203"/>
      <c r="JEQ689" s="203"/>
      <c r="JER689" s="203"/>
      <c r="JES689" s="203"/>
      <c r="JET689" s="203"/>
      <c r="JEU689" s="203"/>
      <c r="JEV689" s="203"/>
      <c r="JEW689" s="203"/>
      <c r="JEX689" s="203"/>
      <c r="JEY689" s="203"/>
      <c r="JEZ689" s="203"/>
      <c r="JFA689" s="203"/>
      <c r="JFB689" s="203"/>
      <c r="JFC689" s="203"/>
      <c r="JFD689" s="203"/>
      <c r="JFE689" s="203"/>
      <c r="JFF689" s="203"/>
      <c r="JFG689" s="203"/>
      <c r="JFH689" s="203"/>
      <c r="JFI689" s="203"/>
      <c r="JFJ689" s="203"/>
      <c r="JFK689" s="203"/>
      <c r="JFL689" s="203"/>
      <c r="JFM689" s="203"/>
      <c r="JFN689" s="203"/>
      <c r="JFO689" s="203"/>
      <c r="JFP689" s="203"/>
      <c r="JFQ689" s="203"/>
      <c r="JFR689" s="203"/>
      <c r="JFS689" s="203"/>
      <c r="JFT689" s="203"/>
      <c r="JFU689" s="203"/>
      <c r="JFV689" s="203"/>
      <c r="JFW689" s="203"/>
      <c r="JFX689" s="203"/>
      <c r="JFY689" s="203"/>
      <c r="JFZ689" s="203"/>
      <c r="JGA689" s="203"/>
      <c r="JGB689" s="203"/>
      <c r="JGC689" s="203"/>
      <c r="JGD689" s="203"/>
      <c r="JGE689" s="203"/>
      <c r="JGF689" s="203"/>
      <c r="JGG689" s="203"/>
      <c r="JGH689" s="203"/>
      <c r="JGI689" s="203"/>
      <c r="JGJ689" s="203"/>
      <c r="JGK689" s="203"/>
      <c r="JGL689" s="203"/>
      <c r="JGM689" s="203"/>
      <c r="JGN689" s="203"/>
      <c r="JGO689" s="203"/>
      <c r="JGP689" s="203"/>
      <c r="JGQ689" s="203"/>
      <c r="JGR689" s="203"/>
      <c r="JGS689" s="203"/>
      <c r="JGT689" s="203"/>
      <c r="JGU689" s="203"/>
      <c r="JGV689" s="203"/>
      <c r="JGW689" s="203"/>
      <c r="JGX689" s="203"/>
      <c r="JGY689" s="203"/>
      <c r="JGZ689" s="203"/>
      <c r="JHA689" s="203"/>
      <c r="JHB689" s="203"/>
      <c r="JHC689" s="203"/>
      <c r="JHD689" s="203"/>
      <c r="JHE689" s="203"/>
      <c r="JHF689" s="203"/>
      <c r="JHG689" s="203"/>
      <c r="JHH689" s="203"/>
      <c r="JHI689" s="203"/>
      <c r="JHJ689" s="203"/>
      <c r="JHK689" s="203"/>
      <c r="JHL689" s="203"/>
      <c r="JHM689" s="203"/>
      <c r="JHN689" s="203"/>
      <c r="JHO689" s="203"/>
      <c r="JHP689" s="203"/>
      <c r="JHQ689" s="203"/>
      <c r="JHR689" s="203"/>
      <c r="JHS689" s="203"/>
      <c r="JHT689" s="203"/>
      <c r="JHU689" s="203"/>
      <c r="JHV689" s="203"/>
      <c r="JHW689" s="203"/>
      <c r="JHX689" s="203"/>
      <c r="JHY689" s="203"/>
      <c r="JHZ689" s="203"/>
      <c r="JIA689" s="203"/>
      <c r="JIB689" s="203"/>
      <c r="JIC689" s="203"/>
      <c r="JID689" s="203"/>
      <c r="JIE689" s="203"/>
      <c r="JIF689" s="203"/>
      <c r="JIG689" s="203"/>
      <c r="JIH689" s="203"/>
      <c r="JII689" s="203"/>
      <c r="JIJ689" s="203"/>
      <c r="JIK689" s="203"/>
      <c r="JIL689" s="203"/>
      <c r="JIM689" s="203"/>
      <c r="JIN689" s="203"/>
      <c r="JIO689" s="203"/>
      <c r="JIP689" s="203"/>
      <c r="JIQ689" s="203"/>
      <c r="JIR689" s="203"/>
      <c r="JIS689" s="203"/>
      <c r="JIT689" s="203"/>
      <c r="JIU689" s="203"/>
      <c r="JIV689" s="203"/>
      <c r="JIW689" s="203"/>
      <c r="JIX689" s="203"/>
      <c r="JIY689" s="203"/>
      <c r="JIZ689" s="203"/>
      <c r="JJA689" s="203"/>
      <c r="JJB689" s="203"/>
      <c r="JJC689" s="203"/>
      <c r="JJD689" s="203"/>
      <c r="JJE689" s="203"/>
      <c r="JJF689" s="203"/>
      <c r="JJG689" s="203"/>
      <c r="JJH689" s="203"/>
      <c r="JJI689" s="203"/>
      <c r="JJJ689" s="203"/>
      <c r="JJK689" s="203"/>
      <c r="JJL689" s="203"/>
      <c r="JJM689" s="203"/>
      <c r="JJN689" s="203"/>
      <c r="JJO689" s="203"/>
      <c r="JJP689" s="203"/>
      <c r="JJQ689" s="203"/>
      <c r="JJR689" s="203"/>
      <c r="JJS689" s="203"/>
      <c r="JJT689" s="203"/>
      <c r="JJU689" s="203"/>
      <c r="JJV689" s="203"/>
      <c r="JJW689" s="203"/>
      <c r="JJX689" s="203"/>
      <c r="JJY689" s="203"/>
      <c r="JJZ689" s="203"/>
      <c r="JKA689" s="203"/>
      <c r="JKB689" s="203"/>
      <c r="JKC689" s="203"/>
      <c r="JKD689" s="203"/>
      <c r="JKE689" s="203"/>
      <c r="JKF689" s="203"/>
      <c r="JKG689" s="203"/>
      <c r="JKH689" s="203"/>
      <c r="JKI689" s="203"/>
      <c r="JKJ689" s="203"/>
      <c r="JKK689" s="203"/>
      <c r="JKL689" s="203"/>
      <c r="JKM689" s="203"/>
      <c r="JKN689" s="203"/>
      <c r="JKO689" s="203"/>
      <c r="JKP689" s="203"/>
      <c r="JKQ689" s="203"/>
      <c r="JKR689" s="203"/>
      <c r="JKS689" s="203"/>
      <c r="JKT689" s="203"/>
      <c r="JKU689" s="203"/>
      <c r="JKV689" s="203"/>
      <c r="JKW689" s="203"/>
      <c r="JKX689" s="203"/>
      <c r="JKY689" s="203"/>
      <c r="JKZ689" s="203"/>
      <c r="JLA689" s="203"/>
      <c r="JLB689" s="203"/>
      <c r="JLC689" s="203"/>
      <c r="JLD689" s="203"/>
      <c r="JLE689" s="203"/>
      <c r="JLF689" s="203"/>
      <c r="JLG689" s="203"/>
      <c r="JLH689" s="203"/>
      <c r="JLI689" s="203"/>
      <c r="JLJ689" s="203"/>
      <c r="JLK689" s="203"/>
      <c r="JLL689" s="203"/>
      <c r="JLM689" s="203"/>
      <c r="JLN689" s="203"/>
      <c r="JLO689" s="203"/>
      <c r="JLP689" s="203"/>
      <c r="JLQ689" s="203"/>
      <c r="JLR689" s="203"/>
      <c r="JLS689" s="203"/>
      <c r="JLT689" s="203"/>
      <c r="JLU689" s="203"/>
      <c r="JLV689" s="203"/>
      <c r="JLW689" s="203"/>
      <c r="JLX689" s="203"/>
      <c r="JLY689" s="203"/>
      <c r="JLZ689" s="203"/>
      <c r="JMA689" s="203"/>
      <c r="JMB689" s="203"/>
      <c r="JMC689" s="203"/>
      <c r="JMD689" s="203"/>
      <c r="JME689" s="203"/>
      <c r="JMF689" s="203"/>
      <c r="JMG689" s="203"/>
      <c r="JMH689" s="203"/>
      <c r="JMI689" s="203"/>
      <c r="JMJ689" s="203"/>
      <c r="JMK689" s="203"/>
      <c r="JML689" s="203"/>
      <c r="JMM689" s="203"/>
      <c r="JMN689" s="203"/>
      <c r="JMO689" s="203"/>
      <c r="JMP689" s="203"/>
      <c r="JMQ689" s="203"/>
      <c r="JMR689" s="203"/>
      <c r="JMS689" s="203"/>
      <c r="JMT689" s="203"/>
      <c r="JMU689" s="203"/>
      <c r="JMV689" s="203"/>
      <c r="JMW689" s="203"/>
      <c r="JMX689" s="203"/>
      <c r="JMY689" s="203"/>
      <c r="JMZ689" s="203"/>
      <c r="JNA689" s="203"/>
      <c r="JNB689" s="203"/>
      <c r="JNC689" s="203"/>
      <c r="JND689" s="203"/>
      <c r="JNE689" s="203"/>
      <c r="JNF689" s="203"/>
      <c r="JNG689" s="203"/>
      <c r="JNH689" s="203"/>
      <c r="JNI689" s="203"/>
      <c r="JNJ689" s="203"/>
      <c r="JNK689" s="203"/>
      <c r="JNL689" s="203"/>
      <c r="JNM689" s="203"/>
      <c r="JNN689" s="203"/>
      <c r="JNO689" s="203"/>
      <c r="JNP689" s="203"/>
      <c r="JNQ689" s="203"/>
      <c r="JNR689" s="203"/>
      <c r="JNS689" s="203"/>
      <c r="JNT689" s="203"/>
      <c r="JNU689" s="203"/>
      <c r="JNV689" s="203"/>
      <c r="JNW689" s="203"/>
      <c r="JNX689" s="203"/>
      <c r="JNY689" s="203"/>
      <c r="JNZ689" s="203"/>
      <c r="JOA689" s="203"/>
      <c r="JOB689" s="203"/>
      <c r="JOC689" s="203"/>
      <c r="JOD689" s="203"/>
      <c r="JOE689" s="203"/>
      <c r="JOF689" s="203"/>
      <c r="JOG689" s="203"/>
      <c r="JOH689" s="203"/>
      <c r="JOI689" s="203"/>
      <c r="JOJ689" s="203"/>
      <c r="JOK689" s="203"/>
      <c r="JOL689" s="203"/>
      <c r="JOM689" s="203"/>
      <c r="JON689" s="203"/>
      <c r="JOO689" s="203"/>
      <c r="JOP689" s="203"/>
      <c r="JOQ689" s="203"/>
      <c r="JOR689" s="203"/>
      <c r="JOS689" s="203"/>
      <c r="JOT689" s="203"/>
      <c r="JOU689" s="203"/>
      <c r="JOV689" s="203"/>
      <c r="JOW689" s="203"/>
      <c r="JOX689" s="203"/>
      <c r="JOY689" s="203"/>
      <c r="JOZ689" s="203"/>
      <c r="JPA689" s="203"/>
      <c r="JPB689" s="203"/>
      <c r="JPC689" s="203"/>
      <c r="JPD689" s="203"/>
      <c r="JPE689" s="203"/>
      <c r="JPF689" s="203"/>
      <c r="JPG689" s="203"/>
      <c r="JPH689" s="203"/>
      <c r="JPI689" s="203"/>
      <c r="JPJ689" s="203"/>
      <c r="JPK689" s="203"/>
      <c r="JPL689" s="203"/>
      <c r="JPM689" s="203"/>
      <c r="JPN689" s="203"/>
      <c r="JPO689" s="203"/>
      <c r="JPP689" s="203"/>
      <c r="JPQ689" s="203"/>
      <c r="JPR689" s="203"/>
      <c r="JPS689" s="203"/>
      <c r="JPT689" s="203"/>
      <c r="JPU689" s="203"/>
      <c r="JPV689" s="203"/>
      <c r="JPW689" s="203"/>
      <c r="JPX689" s="203"/>
      <c r="JPY689" s="203"/>
      <c r="JPZ689" s="203"/>
      <c r="JQA689" s="203"/>
      <c r="JQB689" s="203"/>
      <c r="JQC689" s="203"/>
      <c r="JQD689" s="203"/>
      <c r="JQE689" s="203"/>
      <c r="JQF689" s="203"/>
      <c r="JQG689" s="203"/>
      <c r="JQH689" s="203"/>
      <c r="JQI689" s="203"/>
      <c r="JQJ689" s="203"/>
      <c r="JQK689" s="203"/>
      <c r="JQL689" s="203"/>
      <c r="JQM689" s="203"/>
      <c r="JQN689" s="203"/>
      <c r="JQO689" s="203"/>
      <c r="JQP689" s="203"/>
      <c r="JQQ689" s="203"/>
      <c r="JQR689" s="203"/>
      <c r="JQS689" s="203"/>
      <c r="JQT689" s="203"/>
      <c r="JQU689" s="203"/>
      <c r="JQV689" s="203"/>
      <c r="JQW689" s="203"/>
      <c r="JQX689" s="203"/>
      <c r="JQY689" s="203"/>
      <c r="JQZ689" s="203"/>
      <c r="JRA689" s="203"/>
      <c r="JRB689" s="203"/>
      <c r="JRC689" s="203"/>
      <c r="JRD689" s="203"/>
      <c r="JRE689" s="203"/>
      <c r="JRF689" s="203"/>
      <c r="JRG689" s="203"/>
      <c r="JRH689" s="203"/>
      <c r="JRI689" s="203"/>
      <c r="JRJ689" s="203"/>
      <c r="JRK689" s="203"/>
      <c r="JRL689" s="203"/>
      <c r="JRM689" s="203"/>
      <c r="JRN689" s="203"/>
      <c r="JRO689" s="203"/>
      <c r="JRP689" s="203"/>
      <c r="JRQ689" s="203"/>
      <c r="JRR689" s="203"/>
      <c r="JRS689" s="203"/>
      <c r="JRT689" s="203"/>
      <c r="JRU689" s="203"/>
      <c r="JRV689" s="203"/>
      <c r="JRW689" s="203"/>
      <c r="JRX689" s="203"/>
      <c r="JRY689" s="203"/>
      <c r="JRZ689" s="203"/>
      <c r="JSA689" s="203"/>
      <c r="JSB689" s="203"/>
      <c r="JSC689" s="203"/>
      <c r="JSD689" s="203"/>
      <c r="JSE689" s="203"/>
      <c r="JSF689" s="203"/>
      <c r="JSG689" s="203"/>
      <c r="JSH689" s="203"/>
      <c r="JSI689" s="203"/>
      <c r="JSJ689" s="203"/>
      <c r="JSK689" s="203"/>
      <c r="JSL689" s="203"/>
      <c r="JSM689" s="203"/>
      <c r="JSN689" s="203"/>
      <c r="JSO689" s="203"/>
      <c r="JSP689" s="203"/>
      <c r="JSQ689" s="203"/>
      <c r="JSR689" s="203"/>
      <c r="JSS689" s="203"/>
      <c r="JST689" s="203"/>
      <c r="JSU689" s="203"/>
      <c r="JSV689" s="203"/>
      <c r="JSW689" s="203"/>
      <c r="JSX689" s="203"/>
      <c r="JSY689" s="203"/>
      <c r="JSZ689" s="203"/>
      <c r="JTA689" s="203"/>
      <c r="JTB689" s="203"/>
      <c r="JTC689" s="203"/>
      <c r="JTD689" s="203"/>
      <c r="JTE689" s="203"/>
      <c r="JTF689" s="203"/>
      <c r="JTG689" s="203"/>
      <c r="JTH689" s="203"/>
      <c r="JTI689" s="203"/>
      <c r="JTJ689" s="203"/>
      <c r="JTK689" s="203"/>
      <c r="JTL689" s="203"/>
      <c r="JTM689" s="203"/>
      <c r="JTN689" s="203"/>
      <c r="JTO689" s="203"/>
      <c r="JTP689" s="203"/>
      <c r="JTQ689" s="203"/>
      <c r="JTR689" s="203"/>
      <c r="JTS689" s="203"/>
      <c r="JTT689" s="203"/>
      <c r="JTU689" s="203"/>
      <c r="JTV689" s="203"/>
      <c r="JTW689" s="203"/>
      <c r="JTX689" s="203"/>
      <c r="JTY689" s="203"/>
      <c r="JTZ689" s="203"/>
      <c r="JUA689" s="203"/>
      <c r="JUB689" s="203"/>
      <c r="JUC689" s="203"/>
      <c r="JUD689" s="203"/>
      <c r="JUE689" s="203"/>
      <c r="JUF689" s="203"/>
      <c r="JUG689" s="203"/>
      <c r="JUH689" s="203"/>
      <c r="JUI689" s="203"/>
      <c r="JUJ689" s="203"/>
      <c r="JUK689" s="203"/>
      <c r="JUL689" s="203"/>
      <c r="JUM689" s="203"/>
      <c r="JUN689" s="203"/>
      <c r="JUO689" s="203"/>
      <c r="JUP689" s="203"/>
      <c r="JUQ689" s="203"/>
      <c r="JUR689" s="203"/>
      <c r="JUS689" s="203"/>
      <c r="JUT689" s="203"/>
      <c r="JUU689" s="203"/>
      <c r="JUV689" s="203"/>
      <c r="JUW689" s="203"/>
      <c r="JUX689" s="203"/>
      <c r="JUY689" s="203"/>
      <c r="JUZ689" s="203"/>
      <c r="JVA689" s="203"/>
      <c r="JVB689" s="203"/>
      <c r="JVC689" s="203"/>
      <c r="JVD689" s="203"/>
      <c r="JVE689" s="203"/>
      <c r="JVF689" s="203"/>
      <c r="JVG689" s="203"/>
      <c r="JVH689" s="203"/>
      <c r="JVI689" s="203"/>
      <c r="JVJ689" s="203"/>
      <c r="JVK689" s="203"/>
      <c r="JVL689" s="203"/>
      <c r="JVM689" s="203"/>
      <c r="JVN689" s="203"/>
      <c r="JVO689" s="203"/>
      <c r="JVP689" s="203"/>
      <c r="JVQ689" s="203"/>
      <c r="JVR689" s="203"/>
      <c r="JVS689" s="203"/>
      <c r="JVT689" s="203"/>
      <c r="JVU689" s="203"/>
      <c r="JVV689" s="203"/>
      <c r="JVW689" s="203"/>
      <c r="JVX689" s="203"/>
      <c r="JVY689" s="203"/>
      <c r="JVZ689" s="203"/>
      <c r="JWA689" s="203"/>
      <c r="JWB689" s="203"/>
      <c r="JWC689" s="203"/>
      <c r="JWD689" s="203"/>
      <c r="JWE689" s="203"/>
      <c r="JWF689" s="203"/>
      <c r="JWG689" s="203"/>
      <c r="JWH689" s="203"/>
      <c r="JWI689" s="203"/>
      <c r="JWJ689" s="203"/>
      <c r="JWK689" s="203"/>
      <c r="JWL689" s="203"/>
      <c r="JWM689" s="203"/>
      <c r="JWN689" s="203"/>
      <c r="JWO689" s="203"/>
      <c r="JWP689" s="203"/>
      <c r="JWQ689" s="203"/>
      <c r="JWR689" s="203"/>
      <c r="JWS689" s="203"/>
      <c r="JWT689" s="203"/>
      <c r="JWU689" s="203"/>
      <c r="JWV689" s="203"/>
      <c r="JWW689" s="203"/>
      <c r="JWX689" s="203"/>
      <c r="JWY689" s="203"/>
      <c r="JWZ689" s="203"/>
      <c r="JXA689" s="203"/>
      <c r="JXB689" s="203"/>
      <c r="JXC689" s="203"/>
      <c r="JXD689" s="203"/>
      <c r="JXE689" s="203"/>
      <c r="JXF689" s="203"/>
      <c r="JXG689" s="203"/>
      <c r="JXH689" s="203"/>
      <c r="JXI689" s="203"/>
      <c r="JXJ689" s="203"/>
      <c r="JXK689" s="203"/>
      <c r="JXL689" s="203"/>
      <c r="JXM689" s="203"/>
      <c r="JXN689" s="203"/>
      <c r="JXO689" s="203"/>
      <c r="JXP689" s="203"/>
      <c r="JXQ689" s="203"/>
      <c r="JXR689" s="203"/>
      <c r="JXS689" s="203"/>
      <c r="JXT689" s="203"/>
      <c r="JXU689" s="203"/>
      <c r="JXV689" s="203"/>
      <c r="JXW689" s="203"/>
      <c r="JXX689" s="203"/>
      <c r="JXY689" s="203"/>
      <c r="JXZ689" s="203"/>
      <c r="JYA689" s="203"/>
      <c r="JYB689" s="203"/>
      <c r="JYC689" s="203"/>
      <c r="JYD689" s="203"/>
      <c r="JYE689" s="203"/>
      <c r="JYF689" s="203"/>
      <c r="JYG689" s="203"/>
      <c r="JYH689" s="203"/>
      <c r="JYI689" s="203"/>
      <c r="JYJ689" s="203"/>
      <c r="JYK689" s="203"/>
      <c r="JYL689" s="203"/>
      <c r="JYM689" s="203"/>
      <c r="JYN689" s="203"/>
      <c r="JYO689" s="203"/>
      <c r="JYP689" s="203"/>
      <c r="JYQ689" s="203"/>
      <c r="JYR689" s="203"/>
      <c r="JYS689" s="203"/>
      <c r="JYT689" s="203"/>
      <c r="JYU689" s="203"/>
      <c r="JYV689" s="203"/>
      <c r="JYW689" s="203"/>
      <c r="JYX689" s="203"/>
      <c r="JYY689" s="203"/>
      <c r="JYZ689" s="203"/>
      <c r="JZA689" s="203"/>
      <c r="JZB689" s="203"/>
      <c r="JZC689" s="203"/>
      <c r="JZD689" s="203"/>
      <c r="JZE689" s="203"/>
      <c r="JZF689" s="203"/>
      <c r="JZG689" s="203"/>
      <c r="JZH689" s="203"/>
      <c r="JZI689" s="203"/>
      <c r="JZJ689" s="203"/>
      <c r="JZK689" s="203"/>
      <c r="JZL689" s="203"/>
      <c r="JZM689" s="203"/>
      <c r="JZN689" s="203"/>
      <c r="JZO689" s="203"/>
      <c r="JZP689" s="203"/>
      <c r="JZQ689" s="203"/>
      <c r="JZR689" s="203"/>
      <c r="JZS689" s="203"/>
      <c r="JZT689" s="203"/>
      <c r="JZU689" s="203"/>
      <c r="JZV689" s="203"/>
      <c r="JZW689" s="203"/>
      <c r="JZX689" s="203"/>
      <c r="JZY689" s="203"/>
      <c r="JZZ689" s="203"/>
      <c r="KAA689" s="203"/>
      <c r="KAB689" s="203"/>
      <c r="KAC689" s="203"/>
      <c r="KAD689" s="203"/>
      <c r="KAE689" s="203"/>
      <c r="KAF689" s="203"/>
      <c r="KAG689" s="203"/>
      <c r="KAH689" s="203"/>
      <c r="KAI689" s="203"/>
      <c r="KAJ689" s="203"/>
      <c r="KAK689" s="203"/>
      <c r="KAL689" s="203"/>
      <c r="KAM689" s="203"/>
      <c r="KAN689" s="203"/>
      <c r="KAO689" s="203"/>
      <c r="KAP689" s="203"/>
      <c r="KAQ689" s="203"/>
      <c r="KAR689" s="203"/>
      <c r="KAS689" s="203"/>
      <c r="KAT689" s="203"/>
      <c r="KAU689" s="203"/>
      <c r="KAV689" s="203"/>
      <c r="KAW689" s="203"/>
      <c r="KAX689" s="203"/>
      <c r="KAY689" s="203"/>
      <c r="KAZ689" s="203"/>
      <c r="KBA689" s="203"/>
      <c r="KBB689" s="203"/>
      <c r="KBC689" s="203"/>
      <c r="KBD689" s="203"/>
      <c r="KBE689" s="203"/>
      <c r="KBF689" s="203"/>
      <c r="KBG689" s="203"/>
      <c r="KBH689" s="203"/>
      <c r="KBI689" s="203"/>
      <c r="KBJ689" s="203"/>
      <c r="KBK689" s="203"/>
      <c r="KBL689" s="203"/>
      <c r="KBM689" s="203"/>
      <c r="KBN689" s="203"/>
      <c r="KBO689" s="203"/>
      <c r="KBP689" s="203"/>
      <c r="KBQ689" s="203"/>
      <c r="KBR689" s="203"/>
      <c r="KBS689" s="203"/>
      <c r="KBT689" s="203"/>
      <c r="KBU689" s="203"/>
      <c r="KBV689" s="203"/>
      <c r="KBW689" s="203"/>
      <c r="KBX689" s="203"/>
      <c r="KBY689" s="203"/>
      <c r="KBZ689" s="203"/>
      <c r="KCA689" s="203"/>
      <c r="KCB689" s="203"/>
      <c r="KCC689" s="203"/>
      <c r="KCD689" s="203"/>
      <c r="KCE689" s="203"/>
      <c r="KCF689" s="203"/>
      <c r="KCG689" s="203"/>
      <c r="KCH689" s="203"/>
      <c r="KCI689" s="203"/>
      <c r="KCJ689" s="203"/>
      <c r="KCK689" s="203"/>
      <c r="KCL689" s="203"/>
      <c r="KCM689" s="203"/>
      <c r="KCN689" s="203"/>
      <c r="KCO689" s="203"/>
      <c r="KCP689" s="203"/>
      <c r="KCQ689" s="203"/>
      <c r="KCR689" s="203"/>
      <c r="KCS689" s="203"/>
      <c r="KCT689" s="203"/>
      <c r="KCU689" s="203"/>
      <c r="KCV689" s="203"/>
      <c r="KCW689" s="203"/>
      <c r="KCX689" s="203"/>
      <c r="KCY689" s="203"/>
      <c r="KCZ689" s="203"/>
      <c r="KDA689" s="203"/>
      <c r="KDB689" s="203"/>
      <c r="KDC689" s="203"/>
      <c r="KDD689" s="203"/>
      <c r="KDE689" s="203"/>
      <c r="KDF689" s="203"/>
      <c r="KDG689" s="203"/>
      <c r="KDH689" s="203"/>
      <c r="KDI689" s="203"/>
      <c r="KDJ689" s="203"/>
      <c r="KDK689" s="203"/>
      <c r="KDL689" s="203"/>
      <c r="KDM689" s="203"/>
      <c r="KDN689" s="203"/>
      <c r="KDO689" s="203"/>
      <c r="KDP689" s="203"/>
      <c r="KDQ689" s="203"/>
      <c r="KDR689" s="203"/>
      <c r="KDS689" s="203"/>
      <c r="KDT689" s="203"/>
      <c r="KDU689" s="203"/>
      <c r="KDV689" s="203"/>
      <c r="KDW689" s="203"/>
      <c r="KDX689" s="203"/>
      <c r="KDY689" s="203"/>
      <c r="KDZ689" s="203"/>
      <c r="KEA689" s="203"/>
      <c r="KEB689" s="203"/>
      <c r="KEC689" s="203"/>
      <c r="KED689" s="203"/>
      <c r="KEE689" s="203"/>
      <c r="KEF689" s="203"/>
      <c r="KEG689" s="203"/>
      <c r="KEH689" s="203"/>
      <c r="KEI689" s="203"/>
      <c r="KEJ689" s="203"/>
      <c r="KEK689" s="203"/>
      <c r="KEL689" s="203"/>
      <c r="KEM689" s="203"/>
      <c r="KEN689" s="203"/>
      <c r="KEO689" s="203"/>
      <c r="KEP689" s="203"/>
      <c r="KEQ689" s="203"/>
      <c r="KER689" s="203"/>
      <c r="KES689" s="203"/>
      <c r="KET689" s="203"/>
      <c r="KEU689" s="203"/>
      <c r="KEV689" s="203"/>
      <c r="KEW689" s="203"/>
      <c r="KEX689" s="203"/>
      <c r="KEY689" s="203"/>
      <c r="KEZ689" s="203"/>
      <c r="KFA689" s="203"/>
      <c r="KFB689" s="203"/>
      <c r="KFC689" s="203"/>
      <c r="KFD689" s="203"/>
      <c r="KFE689" s="203"/>
      <c r="KFF689" s="203"/>
      <c r="KFG689" s="203"/>
      <c r="KFH689" s="203"/>
      <c r="KFI689" s="203"/>
      <c r="KFJ689" s="203"/>
      <c r="KFK689" s="203"/>
      <c r="KFL689" s="203"/>
      <c r="KFM689" s="203"/>
      <c r="KFN689" s="203"/>
      <c r="KFO689" s="203"/>
      <c r="KFP689" s="203"/>
      <c r="KFQ689" s="203"/>
      <c r="KFR689" s="203"/>
      <c r="KFS689" s="203"/>
      <c r="KFT689" s="203"/>
      <c r="KFU689" s="203"/>
      <c r="KFV689" s="203"/>
      <c r="KFW689" s="203"/>
      <c r="KFX689" s="203"/>
      <c r="KFY689" s="203"/>
      <c r="KFZ689" s="203"/>
      <c r="KGA689" s="203"/>
      <c r="KGB689" s="203"/>
      <c r="KGC689" s="203"/>
      <c r="KGD689" s="203"/>
      <c r="KGE689" s="203"/>
      <c r="KGF689" s="203"/>
      <c r="KGG689" s="203"/>
      <c r="KGH689" s="203"/>
      <c r="KGI689" s="203"/>
      <c r="KGJ689" s="203"/>
      <c r="KGK689" s="203"/>
      <c r="KGL689" s="203"/>
      <c r="KGM689" s="203"/>
      <c r="KGN689" s="203"/>
      <c r="KGO689" s="203"/>
      <c r="KGP689" s="203"/>
      <c r="KGQ689" s="203"/>
      <c r="KGR689" s="203"/>
      <c r="KGS689" s="203"/>
      <c r="KGT689" s="203"/>
      <c r="KGU689" s="203"/>
      <c r="KGV689" s="203"/>
      <c r="KGW689" s="203"/>
      <c r="KGX689" s="203"/>
      <c r="KGY689" s="203"/>
      <c r="KGZ689" s="203"/>
      <c r="KHA689" s="203"/>
      <c r="KHB689" s="203"/>
      <c r="KHC689" s="203"/>
      <c r="KHD689" s="203"/>
      <c r="KHE689" s="203"/>
      <c r="KHF689" s="203"/>
      <c r="KHG689" s="203"/>
      <c r="KHH689" s="203"/>
      <c r="KHI689" s="203"/>
      <c r="KHJ689" s="203"/>
      <c r="KHK689" s="203"/>
      <c r="KHL689" s="203"/>
      <c r="KHM689" s="203"/>
      <c r="KHN689" s="203"/>
      <c r="KHO689" s="203"/>
      <c r="KHP689" s="203"/>
      <c r="KHQ689" s="203"/>
      <c r="KHR689" s="203"/>
      <c r="KHS689" s="203"/>
      <c r="KHT689" s="203"/>
      <c r="KHU689" s="203"/>
      <c r="KHV689" s="203"/>
      <c r="KHW689" s="203"/>
      <c r="KHX689" s="203"/>
      <c r="KHY689" s="203"/>
      <c r="KHZ689" s="203"/>
      <c r="KIA689" s="203"/>
      <c r="KIB689" s="203"/>
      <c r="KIC689" s="203"/>
      <c r="KID689" s="203"/>
      <c r="KIE689" s="203"/>
      <c r="KIF689" s="203"/>
      <c r="KIG689" s="203"/>
      <c r="KIH689" s="203"/>
      <c r="KII689" s="203"/>
      <c r="KIJ689" s="203"/>
      <c r="KIK689" s="203"/>
      <c r="KIL689" s="203"/>
      <c r="KIM689" s="203"/>
      <c r="KIN689" s="203"/>
      <c r="KIO689" s="203"/>
      <c r="KIP689" s="203"/>
      <c r="KIQ689" s="203"/>
      <c r="KIR689" s="203"/>
      <c r="KIS689" s="203"/>
      <c r="KIT689" s="203"/>
      <c r="KIU689" s="203"/>
      <c r="KIV689" s="203"/>
      <c r="KIW689" s="203"/>
      <c r="KIX689" s="203"/>
      <c r="KIY689" s="203"/>
      <c r="KIZ689" s="203"/>
      <c r="KJA689" s="203"/>
      <c r="KJB689" s="203"/>
      <c r="KJC689" s="203"/>
      <c r="KJD689" s="203"/>
      <c r="KJE689" s="203"/>
      <c r="KJF689" s="203"/>
      <c r="KJG689" s="203"/>
      <c r="KJH689" s="203"/>
      <c r="KJI689" s="203"/>
      <c r="KJJ689" s="203"/>
      <c r="KJK689" s="203"/>
      <c r="KJL689" s="203"/>
      <c r="KJM689" s="203"/>
      <c r="KJN689" s="203"/>
      <c r="KJO689" s="203"/>
      <c r="KJP689" s="203"/>
      <c r="KJQ689" s="203"/>
      <c r="KJR689" s="203"/>
      <c r="KJS689" s="203"/>
      <c r="KJT689" s="203"/>
      <c r="KJU689" s="203"/>
      <c r="KJV689" s="203"/>
      <c r="KJW689" s="203"/>
      <c r="KJX689" s="203"/>
      <c r="KJY689" s="203"/>
      <c r="KJZ689" s="203"/>
      <c r="KKA689" s="203"/>
      <c r="KKB689" s="203"/>
      <c r="KKC689" s="203"/>
      <c r="KKD689" s="203"/>
      <c r="KKE689" s="203"/>
      <c r="KKF689" s="203"/>
      <c r="KKG689" s="203"/>
      <c r="KKH689" s="203"/>
      <c r="KKI689" s="203"/>
      <c r="KKJ689" s="203"/>
      <c r="KKK689" s="203"/>
      <c r="KKL689" s="203"/>
      <c r="KKM689" s="203"/>
      <c r="KKN689" s="203"/>
      <c r="KKO689" s="203"/>
      <c r="KKP689" s="203"/>
      <c r="KKQ689" s="203"/>
      <c r="KKR689" s="203"/>
      <c r="KKS689" s="203"/>
      <c r="KKT689" s="203"/>
      <c r="KKU689" s="203"/>
      <c r="KKV689" s="203"/>
      <c r="KKW689" s="203"/>
      <c r="KKX689" s="203"/>
      <c r="KKY689" s="203"/>
      <c r="KKZ689" s="203"/>
      <c r="KLA689" s="203"/>
      <c r="KLB689" s="203"/>
      <c r="KLC689" s="203"/>
      <c r="KLD689" s="203"/>
      <c r="KLE689" s="203"/>
      <c r="KLF689" s="203"/>
      <c r="KLG689" s="203"/>
      <c r="KLH689" s="203"/>
      <c r="KLI689" s="203"/>
      <c r="KLJ689" s="203"/>
      <c r="KLK689" s="203"/>
      <c r="KLL689" s="203"/>
      <c r="KLM689" s="203"/>
      <c r="KLN689" s="203"/>
      <c r="KLO689" s="203"/>
      <c r="KLP689" s="203"/>
      <c r="KLQ689" s="203"/>
      <c r="KLR689" s="203"/>
      <c r="KLS689" s="203"/>
      <c r="KLT689" s="203"/>
      <c r="KLU689" s="203"/>
      <c r="KLV689" s="203"/>
      <c r="KLW689" s="203"/>
      <c r="KLX689" s="203"/>
      <c r="KLY689" s="203"/>
      <c r="KLZ689" s="203"/>
      <c r="KMA689" s="203"/>
      <c r="KMB689" s="203"/>
      <c r="KMC689" s="203"/>
      <c r="KMD689" s="203"/>
      <c r="KME689" s="203"/>
      <c r="KMF689" s="203"/>
      <c r="KMG689" s="203"/>
      <c r="KMH689" s="203"/>
      <c r="KMI689" s="203"/>
      <c r="KMJ689" s="203"/>
      <c r="KMK689" s="203"/>
      <c r="KML689" s="203"/>
      <c r="KMM689" s="203"/>
      <c r="KMN689" s="203"/>
      <c r="KMO689" s="203"/>
      <c r="KMP689" s="203"/>
      <c r="KMQ689" s="203"/>
      <c r="KMR689" s="203"/>
      <c r="KMS689" s="203"/>
      <c r="KMT689" s="203"/>
      <c r="KMU689" s="203"/>
      <c r="KMV689" s="203"/>
      <c r="KMW689" s="203"/>
      <c r="KMX689" s="203"/>
      <c r="KMY689" s="203"/>
      <c r="KMZ689" s="203"/>
      <c r="KNA689" s="203"/>
      <c r="KNB689" s="203"/>
      <c r="KNC689" s="203"/>
      <c r="KND689" s="203"/>
      <c r="KNE689" s="203"/>
      <c r="KNF689" s="203"/>
      <c r="KNG689" s="203"/>
      <c r="KNH689" s="203"/>
      <c r="KNI689" s="203"/>
      <c r="KNJ689" s="203"/>
      <c r="KNK689" s="203"/>
      <c r="KNL689" s="203"/>
      <c r="KNM689" s="203"/>
      <c r="KNN689" s="203"/>
      <c r="KNO689" s="203"/>
      <c r="KNP689" s="203"/>
      <c r="KNQ689" s="203"/>
      <c r="KNR689" s="203"/>
      <c r="KNS689" s="203"/>
      <c r="KNT689" s="203"/>
      <c r="KNU689" s="203"/>
      <c r="KNV689" s="203"/>
      <c r="KNW689" s="203"/>
      <c r="KNX689" s="203"/>
      <c r="KNY689" s="203"/>
      <c r="KNZ689" s="203"/>
      <c r="KOA689" s="203"/>
      <c r="KOB689" s="203"/>
      <c r="KOC689" s="203"/>
      <c r="KOD689" s="203"/>
      <c r="KOE689" s="203"/>
      <c r="KOF689" s="203"/>
      <c r="KOG689" s="203"/>
      <c r="KOH689" s="203"/>
      <c r="KOI689" s="203"/>
      <c r="KOJ689" s="203"/>
      <c r="KOK689" s="203"/>
      <c r="KOL689" s="203"/>
      <c r="KOM689" s="203"/>
      <c r="KON689" s="203"/>
      <c r="KOO689" s="203"/>
      <c r="KOP689" s="203"/>
      <c r="KOQ689" s="203"/>
      <c r="KOR689" s="203"/>
      <c r="KOS689" s="203"/>
      <c r="KOT689" s="203"/>
      <c r="KOU689" s="203"/>
      <c r="KOV689" s="203"/>
      <c r="KOW689" s="203"/>
      <c r="KOX689" s="203"/>
      <c r="KOY689" s="203"/>
      <c r="KOZ689" s="203"/>
      <c r="KPA689" s="203"/>
      <c r="KPB689" s="203"/>
      <c r="KPC689" s="203"/>
      <c r="KPD689" s="203"/>
      <c r="KPE689" s="203"/>
      <c r="KPF689" s="203"/>
      <c r="KPG689" s="203"/>
      <c r="KPH689" s="203"/>
      <c r="KPI689" s="203"/>
      <c r="KPJ689" s="203"/>
      <c r="KPK689" s="203"/>
      <c r="KPL689" s="203"/>
      <c r="KPM689" s="203"/>
      <c r="KPN689" s="203"/>
      <c r="KPO689" s="203"/>
      <c r="KPP689" s="203"/>
      <c r="KPQ689" s="203"/>
      <c r="KPR689" s="203"/>
      <c r="KPS689" s="203"/>
      <c r="KPT689" s="203"/>
      <c r="KPU689" s="203"/>
      <c r="KPV689" s="203"/>
      <c r="KPW689" s="203"/>
      <c r="KPX689" s="203"/>
      <c r="KPY689" s="203"/>
      <c r="KPZ689" s="203"/>
      <c r="KQA689" s="203"/>
      <c r="KQB689" s="203"/>
      <c r="KQC689" s="203"/>
      <c r="KQD689" s="203"/>
      <c r="KQE689" s="203"/>
      <c r="KQF689" s="203"/>
      <c r="KQG689" s="203"/>
      <c r="KQH689" s="203"/>
      <c r="KQI689" s="203"/>
      <c r="KQJ689" s="203"/>
      <c r="KQK689" s="203"/>
      <c r="KQL689" s="203"/>
      <c r="KQM689" s="203"/>
      <c r="KQN689" s="203"/>
      <c r="KQO689" s="203"/>
      <c r="KQP689" s="203"/>
      <c r="KQQ689" s="203"/>
      <c r="KQR689" s="203"/>
      <c r="KQS689" s="203"/>
      <c r="KQT689" s="203"/>
      <c r="KQU689" s="203"/>
      <c r="KQV689" s="203"/>
      <c r="KQW689" s="203"/>
      <c r="KQX689" s="203"/>
      <c r="KQY689" s="203"/>
      <c r="KQZ689" s="203"/>
      <c r="KRA689" s="203"/>
      <c r="KRB689" s="203"/>
      <c r="KRC689" s="203"/>
      <c r="KRD689" s="203"/>
      <c r="KRE689" s="203"/>
      <c r="KRF689" s="203"/>
      <c r="KRG689" s="203"/>
      <c r="KRH689" s="203"/>
      <c r="KRI689" s="203"/>
      <c r="KRJ689" s="203"/>
      <c r="KRK689" s="203"/>
      <c r="KRL689" s="203"/>
      <c r="KRM689" s="203"/>
      <c r="KRN689" s="203"/>
      <c r="KRO689" s="203"/>
      <c r="KRP689" s="203"/>
      <c r="KRQ689" s="203"/>
      <c r="KRR689" s="203"/>
      <c r="KRS689" s="203"/>
      <c r="KRT689" s="203"/>
      <c r="KRU689" s="203"/>
      <c r="KRV689" s="203"/>
      <c r="KRW689" s="203"/>
      <c r="KRX689" s="203"/>
      <c r="KRY689" s="203"/>
      <c r="KRZ689" s="203"/>
      <c r="KSA689" s="203"/>
      <c r="KSB689" s="203"/>
      <c r="KSC689" s="203"/>
      <c r="KSD689" s="203"/>
      <c r="KSE689" s="203"/>
      <c r="KSF689" s="203"/>
      <c r="KSG689" s="203"/>
      <c r="KSH689" s="203"/>
      <c r="KSI689" s="203"/>
      <c r="KSJ689" s="203"/>
      <c r="KSK689" s="203"/>
      <c r="KSL689" s="203"/>
      <c r="KSM689" s="203"/>
      <c r="KSN689" s="203"/>
      <c r="KSO689" s="203"/>
      <c r="KSP689" s="203"/>
      <c r="KSQ689" s="203"/>
      <c r="KSR689" s="203"/>
      <c r="KSS689" s="203"/>
      <c r="KST689" s="203"/>
      <c r="KSU689" s="203"/>
      <c r="KSV689" s="203"/>
      <c r="KSW689" s="203"/>
      <c r="KSX689" s="203"/>
      <c r="KSY689" s="203"/>
      <c r="KSZ689" s="203"/>
      <c r="KTA689" s="203"/>
      <c r="KTB689" s="203"/>
      <c r="KTC689" s="203"/>
      <c r="KTD689" s="203"/>
      <c r="KTE689" s="203"/>
      <c r="KTF689" s="203"/>
      <c r="KTG689" s="203"/>
      <c r="KTH689" s="203"/>
      <c r="KTI689" s="203"/>
      <c r="KTJ689" s="203"/>
      <c r="KTK689" s="203"/>
      <c r="KTL689" s="203"/>
      <c r="KTM689" s="203"/>
      <c r="KTN689" s="203"/>
      <c r="KTO689" s="203"/>
      <c r="KTP689" s="203"/>
      <c r="KTQ689" s="203"/>
      <c r="KTR689" s="203"/>
      <c r="KTS689" s="203"/>
      <c r="KTT689" s="203"/>
      <c r="KTU689" s="203"/>
      <c r="KTV689" s="203"/>
      <c r="KTW689" s="203"/>
      <c r="KTX689" s="203"/>
      <c r="KTY689" s="203"/>
      <c r="KTZ689" s="203"/>
      <c r="KUA689" s="203"/>
      <c r="KUB689" s="203"/>
      <c r="KUC689" s="203"/>
      <c r="KUD689" s="203"/>
      <c r="KUE689" s="203"/>
      <c r="KUF689" s="203"/>
      <c r="KUG689" s="203"/>
      <c r="KUH689" s="203"/>
      <c r="KUI689" s="203"/>
      <c r="KUJ689" s="203"/>
      <c r="KUK689" s="203"/>
      <c r="KUL689" s="203"/>
      <c r="KUM689" s="203"/>
      <c r="KUN689" s="203"/>
      <c r="KUO689" s="203"/>
      <c r="KUP689" s="203"/>
      <c r="KUQ689" s="203"/>
      <c r="KUR689" s="203"/>
      <c r="KUS689" s="203"/>
      <c r="KUT689" s="203"/>
      <c r="KUU689" s="203"/>
      <c r="KUV689" s="203"/>
      <c r="KUW689" s="203"/>
      <c r="KUX689" s="203"/>
      <c r="KUY689" s="203"/>
      <c r="KUZ689" s="203"/>
      <c r="KVA689" s="203"/>
      <c r="KVB689" s="203"/>
      <c r="KVC689" s="203"/>
      <c r="KVD689" s="203"/>
      <c r="KVE689" s="203"/>
      <c r="KVF689" s="203"/>
      <c r="KVG689" s="203"/>
      <c r="KVH689" s="203"/>
      <c r="KVI689" s="203"/>
      <c r="KVJ689" s="203"/>
      <c r="KVK689" s="203"/>
      <c r="KVL689" s="203"/>
      <c r="KVM689" s="203"/>
      <c r="KVN689" s="203"/>
      <c r="KVO689" s="203"/>
      <c r="KVP689" s="203"/>
      <c r="KVQ689" s="203"/>
      <c r="KVR689" s="203"/>
      <c r="KVS689" s="203"/>
      <c r="KVT689" s="203"/>
      <c r="KVU689" s="203"/>
      <c r="KVV689" s="203"/>
      <c r="KVW689" s="203"/>
      <c r="KVX689" s="203"/>
      <c r="KVY689" s="203"/>
      <c r="KVZ689" s="203"/>
      <c r="KWA689" s="203"/>
      <c r="KWB689" s="203"/>
      <c r="KWC689" s="203"/>
      <c r="KWD689" s="203"/>
      <c r="KWE689" s="203"/>
      <c r="KWF689" s="203"/>
      <c r="KWG689" s="203"/>
      <c r="KWH689" s="203"/>
      <c r="KWI689" s="203"/>
      <c r="KWJ689" s="203"/>
      <c r="KWK689" s="203"/>
      <c r="KWL689" s="203"/>
      <c r="KWM689" s="203"/>
      <c r="KWN689" s="203"/>
      <c r="KWO689" s="203"/>
      <c r="KWP689" s="203"/>
      <c r="KWQ689" s="203"/>
      <c r="KWR689" s="203"/>
      <c r="KWS689" s="203"/>
      <c r="KWT689" s="203"/>
      <c r="KWU689" s="203"/>
      <c r="KWV689" s="203"/>
      <c r="KWW689" s="203"/>
      <c r="KWX689" s="203"/>
      <c r="KWY689" s="203"/>
      <c r="KWZ689" s="203"/>
      <c r="KXA689" s="203"/>
      <c r="KXB689" s="203"/>
      <c r="KXC689" s="203"/>
      <c r="KXD689" s="203"/>
      <c r="KXE689" s="203"/>
      <c r="KXF689" s="203"/>
      <c r="KXG689" s="203"/>
      <c r="KXH689" s="203"/>
      <c r="KXI689" s="203"/>
      <c r="KXJ689" s="203"/>
      <c r="KXK689" s="203"/>
      <c r="KXL689" s="203"/>
      <c r="KXM689" s="203"/>
      <c r="KXN689" s="203"/>
      <c r="KXO689" s="203"/>
      <c r="KXP689" s="203"/>
      <c r="KXQ689" s="203"/>
      <c r="KXR689" s="203"/>
      <c r="KXS689" s="203"/>
      <c r="KXT689" s="203"/>
      <c r="KXU689" s="203"/>
      <c r="KXV689" s="203"/>
      <c r="KXW689" s="203"/>
      <c r="KXX689" s="203"/>
      <c r="KXY689" s="203"/>
      <c r="KXZ689" s="203"/>
      <c r="KYA689" s="203"/>
      <c r="KYB689" s="203"/>
      <c r="KYC689" s="203"/>
      <c r="KYD689" s="203"/>
      <c r="KYE689" s="203"/>
      <c r="KYF689" s="203"/>
      <c r="KYG689" s="203"/>
      <c r="KYH689" s="203"/>
      <c r="KYI689" s="203"/>
      <c r="KYJ689" s="203"/>
      <c r="KYK689" s="203"/>
      <c r="KYL689" s="203"/>
      <c r="KYM689" s="203"/>
      <c r="KYN689" s="203"/>
      <c r="KYO689" s="203"/>
      <c r="KYP689" s="203"/>
      <c r="KYQ689" s="203"/>
      <c r="KYR689" s="203"/>
      <c r="KYS689" s="203"/>
      <c r="KYT689" s="203"/>
      <c r="KYU689" s="203"/>
      <c r="KYV689" s="203"/>
      <c r="KYW689" s="203"/>
      <c r="KYX689" s="203"/>
      <c r="KYY689" s="203"/>
      <c r="KYZ689" s="203"/>
      <c r="KZA689" s="203"/>
      <c r="KZB689" s="203"/>
      <c r="KZC689" s="203"/>
      <c r="KZD689" s="203"/>
      <c r="KZE689" s="203"/>
      <c r="KZF689" s="203"/>
      <c r="KZG689" s="203"/>
      <c r="KZH689" s="203"/>
      <c r="KZI689" s="203"/>
      <c r="KZJ689" s="203"/>
      <c r="KZK689" s="203"/>
      <c r="KZL689" s="203"/>
      <c r="KZM689" s="203"/>
      <c r="KZN689" s="203"/>
      <c r="KZO689" s="203"/>
      <c r="KZP689" s="203"/>
      <c r="KZQ689" s="203"/>
      <c r="KZR689" s="203"/>
      <c r="KZS689" s="203"/>
      <c r="KZT689" s="203"/>
      <c r="KZU689" s="203"/>
      <c r="KZV689" s="203"/>
      <c r="KZW689" s="203"/>
      <c r="KZX689" s="203"/>
      <c r="KZY689" s="203"/>
      <c r="KZZ689" s="203"/>
      <c r="LAA689" s="203"/>
      <c r="LAB689" s="203"/>
      <c r="LAC689" s="203"/>
      <c r="LAD689" s="203"/>
      <c r="LAE689" s="203"/>
      <c r="LAF689" s="203"/>
      <c r="LAG689" s="203"/>
      <c r="LAH689" s="203"/>
      <c r="LAI689" s="203"/>
      <c r="LAJ689" s="203"/>
      <c r="LAK689" s="203"/>
      <c r="LAL689" s="203"/>
      <c r="LAM689" s="203"/>
      <c r="LAN689" s="203"/>
      <c r="LAO689" s="203"/>
      <c r="LAP689" s="203"/>
      <c r="LAQ689" s="203"/>
      <c r="LAR689" s="203"/>
      <c r="LAS689" s="203"/>
      <c r="LAT689" s="203"/>
      <c r="LAU689" s="203"/>
      <c r="LAV689" s="203"/>
      <c r="LAW689" s="203"/>
      <c r="LAX689" s="203"/>
      <c r="LAY689" s="203"/>
      <c r="LAZ689" s="203"/>
      <c r="LBA689" s="203"/>
      <c r="LBB689" s="203"/>
      <c r="LBC689" s="203"/>
      <c r="LBD689" s="203"/>
      <c r="LBE689" s="203"/>
      <c r="LBF689" s="203"/>
      <c r="LBG689" s="203"/>
      <c r="LBH689" s="203"/>
      <c r="LBI689" s="203"/>
      <c r="LBJ689" s="203"/>
      <c r="LBK689" s="203"/>
      <c r="LBL689" s="203"/>
      <c r="LBM689" s="203"/>
      <c r="LBN689" s="203"/>
      <c r="LBO689" s="203"/>
      <c r="LBP689" s="203"/>
      <c r="LBQ689" s="203"/>
      <c r="LBR689" s="203"/>
      <c r="LBS689" s="203"/>
      <c r="LBT689" s="203"/>
      <c r="LBU689" s="203"/>
      <c r="LBV689" s="203"/>
      <c r="LBW689" s="203"/>
      <c r="LBX689" s="203"/>
      <c r="LBY689" s="203"/>
      <c r="LBZ689" s="203"/>
      <c r="LCA689" s="203"/>
      <c r="LCB689" s="203"/>
      <c r="LCC689" s="203"/>
      <c r="LCD689" s="203"/>
      <c r="LCE689" s="203"/>
      <c r="LCF689" s="203"/>
      <c r="LCG689" s="203"/>
      <c r="LCH689" s="203"/>
      <c r="LCI689" s="203"/>
      <c r="LCJ689" s="203"/>
      <c r="LCK689" s="203"/>
      <c r="LCL689" s="203"/>
      <c r="LCM689" s="203"/>
      <c r="LCN689" s="203"/>
      <c r="LCO689" s="203"/>
      <c r="LCP689" s="203"/>
      <c r="LCQ689" s="203"/>
      <c r="LCR689" s="203"/>
      <c r="LCS689" s="203"/>
      <c r="LCT689" s="203"/>
      <c r="LCU689" s="203"/>
      <c r="LCV689" s="203"/>
      <c r="LCW689" s="203"/>
      <c r="LCX689" s="203"/>
      <c r="LCY689" s="203"/>
      <c r="LCZ689" s="203"/>
      <c r="LDA689" s="203"/>
      <c r="LDB689" s="203"/>
      <c r="LDC689" s="203"/>
      <c r="LDD689" s="203"/>
      <c r="LDE689" s="203"/>
      <c r="LDF689" s="203"/>
      <c r="LDG689" s="203"/>
      <c r="LDH689" s="203"/>
      <c r="LDI689" s="203"/>
      <c r="LDJ689" s="203"/>
      <c r="LDK689" s="203"/>
      <c r="LDL689" s="203"/>
      <c r="LDM689" s="203"/>
      <c r="LDN689" s="203"/>
      <c r="LDO689" s="203"/>
      <c r="LDP689" s="203"/>
      <c r="LDQ689" s="203"/>
      <c r="LDR689" s="203"/>
      <c r="LDS689" s="203"/>
      <c r="LDT689" s="203"/>
      <c r="LDU689" s="203"/>
      <c r="LDV689" s="203"/>
      <c r="LDW689" s="203"/>
      <c r="LDX689" s="203"/>
      <c r="LDY689" s="203"/>
      <c r="LDZ689" s="203"/>
      <c r="LEA689" s="203"/>
      <c r="LEB689" s="203"/>
      <c r="LEC689" s="203"/>
      <c r="LED689" s="203"/>
      <c r="LEE689" s="203"/>
      <c r="LEF689" s="203"/>
      <c r="LEG689" s="203"/>
      <c r="LEH689" s="203"/>
      <c r="LEI689" s="203"/>
      <c r="LEJ689" s="203"/>
      <c r="LEK689" s="203"/>
      <c r="LEL689" s="203"/>
      <c r="LEM689" s="203"/>
      <c r="LEN689" s="203"/>
      <c r="LEO689" s="203"/>
      <c r="LEP689" s="203"/>
      <c r="LEQ689" s="203"/>
      <c r="LER689" s="203"/>
      <c r="LES689" s="203"/>
      <c r="LET689" s="203"/>
      <c r="LEU689" s="203"/>
      <c r="LEV689" s="203"/>
      <c r="LEW689" s="203"/>
      <c r="LEX689" s="203"/>
      <c r="LEY689" s="203"/>
      <c r="LEZ689" s="203"/>
      <c r="LFA689" s="203"/>
      <c r="LFB689" s="203"/>
      <c r="LFC689" s="203"/>
      <c r="LFD689" s="203"/>
      <c r="LFE689" s="203"/>
      <c r="LFF689" s="203"/>
      <c r="LFG689" s="203"/>
      <c r="LFH689" s="203"/>
      <c r="LFI689" s="203"/>
      <c r="LFJ689" s="203"/>
      <c r="LFK689" s="203"/>
      <c r="LFL689" s="203"/>
      <c r="LFM689" s="203"/>
      <c r="LFN689" s="203"/>
      <c r="LFO689" s="203"/>
      <c r="LFP689" s="203"/>
      <c r="LFQ689" s="203"/>
      <c r="LFR689" s="203"/>
      <c r="LFS689" s="203"/>
      <c r="LFT689" s="203"/>
      <c r="LFU689" s="203"/>
      <c r="LFV689" s="203"/>
      <c r="LFW689" s="203"/>
      <c r="LFX689" s="203"/>
      <c r="LFY689" s="203"/>
      <c r="LFZ689" s="203"/>
      <c r="LGA689" s="203"/>
      <c r="LGB689" s="203"/>
      <c r="LGC689" s="203"/>
      <c r="LGD689" s="203"/>
      <c r="LGE689" s="203"/>
      <c r="LGF689" s="203"/>
      <c r="LGG689" s="203"/>
      <c r="LGH689" s="203"/>
      <c r="LGI689" s="203"/>
      <c r="LGJ689" s="203"/>
      <c r="LGK689" s="203"/>
      <c r="LGL689" s="203"/>
      <c r="LGM689" s="203"/>
      <c r="LGN689" s="203"/>
      <c r="LGO689" s="203"/>
      <c r="LGP689" s="203"/>
      <c r="LGQ689" s="203"/>
      <c r="LGR689" s="203"/>
      <c r="LGS689" s="203"/>
      <c r="LGT689" s="203"/>
      <c r="LGU689" s="203"/>
      <c r="LGV689" s="203"/>
      <c r="LGW689" s="203"/>
      <c r="LGX689" s="203"/>
      <c r="LGY689" s="203"/>
      <c r="LGZ689" s="203"/>
      <c r="LHA689" s="203"/>
      <c r="LHB689" s="203"/>
      <c r="LHC689" s="203"/>
      <c r="LHD689" s="203"/>
      <c r="LHE689" s="203"/>
      <c r="LHF689" s="203"/>
      <c r="LHG689" s="203"/>
      <c r="LHH689" s="203"/>
      <c r="LHI689" s="203"/>
      <c r="LHJ689" s="203"/>
      <c r="LHK689" s="203"/>
      <c r="LHL689" s="203"/>
      <c r="LHM689" s="203"/>
      <c r="LHN689" s="203"/>
      <c r="LHO689" s="203"/>
      <c r="LHP689" s="203"/>
      <c r="LHQ689" s="203"/>
      <c r="LHR689" s="203"/>
      <c r="LHS689" s="203"/>
      <c r="LHT689" s="203"/>
      <c r="LHU689" s="203"/>
      <c r="LHV689" s="203"/>
      <c r="LHW689" s="203"/>
      <c r="LHX689" s="203"/>
      <c r="LHY689" s="203"/>
      <c r="LHZ689" s="203"/>
      <c r="LIA689" s="203"/>
      <c r="LIB689" s="203"/>
      <c r="LIC689" s="203"/>
      <c r="LID689" s="203"/>
      <c r="LIE689" s="203"/>
      <c r="LIF689" s="203"/>
      <c r="LIG689" s="203"/>
      <c r="LIH689" s="203"/>
      <c r="LII689" s="203"/>
      <c r="LIJ689" s="203"/>
      <c r="LIK689" s="203"/>
      <c r="LIL689" s="203"/>
      <c r="LIM689" s="203"/>
      <c r="LIN689" s="203"/>
      <c r="LIO689" s="203"/>
      <c r="LIP689" s="203"/>
      <c r="LIQ689" s="203"/>
      <c r="LIR689" s="203"/>
      <c r="LIS689" s="203"/>
      <c r="LIT689" s="203"/>
      <c r="LIU689" s="203"/>
      <c r="LIV689" s="203"/>
      <c r="LIW689" s="203"/>
      <c r="LIX689" s="203"/>
      <c r="LIY689" s="203"/>
      <c r="LIZ689" s="203"/>
      <c r="LJA689" s="203"/>
      <c r="LJB689" s="203"/>
      <c r="LJC689" s="203"/>
      <c r="LJD689" s="203"/>
      <c r="LJE689" s="203"/>
      <c r="LJF689" s="203"/>
      <c r="LJG689" s="203"/>
      <c r="LJH689" s="203"/>
      <c r="LJI689" s="203"/>
      <c r="LJJ689" s="203"/>
      <c r="LJK689" s="203"/>
      <c r="LJL689" s="203"/>
      <c r="LJM689" s="203"/>
      <c r="LJN689" s="203"/>
      <c r="LJO689" s="203"/>
      <c r="LJP689" s="203"/>
      <c r="LJQ689" s="203"/>
      <c r="LJR689" s="203"/>
      <c r="LJS689" s="203"/>
      <c r="LJT689" s="203"/>
      <c r="LJU689" s="203"/>
      <c r="LJV689" s="203"/>
      <c r="LJW689" s="203"/>
      <c r="LJX689" s="203"/>
      <c r="LJY689" s="203"/>
      <c r="LJZ689" s="203"/>
      <c r="LKA689" s="203"/>
      <c r="LKB689" s="203"/>
      <c r="LKC689" s="203"/>
      <c r="LKD689" s="203"/>
      <c r="LKE689" s="203"/>
      <c r="LKF689" s="203"/>
      <c r="LKG689" s="203"/>
      <c r="LKH689" s="203"/>
      <c r="LKI689" s="203"/>
      <c r="LKJ689" s="203"/>
      <c r="LKK689" s="203"/>
      <c r="LKL689" s="203"/>
      <c r="LKM689" s="203"/>
      <c r="LKN689" s="203"/>
      <c r="LKO689" s="203"/>
      <c r="LKP689" s="203"/>
      <c r="LKQ689" s="203"/>
      <c r="LKR689" s="203"/>
      <c r="LKS689" s="203"/>
      <c r="LKT689" s="203"/>
      <c r="LKU689" s="203"/>
      <c r="LKV689" s="203"/>
      <c r="LKW689" s="203"/>
      <c r="LKX689" s="203"/>
      <c r="LKY689" s="203"/>
      <c r="LKZ689" s="203"/>
      <c r="LLA689" s="203"/>
      <c r="LLB689" s="203"/>
      <c r="LLC689" s="203"/>
      <c r="LLD689" s="203"/>
      <c r="LLE689" s="203"/>
      <c r="LLF689" s="203"/>
      <c r="LLG689" s="203"/>
      <c r="LLH689" s="203"/>
      <c r="LLI689" s="203"/>
      <c r="LLJ689" s="203"/>
      <c r="LLK689" s="203"/>
      <c r="LLL689" s="203"/>
      <c r="LLM689" s="203"/>
      <c r="LLN689" s="203"/>
      <c r="LLO689" s="203"/>
      <c r="LLP689" s="203"/>
      <c r="LLQ689" s="203"/>
      <c r="LLR689" s="203"/>
      <c r="LLS689" s="203"/>
      <c r="LLT689" s="203"/>
      <c r="LLU689" s="203"/>
      <c r="LLV689" s="203"/>
      <c r="LLW689" s="203"/>
      <c r="LLX689" s="203"/>
      <c r="LLY689" s="203"/>
      <c r="LLZ689" s="203"/>
      <c r="LMA689" s="203"/>
      <c r="LMB689" s="203"/>
      <c r="LMC689" s="203"/>
      <c r="LMD689" s="203"/>
      <c r="LME689" s="203"/>
      <c r="LMF689" s="203"/>
      <c r="LMG689" s="203"/>
      <c r="LMH689" s="203"/>
      <c r="LMI689" s="203"/>
      <c r="LMJ689" s="203"/>
      <c r="LMK689" s="203"/>
      <c r="LML689" s="203"/>
      <c r="LMM689" s="203"/>
      <c r="LMN689" s="203"/>
      <c r="LMO689" s="203"/>
      <c r="LMP689" s="203"/>
      <c r="LMQ689" s="203"/>
      <c r="LMR689" s="203"/>
      <c r="LMS689" s="203"/>
      <c r="LMT689" s="203"/>
      <c r="LMU689" s="203"/>
      <c r="LMV689" s="203"/>
      <c r="LMW689" s="203"/>
      <c r="LMX689" s="203"/>
      <c r="LMY689" s="203"/>
      <c r="LMZ689" s="203"/>
      <c r="LNA689" s="203"/>
      <c r="LNB689" s="203"/>
      <c r="LNC689" s="203"/>
      <c r="LND689" s="203"/>
      <c r="LNE689" s="203"/>
      <c r="LNF689" s="203"/>
      <c r="LNG689" s="203"/>
      <c r="LNH689" s="203"/>
      <c r="LNI689" s="203"/>
      <c r="LNJ689" s="203"/>
      <c r="LNK689" s="203"/>
      <c r="LNL689" s="203"/>
      <c r="LNM689" s="203"/>
      <c r="LNN689" s="203"/>
      <c r="LNO689" s="203"/>
      <c r="LNP689" s="203"/>
      <c r="LNQ689" s="203"/>
      <c r="LNR689" s="203"/>
      <c r="LNS689" s="203"/>
      <c r="LNT689" s="203"/>
      <c r="LNU689" s="203"/>
      <c r="LNV689" s="203"/>
      <c r="LNW689" s="203"/>
      <c r="LNX689" s="203"/>
      <c r="LNY689" s="203"/>
      <c r="LNZ689" s="203"/>
      <c r="LOA689" s="203"/>
      <c r="LOB689" s="203"/>
      <c r="LOC689" s="203"/>
      <c r="LOD689" s="203"/>
      <c r="LOE689" s="203"/>
      <c r="LOF689" s="203"/>
      <c r="LOG689" s="203"/>
      <c r="LOH689" s="203"/>
      <c r="LOI689" s="203"/>
      <c r="LOJ689" s="203"/>
      <c r="LOK689" s="203"/>
      <c r="LOL689" s="203"/>
      <c r="LOM689" s="203"/>
      <c r="LON689" s="203"/>
      <c r="LOO689" s="203"/>
      <c r="LOP689" s="203"/>
      <c r="LOQ689" s="203"/>
      <c r="LOR689" s="203"/>
      <c r="LOS689" s="203"/>
      <c r="LOT689" s="203"/>
      <c r="LOU689" s="203"/>
      <c r="LOV689" s="203"/>
      <c r="LOW689" s="203"/>
      <c r="LOX689" s="203"/>
      <c r="LOY689" s="203"/>
      <c r="LOZ689" s="203"/>
      <c r="LPA689" s="203"/>
      <c r="LPB689" s="203"/>
      <c r="LPC689" s="203"/>
      <c r="LPD689" s="203"/>
      <c r="LPE689" s="203"/>
      <c r="LPF689" s="203"/>
      <c r="LPG689" s="203"/>
      <c r="LPH689" s="203"/>
      <c r="LPI689" s="203"/>
      <c r="LPJ689" s="203"/>
      <c r="LPK689" s="203"/>
      <c r="LPL689" s="203"/>
      <c r="LPM689" s="203"/>
      <c r="LPN689" s="203"/>
      <c r="LPO689" s="203"/>
      <c r="LPP689" s="203"/>
      <c r="LPQ689" s="203"/>
      <c r="LPR689" s="203"/>
      <c r="LPS689" s="203"/>
      <c r="LPT689" s="203"/>
      <c r="LPU689" s="203"/>
      <c r="LPV689" s="203"/>
      <c r="LPW689" s="203"/>
      <c r="LPX689" s="203"/>
      <c r="LPY689" s="203"/>
      <c r="LPZ689" s="203"/>
      <c r="LQA689" s="203"/>
      <c r="LQB689" s="203"/>
      <c r="LQC689" s="203"/>
      <c r="LQD689" s="203"/>
      <c r="LQE689" s="203"/>
      <c r="LQF689" s="203"/>
      <c r="LQG689" s="203"/>
      <c r="LQH689" s="203"/>
      <c r="LQI689" s="203"/>
      <c r="LQJ689" s="203"/>
      <c r="LQK689" s="203"/>
      <c r="LQL689" s="203"/>
      <c r="LQM689" s="203"/>
      <c r="LQN689" s="203"/>
      <c r="LQO689" s="203"/>
      <c r="LQP689" s="203"/>
      <c r="LQQ689" s="203"/>
      <c r="LQR689" s="203"/>
      <c r="LQS689" s="203"/>
      <c r="LQT689" s="203"/>
      <c r="LQU689" s="203"/>
      <c r="LQV689" s="203"/>
      <c r="LQW689" s="203"/>
      <c r="LQX689" s="203"/>
      <c r="LQY689" s="203"/>
      <c r="LQZ689" s="203"/>
      <c r="LRA689" s="203"/>
      <c r="LRB689" s="203"/>
      <c r="LRC689" s="203"/>
      <c r="LRD689" s="203"/>
      <c r="LRE689" s="203"/>
      <c r="LRF689" s="203"/>
      <c r="LRG689" s="203"/>
      <c r="LRH689" s="203"/>
      <c r="LRI689" s="203"/>
      <c r="LRJ689" s="203"/>
      <c r="LRK689" s="203"/>
      <c r="LRL689" s="203"/>
      <c r="LRM689" s="203"/>
      <c r="LRN689" s="203"/>
      <c r="LRO689" s="203"/>
      <c r="LRP689" s="203"/>
      <c r="LRQ689" s="203"/>
      <c r="LRR689" s="203"/>
      <c r="LRS689" s="203"/>
      <c r="LRT689" s="203"/>
      <c r="LRU689" s="203"/>
      <c r="LRV689" s="203"/>
      <c r="LRW689" s="203"/>
      <c r="LRX689" s="203"/>
      <c r="LRY689" s="203"/>
      <c r="LRZ689" s="203"/>
      <c r="LSA689" s="203"/>
      <c r="LSB689" s="203"/>
      <c r="LSC689" s="203"/>
      <c r="LSD689" s="203"/>
      <c r="LSE689" s="203"/>
      <c r="LSF689" s="203"/>
      <c r="LSG689" s="203"/>
      <c r="LSH689" s="203"/>
      <c r="LSI689" s="203"/>
      <c r="LSJ689" s="203"/>
      <c r="LSK689" s="203"/>
      <c r="LSL689" s="203"/>
      <c r="LSM689" s="203"/>
      <c r="LSN689" s="203"/>
      <c r="LSO689" s="203"/>
      <c r="LSP689" s="203"/>
      <c r="LSQ689" s="203"/>
      <c r="LSR689" s="203"/>
      <c r="LSS689" s="203"/>
      <c r="LST689" s="203"/>
      <c r="LSU689" s="203"/>
      <c r="LSV689" s="203"/>
      <c r="LSW689" s="203"/>
      <c r="LSX689" s="203"/>
      <c r="LSY689" s="203"/>
      <c r="LSZ689" s="203"/>
      <c r="LTA689" s="203"/>
      <c r="LTB689" s="203"/>
      <c r="LTC689" s="203"/>
      <c r="LTD689" s="203"/>
      <c r="LTE689" s="203"/>
      <c r="LTF689" s="203"/>
      <c r="LTG689" s="203"/>
      <c r="LTH689" s="203"/>
      <c r="LTI689" s="203"/>
      <c r="LTJ689" s="203"/>
      <c r="LTK689" s="203"/>
      <c r="LTL689" s="203"/>
      <c r="LTM689" s="203"/>
      <c r="LTN689" s="203"/>
      <c r="LTO689" s="203"/>
      <c r="LTP689" s="203"/>
      <c r="LTQ689" s="203"/>
      <c r="LTR689" s="203"/>
      <c r="LTS689" s="203"/>
      <c r="LTT689" s="203"/>
      <c r="LTU689" s="203"/>
      <c r="LTV689" s="203"/>
      <c r="LTW689" s="203"/>
      <c r="LTX689" s="203"/>
      <c r="LTY689" s="203"/>
      <c r="LTZ689" s="203"/>
      <c r="LUA689" s="203"/>
      <c r="LUB689" s="203"/>
      <c r="LUC689" s="203"/>
      <c r="LUD689" s="203"/>
      <c r="LUE689" s="203"/>
      <c r="LUF689" s="203"/>
      <c r="LUG689" s="203"/>
      <c r="LUH689" s="203"/>
      <c r="LUI689" s="203"/>
      <c r="LUJ689" s="203"/>
      <c r="LUK689" s="203"/>
      <c r="LUL689" s="203"/>
      <c r="LUM689" s="203"/>
      <c r="LUN689" s="203"/>
      <c r="LUO689" s="203"/>
      <c r="LUP689" s="203"/>
      <c r="LUQ689" s="203"/>
      <c r="LUR689" s="203"/>
      <c r="LUS689" s="203"/>
      <c r="LUT689" s="203"/>
      <c r="LUU689" s="203"/>
      <c r="LUV689" s="203"/>
      <c r="LUW689" s="203"/>
      <c r="LUX689" s="203"/>
      <c r="LUY689" s="203"/>
      <c r="LUZ689" s="203"/>
      <c r="LVA689" s="203"/>
      <c r="LVB689" s="203"/>
      <c r="LVC689" s="203"/>
      <c r="LVD689" s="203"/>
      <c r="LVE689" s="203"/>
      <c r="LVF689" s="203"/>
      <c r="LVG689" s="203"/>
      <c r="LVH689" s="203"/>
      <c r="LVI689" s="203"/>
      <c r="LVJ689" s="203"/>
      <c r="LVK689" s="203"/>
      <c r="LVL689" s="203"/>
      <c r="LVM689" s="203"/>
      <c r="LVN689" s="203"/>
      <c r="LVO689" s="203"/>
      <c r="LVP689" s="203"/>
      <c r="LVQ689" s="203"/>
      <c r="LVR689" s="203"/>
      <c r="LVS689" s="203"/>
      <c r="LVT689" s="203"/>
      <c r="LVU689" s="203"/>
      <c r="LVV689" s="203"/>
      <c r="LVW689" s="203"/>
      <c r="LVX689" s="203"/>
      <c r="LVY689" s="203"/>
      <c r="LVZ689" s="203"/>
      <c r="LWA689" s="203"/>
      <c r="LWB689" s="203"/>
      <c r="LWC689" s="203"/>
      <c r="LWD689" s="203"/>
      <c r="LWE689" s="203"/>
      <c r="LWF689" s="203"/>
      <c r="LWG689" s="203"/>
      <c r="LWH689" s="203"/>
      <c r="LWI689" s="203"/>
      <c r="LWJ689" s="203"/>
      <c r="LWK689" s="203"/>
      <c r="LWL689" s="203"/>
      <c r="LWM689" s="203"/>
      <c r="LWN689" s="203"/>
      <c r="LWO689" s="203"/>
      <c r="LWP689" s="203"/>
      <c r="LWQ689" s="203"/>
      <c r="LWR689" s="203"/>
      <c r="LWS689" s="203"/>
      <c r="LWT689" s="203"/>
      <c r="LWU689" s="203"/>
      <c r="LWV689" s="203"/>
      <c r="LWW689" s="203"/>
      <c r="LWX689" s="203"/>
      <c r="LWY689" s="203"/>
      <c r="LWZ689" s="203"/>
      <c r="LXA689" s="203"/>
      <c r="LXB689" s="203"/>
      <c r="LXC689" s="203"/>
      <c r="LXD689" s="203"/>
      <c r="LXE689" s="203"/>
      <c r="LXF689" s="203"/>
      <c r="LXG689" s="203"/>
      <c r="LXH689" s="203"/>
      <c r="LXI689" s="203"/>
      <c r="LXJ689" s="203"/>
      <c r="LXK689" s="203"/>
      <c r="LXL689" s="203"/>
      <c r="LXM689" s="203"/>
      <c r="LXN689" s="203"/>
      <c r="LXO689" s="203"/>
      <c r="LXP689" s="203"/>
      <c r="LXQ689" s="203"/>
      <c r="LXR689" s="203"/>
      <c r="LXS689" s="203"/>
      <c r="LXT689" s="203"/>
      <c r="LXU689" s="203"/>
      <c r="LXV689" s="203"/>
      <c r="LXW689" s="203"/>
      <c r="LXX689" s="203"/>
      <c r="LXY689" s="203"/>
      <c r="LXZ689" s="203"/>
      <c r="LYA689" s="203"/>
      <c r="LYB689" s="203"/>
      <c r="LYC689" s="203"/>
      <c r="LYD689" s="203"/>
      <c r="LYE689" s="203"/>
      <c r="LYF689" s="203"/>
      <c r="LYG689" s="203"/>
      <c r="LYH689" s="203"/>
      <c r="LYI689" s="203"/>
      <c r="LYJ689" s="203"/>
      <c r="LYK689" s="203"/>
      <c r="LYL689" s="203"/>
      <c r="LYM689" s="203"/>
      <c r="LYN689" s="203"/>
      <c r="LYO689" s="203"/>
      <c r="LYP689" s="203"/>
      <c r="LYQ689" s="203"/>
      <c r="LYR689" s="203"/>
      <c r="LYS689" s="203"/>
      <c r="LYT689" s="203"/>
      <c r="LYU689" s="203"/>
      <c r="LYV689" s="203"/>
      <c r="LYW689" s="203"/>
      <c r="LYX689" s="203"/>
      <c r="LYY689" s="203"/>
      <c r="LYZ689" s="203"/>
      <c r="LZA689" s="203"/>
      <c r="LZB689" s="203"/>
      <c r="LZC689" s="203"/>
      <c r="LZD689" s="203"/>
      <c r="LZE689" s="203"/>
      <c r="LZF689" s="203"/>
      <c r="LZG689" s="203"/>
      <c r="LZH689" s="203"/>
      <c r="LZI689" s="203"/>
      <c r="LZJ689" s="203"/>
      <c r="LZK689" s="203"/>
      <c r="LZL689" s="203"/>
      <c r="LZM689" s="203"/>
      <c r="LZN689" s="203"/>
      <c r="LZO689" s="203"/>
      <c r="LZP689" s="203"/>
      <c r="LZQ689" s="203"/>
      <c r="LZR689" s="203"/>
      <c r="LZS689" s="203"/>
      <c r="LZT689" s="203"/>
      <c r="LZU689" s="203"/>
      <c r="LZV689" s="203"/>
      <c r="LZW689" s="203"/>
      <c r="LZX689" s="203"/>
      <c r="LZY689" s="203"/>
      <c r="LZZ689" s="203"/>
      <c r="MAA689" s="203"/>
      <c r="MAB689" s="203"/>
      <c r="MAC689" s="203"/>
      <c r="MAD689" s="203"/>
      <c r="MAE689" s="203"/>
      <c r="MAF689" s="203"/>
      <c r="MAG689" s="203"/>
      <c r="MAH689" s="203"/>
      <c r="MAI689" s="203"/>
      <c r="MAJ689" s="203"/>
      <c r="MAK689" s="203"/>
      <c r="MAL689" s="203"/>
      <c r="MAM689" s="203"/>
      <c r="MAN689" s="203"/>
      <c r="MAO689" s="203"/>
      <c r="MAP689" s="203"/>
      <c r="MAQ689" s="203"/>
      <c r="MAR689" s="203"/>
      <c r="MAS689" s="203"/>
      <c r="MAT689" s="203"/>
      <c r="MAU689" s="203"/>
      <c r="MAV689" s="203"/>
      <c r="MAW689" s="203"/>
      <c r="MAX689" s="203"/>
      <c r="MAY689" s="203"/>
      <c r="MAZ689" s="203"/>
      <c r="MBA689" s="203"/>
      <c r="MBB689" s="203"/>
      <c r="MBC689" s="203"/>
      <c r="MBD689" s="203"/>
      <c r="MBE689" s="203"/>
      <c r="MBF689" s="203"/>
      <c r="MBG689" s="203"/>
      <c r="MBH689" s="203"/>
      <c r="MBI689" s="203"/>
      <c r="MBJ689" s="203"/>
      <c r="MBK689" s="203"/>
      <c r="MBL689" s="203"/>
      <c r="MBM689" s="203"/>
      <c r="MBN689" s="203"/>
      <c r="MBO689" s="203"/>
      <c r="MBP689" s="203"/>
      <c r="MBQ689" s="203"/>
      <c r="MBR689" s="203"/>
      <c r="MBS689" s="203"/>
      <c r="MBT689" s="203"/>
      <c r="MBU689" s="203"/>
      <c r="MBV689" s="203"/>
      <c r="MBW689" s="203"/>
      <c r="MBX689" s="203"/>
      <c r="MBY689" s="203"/>
      <c r="MBZ689" s="203"/>
      <c r="MCA689" s="203"/>
      <c r="MCB689" s="203"/>
      <c r="MCC689" s="203"/>
      <c r="MCD689" s="203"/>
      <c r="MCE689" s="203"/>
      <c r="MCF689" s="203"/>
      <c r="MCG689" s="203"/>
      <c r="MCH689" s="203"/>
      <c r="MCI689" s="203"/>
      <c r="MCJ689" s="203"/>
      <c r="MCK689" s="203"/>
      <c r="MCL689" s="203"/>
      <c r="MCM689" s="203"/>
      <c r="MCN689" s="203"/>
      <c r="MCO689" s="203"/>
      <c r="MCP689" s="203"/>
      <c r="MCQ689" s="203"/>
      <c r="MCR689" s="203"/>
      <c r="MCS689" s="203"/>
      <c r="MCT689" s="203"/>
      <c r="MCU689" s="203"/>
      <c r="MCV689" s="203"/>
      <c r="MCW689" s="203"/>
      <c r="MCX689" s="203"/>
      <c r="MCY689" s="203"/>
      <c r="MCZ689" s="203"/>
      <c r="MDA689" s="203"/>
      <c r="MDB689" s="203"/>
      <c r="MDC689" s="203"/>
      <c r="MDD689" s="203"/>
      <c r="MDE689" s="203"/>
      <c r="MDF689" s="203"/>
      <c r="MDG689" s="203"/>
      <c r="MDH689" s="203"/>
      <c r="MDI689" s="203"/>
      <c r="MDJ689" s="203"/>
      <c r="MDK689" s="203"/>
      <c r="MDL689" s="203"/>
      <c r="MDM689" s="203"/>
      <c r="MDN689" s="203"/>
      <c r="MDO689" s="203"/>
      <c r="MDP689" s="203"/>
      <c r="MDQ689" s="203"/>
      <c r="MDR689" s="203"/>
      <c r="MDS689" s="203"/>
      <c r="MDT689" s="203"/>
      <c r="MDU689" s="203"/>
      <c r="MDV689" s="203"/>
      <c r="MDW689" s="203"/>
      <c r="MDX689" s="203"/>
      <c r="MDY689" s="203"/>
      <c r="MDZ689" s="203"/>
      <c r="MEA689" s="203"/>
      <c r="MEB689" s="203"/>
      <c r="MEC689" s="203"/>
      <c r="MED689" s="203"/>
      <c r="MEE689" s="203"/>
      <c r="MEF689" s="203"/>
      <c r="MEG689" s="203"/>
      <c r="MEH689" s="203"/>
      <c r="MEI689" s="203"/>
      <c r="MEJ689" s="203"/>
      <c r="MEK689" s="203"/>
      <c r="MEL689" s="203"/>
      <c r="MEM689" s="203"/>
      <c r="MEN689" s="203"/>
      <c r="MEO689" s="203"/>
      <c r="MEP689" s="203"/>
      <c r="MEQ689" s="203"/>
      <c r="MER689" s="203"/>
      <c r="MES689" s="203"/>
      <c r="MET689" s="203"/>
      <c r="MEU689" s="203"/>
      <c r="MEV689" s="203"/>
      <c r="MEW689" s="203"/>
      <c r="MEX689" s="203"/>
      <c r="MEY689" s="203"/>
      <c r="MEZ689" s="203"/>
      <c r="MFA689" s="203"/>
      <c r="MFB689" s="203"/>
      <c r="MFC689" s="203"/>
      <c r="MFD689" s="203"/>
      <c r="MFE689" s="203"/>
      <c r="MFF689" s="203"/>
      <c r="MFG689" s="203"/>
      <c r="MFH689" s="203"/>
      <c r="MFI689" s="203"/>
      <c r="MFJ689" s="203"/>
      <c r="MFK689" s="203"/>
      <c r="MFL689" s="203"/>
      <c r="MFM689" s="203"/>
      <c r="MFN689" s="203"/>
      <c r="MFO689" s="203"/>
      <c r="MFP689" s="203"/>
      <c r="MFQ689" s="203"/>
      <c r="MFR689" s="203"/>
      <c r="MFS689" s="203"/>
      <c r="MFT689" s="203"/>
      <c r="MFU689" s="203"/>
      <c r="MFV689" s="203"/>
      <c r="MFW689" s="203"/>
      <c r="MFX689" s="203"/>
      <c r="MFY689" s="203"/>
      <c r="MFZ689" s="203"/>
      <c r="MGA689" s="203"/>
      <c r="MGB689" s="203"/>
      <c r="MGC689" s="203"/>
      <c r="MGD689" s="203"/>
      <c r="MGE689" s="203"/>
      <c r="MGF689" s="203"/>
      <c r="MGG689" s="203"/>
      <c r="MGH689" s="203"/>
      <c r="MGI689" s="203"/>
      <c r="MGJ689" s="203"/>
      <c r="MGK689" s="203"/>
      <c r="MGL689" s="203"/>
      <c r="MGM689" s="203"/>
      <c r="MGN689" s="203"/>
      <c r="MGO689" s="203"/>
      <c r="MGP689" s="203"/>
      <c r="MGQ689" s="203"/>
      <c r="MGR689" s="203"/>
      <c r="MGS689" s="203"/>
      <c r="MGT689" s="203"/>
      <c r="MGU689" s="203"/>
      <c r="MGV689" s="203"/>
      <c r="MGW689" s="203"/>
      <c r="MGX689" s="203"/>
      <c r="MGY689" s="203"/>
      <c r="MGZ689" s="203"/>
      <c r="MHA689" s="203"/>
      <c r="MHB689" s="203"/>
      <c r="MHC689" s="203"/>
      <c r="MHD689" s="203"/>
      <c r="MHE689" s="203"/>
      <c r="MHF689" s="203"/>
      <c r="MHG689" s="203"/>
      <c r="MHH689" s="203"/>
      <c r="MHI689" s="203"/>
      <c r="MHJ689" s="203"/>
      <c r="MHK689" s="203"/>
      <c r="MHL689" s="203"/>
      <c r="MHM689" s="203"/>
      <c r="MHN689" s="203"/>
      <c r="MHO689" s="203"/>
      <c r="MHP689" s="203"/>
      <c r="MHQ689" s="203"/>
      <c r="MHR689" s="203"/>
      <c r="MHS689" s="203"/>
      <c r="MHT689" s="203"/>
      <c r="MHU689" s="203"/>
      <c r="MHV689" s="203"/>
      <c r="MHW689" s="203"/>
      <c r="MHX689" s="203"/>
      <c r="MHY689" s="203"/>
      <c r="MHZ689" s="203"/>
      <c r="MIA689" s="203"/>
      <c r="MIB689" s="203"/>
      <c r="MIC689" s="203"/>
      <c r="MID689" s="203"/>
      <c r="MIE689" s="203"/>
      <c r="MIF689" s="203"/>
      <c r="MIG689" s="203"/>
      <c r="MIH689" s="203"/>
      <c r="MII689" s="203"/>
      <c r="MIJ689" s="203"/>
      <c r="MIK689" s="203"/>
      <c r="MIL689" s="203"/>
      <c r="MIM689" s="203"/>
      <c r="MIN689" s="203"/>
      <c r="MIO689" s="203"/>
      <c r="MIP689" s="203"/>
      <c r="MIQ689" s="203"/>
      <c r="MIR689" s="203"/>
      <c r="MIS689" s="203"/>
      <c r="MIT689" s="203"/>
      <c r="MIU689" s="203"/>
      <c r="MIV689" s="203"/>
      <c r="MIW689" s="203"/>
      <c r="MIX689" s="203"/>
      <c r="MIY689" s="203"/>
      <c r="MIZ689" s="203"/>
      <c r="MJA689" s="203"/>
      <c r="MJB689" s="203"/>
      <c r="MJC689" s="203"/>
      <c r="MJD689" s="203"/>
      <c r="MJE689" s="203"/>
      <c r="MJF689" s="203"/>
      <c r="MJG689" s="203"/>
      <c r="MJH689" s="203"/>
      <c r="MJI689" s="203"/>
      <c r="MJJ689" s="203"/>
      <c r="MJK689" s="203"/>
      <c r="MJL689" s="203"/>
      <c r="MJM689" s="203"/>
      <c r="MJN689" s="203"/>
      <c r="MJO689" s="203"/>
      <c r="MJP689" s="203"/>
      <c r="MJQ689" s="203"/>
      <c r="MJR689" s="203"/>
      <c r="MJS689" s="203"/>
      <c r="MJT689" s="203"/>
      <c r="MJU689" s="203"/>
      <c r="MJV689" s="203"/>
      <c r="MJW689" s="203"/>
      <c r="MJX689" s="203"/>
      <c r="MJY689" s="203"/>
      <c r="MJZ689" s="203"/>
      <c r="MKA689" s="203"/>
      <c r="MKB689" s="203"/>
      <c r="MKC689" s="203"/>
      <c r="MKD689" s="203"/>
      <c r="MKE689" s="203"/>
      <c r="MKF689" s="203"/>
      <c r="MKG689" s="203"/>
      <c r="MKH689" s="203"/>
      <c r="MKI689" s="203"/>
      <c r="MKJ689" s="203"/>
      <c r="MKK689" s="203"/>
      <c r="MKL689" s="203"/>
      <c r="MKM689" s="203"/>
      <c r="MKN689" s="203"/>
      <c r="MKO689" s="203"/>
      <c r="MKP689" s="203"/>
      <c r="MKQ689" s="203"/>
      <c r="MKR689" s="203"/>
      <c r="MKS689" s="203"/>
      <c r="MKT689" s="203"/>
      <c r="MKU689" s="203"/>
      <c r="MKV689" s="203"/>
      <c r="MKW689" s="203"/>
      <c r="MKX689" s="203"/>
      <c r="MKY689" s="203"/>
      <c r="MKZ689" s="203"/>
      <c r="MLA689" s="203"/>
      <c r="MLB689" s="203"/>
      <c r="MLC689" s="203"/>
      <c r="MLD689" s="203"/>
      <c r="MLE689" s="203"/>
      <c r="MLF689" s="203"/>
      <c r="MLG689" s="203"/>
      <c r="MLH689" s="203"/>
      <c r="MLI689" s="203"/>
      <c r="MLJ689" s="203"/>
      <c r="MLK689" s="203"/>
      <c r="MLL689" s="203"/>
      <c r="MLM689" s="203"/>
      <c r="MLN689" s="203"/>
      <c r="MLO689" s="203"/>
      <c r="MLP689" s="203"/>
      <c r="MLQ689" s="203"/>
      <c r="MLR689" s="203"/>
      <c r="MLS689" s="203"/>
      <c r="MLT689" s="203"/>
      <c r="MLU689" s="203"/>
      <c r="MLV689" s="203"/>
      <c r="MLW689" s="203"/>
      <c r="MLX689" s="203"/>
      <c r="MLY689" s="203"/>
      <c r="MLZ689" s="203"/>
      <c r="MMA689" s="203"/>
      <c r="MMB689" s="203"/>
      <c r="MMC689" s="203"/>
      <c r="MMD689" s="203"/>
      <c r="MME689" s="203"/>
      <c r="MMF689" s="203"/>
      <c r="MMG689" s="203"/>
      <c r="MMH689" s="203"/>
      <c r="MMI689" s="203"/>
      <c r="MMJ689" s="203"/>
      <c r="MMK689" s="203"/>
      <c r="MML689" s="203"/>
      <c r="MMM689" s="203"/>
      <c r="MMN689" s="203"/>
      <c r="MMO689" s="203"/>
      <c r="MMP689" s="203"/>
      <c r="MMQ689" s="203"/>
      <c r="MMR689" s="203"/>
      <c r="MMS689" s="203"/>
      <c r="MMT689" s="203"/>
      <c r="MMU689" s="203"/>
      <c r="MMV689" s="203"/>
      <c r="MMW689" s="203"/>
      <c r="MMX689" s="203"/>
      <c r="MMY689" s="203"/>
      <c r="MMZ689" s="203"/>
      <c r="MNA689" s="203"/>
      <c r="MNB689" s="203"/>
      <c r="MNC689" s="203"/>
      <c r="MND689" s="203"/>
      <c r="MNE689" s="203"/>
      <c r="MNF689" s="203"/>
      <c r="MNG689" s="203"/>
      <c r="MNH689" s="203"/>
      <c r="MNI689" s="203"/>
      <c r="MNJ689" s="203"/>
      <c r="MNK689" s="203"/>
      <c r="MNL689" s="203"/>
      <c r="MNM689" s="203"/>
      <c r="MNN689" s="203"/>
      <c r="MNO689" s="203"/>
      <c r="MNP689" s="203"/>
      <c r="MNQ689" s="203"/>
      <c r="MNR689" s="203"/>
      <c r="MNS689" s="203"/>
      <c r="MNT689" s="203"/>
      <c r="MNU689" s="203"/>
      <c r="MNV689" s="203"/>
      <c r="MNW689" s="203"/>
      <c r="MNX689" s="203"/>
      <c r="MNY689" s="203"/>
      <c r="MNZ689" s="203"/>
      <c r="MOA689" s="203"/>
      <c r="MOB689" s="203"/>
      <c r="MOC689" s="203"/>
      <c r="MOD689" s="203"/>
      <c r="MOE689" s="203"/>
      <c r="MOF689" s="203"/>
      <c r="MOG689" s="203"/>
      <c r="MOH689" s="203"/>
      <c r="MOI689" s="203"/>
      <c r="MOJ689" s="203"/>
      <c r="MOK689" s="203"/>
      <c r="MOL689" s="203"/>
      <c r="MOM689" s="203"/>
      <c r="MON689" s="203"/>
      <c r="MOO689" s="203"/>
      <c r="MOP689" s="203"/>
      <c r="MOQ689" s="203"/>
      <c r="MOR689" s="203"/>
      <c r="MOS689" s="203"/>
      <c r="MOT689" s="203"/>
      <c r="MOU689" s="203"/>
      <c r="MOV689" s="203"/>
      <c r="MOW689" s="203"/>
      <c r="MOX689" s="203"/>
      <c r="MOY689" s="203"/>
      <c r="MOZ689" s="203"/>
      <c r="MPA689" s="203"/>
      <c r="MPB689" s="203"/>
      <c r="MPC689" s="203"/>
      <c r="MPD689" s="203"/>
      <c r="MPE689" s="203"/>
      <c r="MPF689" s="203"/>
      <c r="MPG689" s="203"/>
      <c r="MPH689" s="203"/>
      <c r="MPI689" s="203"/>
      <c r="MPJ689" s="203"/>
      <c r="MPK689" s="203"/>
      <c r="MPL689" s="203"/>
      <c r="MPM689" s="203"/>
      <c r="MPN689" s="203"/>
      <c r="MPO689" s="203"/>
      <c r="MPP689" s="203"/>
      <c r="MPQ689" s="203"/>
      <c r="MPR689" s="203"/>
      <c r="MPS689" s="203"/>
      <c r="MPT689" s="203"/>
      <c r="MPU689" s="203"/>
      <c r="MPV689" s="203"/>
      <c r="MPW689" s="203"/>
      <c r="MPX689" s="203"/>
      <c r="MPY689" s="203"/>
      <c r="MPZ689" s="203"/>
      <c r="MQA689" s="203"/>
      <c r="MQB689" s="203"/>
      <c r="MQC689" s="203"/>
      <c r="MQD689" s="203"/>
      <c r="MQE689" s="203"/>
      <c r="MQF689" s="203"/>
      <c r="MQG689" s="203"/>
      <c r="MQH689" s="203"/>
      <c r="MQI689" s="203"/>
      <c r="MQJ689" s="203"/>
      <c r="MQK689" s="203"/>
      <c r="MQL689" s="203"/>
      <c r="MQM689" s="203"/>
      <c r="MQN689" s="203"/>
      <c r="MQO689" s="203"/>
      <c r="MQP689" s="203"/>
      <c r="MQQ689" s="203"/>
      <c r="MQR689" s="203"/>
      <c r="MQS689" s="203"/>
      <c r="MQT689" s="203"/>
      <c r="MQU689" s="203"/>
      <c r="MQV689" s="203"/>
      <c r="MQW689" s="203"/>
      <c r="MQX689" s="203"/>
      <c r="MQY689" s="203"/>
      <c r="MQZ689" s="203"/>
      <c r="MRA689" s="203"/>
      <c r="MRB689" s="203"/>
      <c r="MRC689" s="203"/>
      <c r="MRD689" s="203"/>
      <c r="MRE689" s="203"/>
      <c r="MRF689" s="203"/>
      <c r="MRG689" s="203"/>
      <c r="MRH689" s="203"/>
      <c r="MRI689" s="203"/>
      <c r="MRJ689" s="203"/>
      <c r="MRK689" s="203"/>
      <c r="MRL689" s="203"/>
      <c r="MRM689" s="203"/>
      <c r="MRN689" s="203"/>
      <c r="MRO689" s="203"/>
      <c r="MRP689" s="203"/>
      <c r="MRQ689" s="203"/>
      <c r="MRR689" s="203"/>
      <c r="MRS689" s="203"/>
      <c r="MRT689" s="203"/>
      <c r="MRU689" s="203"/>
      <c r="MRV689" s="203"/>
      <c r="MRW689" s="203"/>
      <c r="MRX689" s="203"/>
      <c r="MRY689" s="203"/>
      <c r="MRZ689" s="203"/>
      <c r="MSA689" s="203"/>
      <c r="MSB689" s="203"/>
      <c r="MSC689" s="203"/>
      <c r="MSD689" s="203"/>
      <c r="MSE689" s="203"/>
      <c r="MSF689" s="203"/>
      <c r="MSG689" s="203"/>
      <c r="MSH689" s="203"/>
      <c r="MSI689" s="203"/>
      <c r="MSJ689" s="203"/>
      <c r="MSK689" s="203"/>
      <c r="MSL689" s="203"/>
      <c r="MSM689" s="203"/>
      <c r="MSN689" s="203"/>
      <c r="MSO689" s="203"/>
      <c r="MSP689" s="203"/>
      <c r="MSQ689" s="203"/>
      <c r="MSR689" s="203"/>
      <c r="MSS689" s="203"/>
      <c r="MST689" s="203"/>
      <c r="MSU689" s="203"/>
      <c r="MSV689" s="203"/>
      <c r="MSW689" s="203"/>
      <c r="MSX689" s="203"/>
      <c r="MSY689" s="203"/>
      <c r="MSZ689" s="203"/>
      <c r="MTA689" s="203"/>
      <c r="MTB689" s="203"/>
      <c r="MTC689" s="203"/>
      <c r="MTD689" s="203"/>
      <c r="MTE689" s="203"/>
      <c r="MTF689" s="203"/>
      <c r="MTG689" s="203"/>
      <c r="MTH689" s="203"/>
      <c r="MTI689" s="203"/>
      <c r="MTJ689" s="203"/>
      <c r="MTK689" s="203"/>
      <c r="MTL689" s="203"/>
      <c r="MTM689" s="203"/>
      <c r="MTN689" s="203"/>
      <c r="MTO689" s="203"/>
      <c r="MTP689" s="203"/>
      <c r="MTQ689" s="203"/>
      <c r="MTR689" s="203"/>
      <c r="MTS689" s="203"/>
      <c r="MTT689" s="203"/>
      <c r="MTU689" s="203"/>
      <c r="MTV689" s="203"/>
      <c r="MTW689" s="203"/>
      <c r="MTX689" s="203"/>
      <c r="MTY689" s="203"/>
      <c r="MTZ689" s="203"/>
      <c r="MUA689" s="203"/>
      <c r="MUB689" s="203"/>
      <c r="MUC689" s="203"/>
      <c r="MUD689" s="203"/>
      <c r="MUE689" s="203"/>
      <c r="MUF689" s="203"/>
      <c r="MUG689" s="203"/>
      <c r="MUH689" s="203"/>
      <c r="MUI689" s="203"/>
      <c r="MUJ689" s="203"/>
      <c r="MUK689" s="203"/>
      <c r="MUL689" s="203"/>
      <c r="MUM689" s="203"/>
      <c r="MUN689" s="203"/>
      <c r="MUO689" s="203"/>
      <c r="MUP689" s="203"/>
      <c r="MUQ689" s="203"/>
      <c r="MUR689" s="203"/>
      <c r="MUS689" s="203"/>
      <c r="MUT689" s="203"/>
      <c r="MUU689" s="203"/>
      <c r="MUV689" s="203"/>
      <c r="MUW689" s="203"/>
      <c r="MUX689" s="203"/>
      <c r="MUY689" s="203"/>
      <c r="MUZ689" s="203"/>
      <c r="MVA689" s="203"/>
      <c r="MVB689" s="203"/>
      <c r="MVC689" s="203"/>
      <c r="MVD689" s="203"/>
      <c r="MVE689" s="203"/>
      <c r="MVF689" s="203"/>
      <c r="MVG689" s="203"/>
      <c r="MVH689" s="203"/>
      <c r="MVI689" s="203"/>
      <c r="MVJ689" s="203"/>
      <c r="MVK689" s="203"/>
      <c r="MVL689" s="203"/>
      <c r="MVM689" s="203"/>
      <c r="MVN689" s="203"/>
      <c r="MVO689" s="203"/>
      <c r="MVP689" s="203"/>
      <c r="MVQ689" s="203"/>
      <c r="MVR689" s="203"/>
      <c r="MVS689" s="203"/>
      <c r="MVT689" s="203"/>
      <c r="MVU689" s="203"/>
      <c r="MVV689" s="203"/>
      <c r="MVW689" s="203"/>
      <c r="MVX689" s="203"/>
      <c r="MVY689" s="203"/>
      <c r="MVZ689" s="203"/>
      <c r="MWA689" s="203"/>
      <c r="MWB689" s="203"/>
      <c r="MWC689" s="203"/>
      <c r="MWD689" s="203"/>
      <c r="MWE689" s="203"/>
      <c r="MWF689" s="203"/>
      <c r="MWG689" s="203"/>
      <c r="MWH689" s="203"/>
      <c r="MWI689" s="203"/>
      <c r="MWJ689" s="203"/>
      <c r="MWK689" s="203"/>
      <c r="MWL689" s="203"/>
      <c r="MWM689" s="203"/>
      <c r="MWN689" s="203"/>
      <c r="MWO689" s="203"/>
      <c r="MWP689" s="203"/>
      <c r="MWQ689" s="203"/>
      <c r="MWR689" s="203"/>
      <c r="MWS689" s="203"/>
      <c r="MWT689" s="203"/>
      <c r="MWU689" s="203"/>
      <c r="MWV689" s="203"/>
      <c r="MWW689" s="203"/>
      <c r="MWX689" s="203"/>
      <c r="MWY689" s="203"/>
      <c r="MWZ689" s="203"/>
      <c r="MXA689" s="203"/>
      <c r="MXB689" s="203"/>
      <c r="MXC689" s="203"/>
      <c r="MXD689" s="203"/>
      <c r="MXE689" s="203"/>
      <c r="MXF689" s="203"/>
      <c r="MXG689" s="203"/>
      <c r="MXH689" s="203"/>
      <c r="MXI689" s="203"/>
      <c r="MXJ689" s="203"/>
      <c r="MXK689" s="203"/>
      <c r="MXL689" s="203"/>
      <c r="MXM689" s="203"/>
      <c r="MXN689" s="203"/>
      <c r="MXO689" s="203"/>
      <c r="MXP689" s="203"/>
      <c r="MXQ689" s="203"/>
      <c r="MXR689" s="203"/>
      <c r="MXS689" s="203"/>
      <c r="MXT689" s="203"/>
      <c r="MXU689" s="203"/>
      <c r="MXV689" s="203"/>
      <c r="MXW689" s="203"/>
      <c r="MXX689" s="203"/>
      <c r="MXY689" s="203"/>
      <c r="MXZ689" s="203"/>
      <c r="MYA689" s="203"/>
      <c r="MYB689" s="203"/>
      <c r="MYC689" s="203"/>
      <c r="MYD689" s="203"/>
      <c r="MYE689" s="203"/>
      <c r="MYF689" s="203"/>
      <c r="MYG689" s="203"/>
      <c r="MYH689" s="203"/>
      <c r="MYI689" s="203"/>
      <c r="MYJ689" s="203"/>
      <c r="MYK689" s="203"/>
      <c r="MYL689" s="203"/>
      <c r="MYM689" s="203"/>
      <c r="MYN689" s="203"/>
      <c r="MYO689" s="203"/>
      <c r="MYP689" s="203"/>
      <c r="MYQ689" s="203"/>
      <c r="MYR689" s="203"/>
      <c r="MYS689" s="203"/>
      <c r="MYT689" s="203"/>
      <c r="MYU689" s="203"/>
      <c r="MYV689" s="203"/>
      <c r="MYW689" s="203"/>
      <c r="MYX689" s="203"/>
      <c r="MYY689" s="203"/>
      <c r="MYZ689" s="203"/>
      <c r="MZA689" s="203"/>
      <c r="MZB689" s="203"/>
      <c r="MZC689" s="203"/>
      <c r="MZD689" s="203"/>
      <c r="MZE689" s="203"/>
      <c r="MZF689" s="203"/>
      <c r="MZG689" s="203"/>
      <c r="MZH689" s="203"/>
      <c r="MZI689" s="203"/>
      <c r="MZJ689" s="203"/>
      <c r="MZK689" s="203"/>
      <c r="MZL689" s="203"/>
      <c r="MZM689" s="203"/>
      <c r="MZN689" s="203"/>
      <c r="MZO689" s="203"/>
      <c r="MZP689" s="203"/>
      <c r="MZQ689" s="203"/>
      <c r="MZR689" s="203"/>
      <c r="MZS689" s="203"/>
      <c r="MZT689" s="203"/>
      <c r="MZU689" s="203"/>
      <c r="MZV689" s="203"/>
      <c r="MZW689" s="203"/>
      <c r="MZX689" s="203"/>
      <c r="MZY689" s="203"/>
      <c r="MZZ689" s="203"/>
      <c r="NAA689" s="203"/>
      <c r="NAB689" s="203"/>
      <c r="NAC689" s="203"/>
      <c r="NAD689" s="203"/>
      <c r="NAE689" s="203"/>
      <c r="NAF689" s="203"/>
      <c r="NAG689" s="203"/>
      <c r="NAH689" s="203"/>
      <c r="NAI689" s="203"/>
      <c r="NAJ689" s="203"/>
      <c r="NAK689" s="203"/>
      <c r="NAL689" s="203"/>
      <c r="NAM689" s="203"/>
      <c r="NAN689" s="203"/>
      <c r="NAO689" s="203"/>
      <c r="NAP689" s="203"/>
      <c r="NAQ689" s="203"/>
      <c r="NAR689" s="203"/>
      <c r="NAS689" s="203"/>
      <c r="NAT689" s="203"/>
      <c r="NAU689" s="203"/>
      <c r="NAV689" s="203"/>
      <c r="NAW689" s="203"/>
      <c r="NAX689" s="203"/>
      <c r="NAY689" s="203"/>
      <c r="NAZ689" s="203"/>
      <c r="NBA689" s="203"/>
      <c r="NBB689" s="203"/>
      <c r="NBC689" s="203"/>
      <c r="NBD689" s="203"/>
      <c r="NBE689" s="203"/>
      <c r="NBF689" s="203"/>
      <c r="NBG689" s="203"/>
      <c r="NBH689" s="203"/>
      <c r="NBI689" s="203"/>
      <c r="NBJ689" s="203"/>
      <c r="NBK689" s="203"/>
      <c r="NBL689" s="203"/>
      <c r="NBM689" s="203"/>
      <c r="NBN689" s="203"/>
      <c r="NBO689" s="203"/>
      <c r="NBP689" s="203"/>
      <c r="NBQ689" s="203"/>
      <c r="NBR689" s="203"/>
      <c r="NBS689" s="203"/>
      <c r="NBT689" s="203"/>
      <c r="NBU689" s="203"/>
      <c r="NBV689" s="203"/>
      <c r="NBW689" s="203"/>
      <c r="NBX689" s="203"/>
      <c r="NBY689" s="203"/>
      <c r="NBZ689" s="203"/>
      <c r="NCA689" s="203"/>
      <c r="NCB689" s="203"/>
      <c r="NCC689" s="203"/>
      <c r="NCD689" s="203"/>
      <c r="NCE689" s="203"/>
      <c r="NCF689" s="203"/>
      <c r="NCG689" s="203"/>
      <c r="NCH689" s="203"/>
      <c r="NCI689" s="203"/>
      <c r="NCJ689" s="203"/>
      <c r="NCK689" s="203"/>
      <c r="NCL689" s="203"/>
      <c r="NCM689" s="203"/>
      <c r="NCN689" s="203"/>
      <c r="NCO689" s="203"/>
      <c r="NCP689" s="203"/>
      <c r="NCQ689" s="203"/>
      <c r="NCR689" s="203"/>
      <c r="NCS689" s="203"/>
      <c r="NCT689" s="203"/>
      <c r="NCU689" s="203"/>
      <c r="NCV689" s="203"/>
      <c r="NCW689" s="203"/>
      <c r="NCX689" s="203"/>
      <c r="NCY689" s="203"/>
      <c r="NCZ689" s="203"/>
      <c r="NDA689" s="203"/>
      <c r="NDB689" s="203"/>
      <c r="NDC689" s="203"/>
      <c r="NDD689" s="203"/>
      <c r="NDE689" s="203"/>
      <c r="NDF689" s="203"/>
      <c r="NDG689" s="203"/>
      <c r="NDH689" s="203"/>
      <c r="NDI689" s="203"/>
      <c r="NDJ689" s="203"/>
      <c r="NDK689" s="203"/>
      <c r="NDL689" s="203"/>
      <c r="NDM689" s="203"/>
      <c r="NDN689" s="203"/>
      <c r="NDO689" s="203"/>
      <c r="NDP689" s="203"/>
      <c r="NDQ689" s="203"/>
      <c r="NDR689" s="203"/>
      <c r="NDS689" s="203"/>
      <c r="NDT689" s="203"/>
      <c r="NDU689" s="203"/>
      <c r="NDV689" s="203"/>
      <c r="NDW689" s="203"/>
      <c r="NDX689" s="203"/>
      <c r="NDY689" s="203"/>
      <c r="NDZ689" s="203"/>
      <c r="NEA689" s="203"/>
      <c r="NEB689" s="203"/>
      <c r="NEC689" s="203"/>
      <c r="NED689" s="203"/>
      <c r="NEE689" s="203"/>
      <c r="NEF689" s="203"/>
      <c r="NEG689" s="203"/>
      <c r="NEH689" s="203"/>
      <c r="NEI689" s="203"/>
      <c r="NEJ689" s="203"/>
      <c r="NEK689" s="203"/>
      <c r="NEL689" s="203"/>
      <c r="NEM689" s="203"/>
      <c r="NEN689" s="203"/>
      <c r="NEO689" s="203"/>
      <c r="NEP689" s="203"/>
      <c r="NEQ689" s="203"/>
      <c r="NER689" s="203"/>
      <c r="NES689" s="203"/>
      <c r="NET689" s="203"/>
      <c r="NEU689" s="203"/>
      <c r="NEV689" s="203"/>
      <c r="NEW689" s="203"/>
      <c r="NEX689" s="203"/>
      <c r="NEY689" s="203"/>
      <c r="NEZ689" s="203"/>
      <c r="NFA689" s="203"/>
      <c r="NFB689" s="203"/>
      <c r="NFC689" s="203"/>
      <c r="NFD689" s="203"/>
      <c r="NFE689" s="203"/>
      <c r="NFF689" s="203"/>
      <c r="NFG689" s="203"/>
      <c r="NFH689" s="203"/>
      <c r="NFI689" s="203"/>
      <c r="NFJ689" s="203"/>
      <c r="NFK689" s="203"/>
      <c r="NFL689" s="203"/>
      <c r="NFM689" s="203"/>
      <c r="NFN689" s="203"/>
      <c r="NFO689" s="203"/>
      <c r="NFP689" s="203"/>
      <c r="NFQ689" s="203"/>
      <c r="NFR689" s="203"/>
      <c r="NFS689" s="203"/>
      <c r="NFT689" s="203"/>
      <c r="NFU689" s="203"/>
      <c r="NFV689" s="203"/>
      <c r="NFW689" s="203"/>
      <c r="NFX689" s="203"/>
      <c r="NFY689" s="203"/>
      <c r="NFZ689" s="203"/>
      <c r="NGA689" s="203"/>
      <c r="NGB689" s="203"/>
      <c r="NGC689" s="203"/>
      <c r="NGD689" s="203"/>
      <c r="NGE689" s="203"/>
      <c r="NGF689" s="203"/>
      <c r="NGG689" s="203"/>
      <c r="NGH689" s="203"/>
      <c r="NGI689" s="203"/>
      <c r="NGJ689" s="203"/>
      <c r="NGK689" s="203"/>
      <c r="NGL689" s="203"/>
      <c r="NGM689" s="203"/>
      <c r="NGN689" s="203"/>
      <c r="NGO689" s="203"/>
      <c r="NGP689" s="203"/>
      <c r="NGQ689" s="203"/>
      <c r="NGR689" s="203"/>
      <c r="NGS689" s="203"/>
      <c r="NGT689" s="203"/>
      <c r="NGU689" s="203"/>
      <c r="NGV689" s="203"/>
      <c r="NGW689" s="203"/>
      <c r="NGX689" s="203"/>
      <c r="NGY689" s="203"/>
      <c r="NGZ689" s="203"/>
      <c r="NHA689" s="203"/>
      <c r="NHB689" s="203"/>
      <c r="NHC689" s="203"/>
      <c r="NHD689" s="203"/>
      <c r="NHE689" s="203"/>
      <c r="NHF689" s="203"/>
      <c r="NHG689" s="203"/>
      <c r="NHH689" s="203"/>
      <c r="NHI689" s="203"/>
      <c r="NHJ689" s="203"/>
      <c r="NHK689" s="203"/>
      <c r="NHL689" s="203"/>
      <c r="NHM689" s="203"/>
      <c r="NHN689" s="203"/>
      <c r="NHO689" s="203"/>
      <c r="NHP689" s="203"/>
      <c r="NHQ689" s="203"/>
      <c r="NHR689" s="203"/>
      <c r="NHS689" s="203"/>
      <c r="NHT689" s="203"/>
      <c r="NHU689" s="203"/>
      <c r="NHV689" s="203"/>
      <c r="NHW689" s="203"/>
      <c r="NHX689" s="203"/>
      <c r="NHY689" s="203"/>
      <c r="NHZ689" s="203"/>
      <c r="NIA689" s="203"/>
      <c r="NIB689" s="203"/>
      <c r="NIC689" s="203"/>
      <c r="NID689" s="203"/>
      <c r="NIE689" s="203"/>
      <c r="NIF689" s="203"/>
      <c r="NIG689" s="203"/>
      <c r="NIH689" s="203"/>
      <c r="NII689" s="203"/>
      <c r="NIJ689" s="203"/>
      <c r="NIK689" s="203"/>
      <c r="NIL689" s="203"/>
      <c r="NIM689" s="203"/>
      <c r="NIN689" s="203"/>
      <c r="NIO689" s="203"/>
      <c r="NIP689" s="203"/>
      <c r="NIQ689" s="203"/>
      <c r="NIR689" s="203"/>
      <c r="NIS689" s="203"/>
      <c r="NIT689" s="203"/>
      <c r="NIU689" s="203"/>
      <c r="NIV689" s="203"/>
      <c r="NIW689" s="203"/>
      <c r="NIX689" s="203"/>
      <c r="NIY689" s="203"/>
      <c r="NIZ689" s="203"/>
      <c r="NJA689" s="203"/>
      <c r="NJB689" s="203"/>
      <c r="NJC689" s="203"/>
      <c r="NJD689" s="203"/>
      <c r="NJE689" s="203"/>
      <c r="NJF689" s="203"/>
      <c r="NJG689" s="203"/>
      <c r="NJH689" s="203"/>
      <c r="NJI689" s="203"/>
      <c r="NJJ689" s="203"/>
      <c r="NJK689" s="203"/>
      <c r="NJL689" s="203"/>
      <c r="NJM689" s="203"/>
      <c r="NJN689" s="203"/>
      <c r="NJO689" s="203"/>
      <c r="NJP689" s="203"/>
      <c r="NJQ689" s="203"/>
      <c r="NJR689" s="203"/>
      <c r="NJS689" s="203"/>
      <c r="NJT689" s="203"/>
      <c r="NJU689" s="203"/>
      <c r="NJV689" s="203"/>
      <c r="NJW689" s="203"/>
      <c r="NJX689" s="203"/>
      <c r="NJY689" s="203"/>
      <c r="NJZ689" s="203"/>
      <c r="NKA689" s="203"/>
      <c r="NKB689" s="203"/>
      <c r="NKC689" s="203"/>
      <c r="NKD689" s="203"/>
      <c r="NKE689" s="203"/>
      <c r="NKF689" s="203"/>
      <c r="NKG689" s="203"/>
      <c r="NKH689" s="203"/>
      <c r="NKI689" s="203"/>
      <c r="NKJ689" s="203"/>
      <c r="NKK689" s="203"/>
      <c r="NKL689" s="203"/>
      <c r="NKM689" s="203"/>
      <c r="NKN689" s="203"/>
      <c r="NKO689" s="203"/>
      <c r="NKP689" s="203"/>
      <c r="NKQ689" s="203"/>
      <c r="NKR689" s="203"/>
      <c r="NKS689" s="203"/>
      <c r="NKT689" s="203"/>
      <c r="NKU689" s="203"/>
      <c r="NKV689" s="203"/>
      <c r="NKW689" s="203"/>
      <c r="NKX689" s="203"/>
      <c r="NKY689" s="203"/>
      <c r="NKZ689" s="203"/>
      <c r="NLA689" s="203"/>
      <c r="NLB689" s="203"/>
      <c r="NLC689" s="203"/>
      <c r="NLD689" s="203"/>
      <c r="NLE689" s="203"/>
      <c r="NLF689" s="203"/>
      <c r="NLG689" s="203"/>
      <c r="NLH689" s="203"/>
      <c r="NLI689" s="203"/>
      <c r="NLJ689" s="203"/>
      <c r="NLK689" s="203"/>
      <c r="NLL689" s="203"/>
      <c r="NLM689" s="203"/>
      <c r="NLN689" s="203"/>
      <c r="NLO689" s="203"/>
      <c r="NLP689" s="203"/>
      <c r="NLQ689" s="203"/>
      <c r="NLR689" s="203"/>
      <c r="NLS689" s="203"/>
      <c r="NLT689" s="203"/>
      <c r="NLU689" s="203"/>
      <c r="NLV689" s="203"/>
      <c r="NLW689" s="203"/>
      <c r="NLX689" s="203"/>
      <c r="NLY689" s="203"/>
      <c r="NLZ689" s="203"/>
      <c r="NMA689" s="203"/>
      <c r="NMB689" s="203"/>
      <c r="NMC689" s="203"/>
      <c r="NMD689" s="203"/>
      <c r="NME689" s="203"/>
      <c r="NMF689" s="203"/>
      <c r="NMG689" s="203"/>
      <c r="NMH689" s="203"/>
      <c r="NMI689" s="203"/>
      <c r="NMJ689" s="203"/>
      <c r="NMK689" s="203"/>
      <c r="NML689" s="203"/>
      <c r="NMM689" s="203"/>
      <c r="NMN689" s="203"/>
      <c r="NMO689" s="203"/>
      <c r="NMP689" s="203"/>
      <c r="NMQ689" s="203"/>
      <c r="NMR689" s="203"/>
      <c r="NMS689" s="203"/>
      <c r="NMT689" s="203"/>
      <c r="NMU689" s="203"/>
      <c r="NMV689" s="203"/>
      <c r="NMW689" s="203"/>
      <c r="NMX689" s="203"/>
      <c r="NMY689" s="203"/>
      <c r="NMZ689" s="203"/>
      <c r="NNA689" s="203"/>
      <c r="NNB689" s="203"/>
      <c r="NNC689" s="203"/>
      <c r="NND689" s="203"/>
      <c r="NNE689" s="203"/>
      <c r="NNF689" s="203"/>
      <c r="NNG689" s="203"/>
      <c r="NNH689" s="203"/>
      <c r="NNI689" s="203"/>
      <c r="NNJ689" s="203"/>
      <c r="NNK689" s="203"/>
      <c r="NNL689" s="203"/>
      <c r="NNM689" s="203"/>
      <c r="NNN689" s="203"/>
      <c r="NNO689" s="203"/>
      <c r="NNP689" s="203"/>
      <c r="NNQ689" s="203"/>
      <c r="NNR689" s="203"/>
      <c r="NNS689" s="203"/>
      <c r="NNT689" s="203"/>
      <c r="NNU689" s="203"/>
      <c r="NNV689" s="203"/>
      <c r="NNW689" s="203"/>
      <c r="NNX689" s="203"/>
      <c r="NNY689" s="203"/>
      <c r="NNZ689" s="203"/>
      <c r="NOA689" s="203"/>
      <c r="NOB689" s="203"/>
      <c r="NOC689" s="203"/>
      <c r="NOD689" s="203"/>
      <c r="NOE689" s="203"/>
      <c r="NOF689" s="203"/>
      <c r="NOG689" s="203"/>
      <c r="NOH689" s="203"/>
      <c r="NOI689" s="203"/>
      <c r="NOJ689" s="203"/>
      <c r="NOK689" s="203"/>
      <c r="NOL689" s="203"/>
      <c r="NOM689" s="203"/>
      <c r="NON689" s="203"/>
      <c r="NOO689" s="203"/>
      <c r="NOP689" s="203"/>
      <c r="NOQ689" s="203"/>
      <c r="NOR689" s="203"/>
      <c r="NOS689" s="203"/>
      <c r="NOT689" s="203"/>
      <c r="NOU689" s="203"/>
      <c r="NOV689" s="203"/>
      <c r="NOW689" s="203"/>
      <c r="NOX689" s="203"/>
      <c r="NOY689" s="203"/>
      <c r="NOZ689" s="203"/>
      <c r="NPA689" s="203"/>
      <c r="NPB689" s="203"/>
      <c r="NPC689" s="203"/>
      <c r="NPD689" s="203"/>
      <c r="NPE689" s="203"/>
      <c r="NPF689" s="203"/>
      <c r="NPG689" s="203"/>
      <c r="NPH689" s="203"/>
      <c r="NPI689" s="203"/>
      <c r="NPJ689" s="203"/>
      <c r="NPK689" s="203"/>
      <c r="NPL689" s="203"/>
      <c r="NPM689" s="203"/>
      <c r="NPN689" s="203"/>
      <c r="NPO689" s="203"/>
      <c r="NPP689" s="203"/>
      <c r="NPQ689" s="203"/>
      <c r="NPR689" s="203"/>
      <c r="NPS689" s="203"/>
      <c r="NPT689" s="203"/>
      <c r="NPU689" s="203"/>
      <c r="NPV689" s="203"/>
      <c r="NPW689" s="203"/>
      <c r="NPX689" s="203"/>
      <c r="NPY689" s="203"/>
      <c r="NPZ689" s="203"/>
      <c r="NQA689" s="203"/>
      <c r="NQB689" s="203"/>
      <c r="NQC689" s="203"/>
      <c r="NQD689" s="203"/>
      <c r="NQE689" s="203"/>
      <c r="NQF689" s="203"/>
      <c r="NQG689" s="203"/>
      <c r="NQH689" s="203"/>
      <c r="NQI689" s="203"/>
      <c r="NQJ689" s="203"/>
      <c r="NQK689" s="203"/>
      <c r="NQL689" s="203"/>
      <c r="NQM689" s="203"/>
      <c r="NQN689" s="203"/>
      <c r="NQO689" s="203"/>
      <c r="NQP689" s="203"/>
      <c r="NQQ689" s="203"/>
      <c r="NQR689" s="203"/>
      <c r="NQS689" s="203"/>
      <c r="NQT689" s="203"/>
      <c r="NQU689" s="203"/>
      <c r="NQV689" s="203"/>
      <c r="NQW689" s="203"/>
      <c r="NQX689" s="203"/>
      <c r="NQY689" s="203"/>
      <c r="NQZ689" s="203"/>
      <c r="NRA689" s="203"/>
      <c r="NRB689" s="203"/>
      <c r="NRC689" s="203"/>
      <c r="NRD689" s="203"/>
      <c r="NRE689" s="203"/>
      <c r="NRF689" s="203"/>
      <c r="NRG689" s="203"/>
      <c r="NRH689" s="203"/>
      <c r="NRI689" s="203"/>
      <c r="NRJ689" s="203"/>
      <c r="NRK689" s="203"/>
      <c r="NRL689" s="203"/>
      <c r="NRM689" s="203"/>
      <c r="NRN689" s="203"/>
      <c r="NRO689" s="203"/>
      <c r="NRP689" s="203"/>
      <c r="NRQ689" s="203"/>
      <c r="NRR689" s="203"/>
      <c r="NRS689" s="203"/>
      <c r="NRT689" s="203"/>
      <c r="NRU689" s="203"/>
      <c r="NRV689" s="203"/>
      <c r="NRW689" s="203"/>
      <c r="NRX689" s="203"/>
      <c r="NRY689" s="203"/>
      <c r="NRZ689" s="203"/>
      <c r="NSA689" s="203"/>
      <c r="NSB689" s="203"/>
      <c r="NSC689" s="203"/>
      <c r="NSD689" s="203"/>
      <c r="NSE689" s="203"/>
      <c r="NSF689" s="203"/>
      <c r="NSG689" s="203"/>
      <c r="NSH689" s="203"/>
      <c r="NSI689" s="203"/>
      <c r="NSJ689" s="203"/>
      <c r="NSK689" s="203"/>
      <c r="NSL689" s="203"/>
      <c r="NSM689" s="203"/>
      <c r="NSN689" s="203"/>
      <c r="NSO689" s="203"/>
      <c r="NSP689" s="203"/>
      <c r="NSQ689" s="203"/>
      <c r="NSR689" s="203"/>
      <c r="NSS689" s="203"/>
      <c r="NST689" s="203"/>
      <c r="NSU689" s="203"/>
      <c r="NSV689" s="203"/>
      <c r="NSW689" s="203"/>
      <c r="NSX689" s="203"/>
      <c r="NSY689" s="203"/>
      <c r="NSZ689" s="203"/>
      <c r="NTA689" s="203"/>
      <c r="NTB689" s="203"/>
      <c r="NTC689" s="203"/>
      <c r="NTD689" s="203"/>
      <c r="NTE689" s="203"/>
      <c r="NTF689" s="203"/>
      <c r="NTG689" s="203"/>
      <c r="NTH689" s="203"/>
      <c r="NTI689" s="203"/>
      <c r="NTJ689" s="203"/>
      <c r="NTK689" s="203"/>
      <c r="NTL689" s="203"/>
      <c r="NTM689" s="203"/>
      <c r="NTN689" s="203"/>
      <c r="NTO689" s="203"/>
      <c r="NTP689" s="203"/>
      <c r="NTQ689" s="203"/>
      <c r="NTR689" s="203"/>
      <c r="NTS689" s="203"/>
      <c r="NTT689" s="203"/>
      <c r="NTU689" s="203"/>
      <c r="NTV689" s="203"/>
      <c r="NTW689" s="203"/>
      <c r="NTX689" s="203"/>
      <c r="NTY689" s="203"/>
      <c r="NTZ689" s="203"/>
      <c r="NUA689" s="203"/>
      <c r="NUB689" s="203"/>
      <c r="NUC689" s="203"/>
      <c r="NUD689" s="203"/>
      <c r="NUE689" s="203"/>
      <c r="NUF689" s="203"/>
      <c r="NUG689" s="203"/>
      <c r="NUH689" s="203"/>
      <c r="NUI689" s="203"/>
      <c r="NUJ689" s="203"/>
      <c r="NUK689" s="203"/>
      <c r="NUL689" s="203"/>
      <c r="NUM689" s="203"/>
      <c r="NUN689" s="203"/>
      <c r="NUO689" s="203"/>
      <c r="NUP689" s="203"/>
      <c r="NUQ689" s="203"/>
      <c r="NUR689" s="203"/>
      <c r="NUS689" s="203"/>
      <c r="NUT689" s="203"/>
      <c r="NUU689" s="203"/>
      <c r="NUV689" s="203"/>
      <c r="NUW689" s="203"/>
      <c r="NUX689" s="203"/>
      <c r="NUY689" s="203"/>
      <c r="NUZ689" s="203"/>
      <c r="NVA689" s="203"/>
      <c r="NVB689" s="203"/>
      <c r="NVC689" s="203"/>
      <c r="NVD689" s="203"/>
      <c r="NVE689" s="203"/>
      <c r="NVF689" s="203"/>
      <c r="NVG689" s="203"/>
      <c r="NVH689" s="203"/>
      <c r="NVI689" s="203"/>
      <c r="NVJ689" s="203"/>
      <c r="NVK689" s="203"/>
      <c r="NVL689" s="203"/>
      <c r="NVM689" s="203"/>
      <c r="NVN689" s="203"/>
      <c r="NVO689" s="203"/>
      <c r="NVP689" s="203"/>
      <c r="NVQ689" s="203"/>
      <c r="NVR689" s="203"/>
      <c r="NVS689" s="203"/>
      <c r="NVT689" s="203"/>
      <c r="NVU689" s="203"/>
      <c r="NVV689" s="203"/>
      <c r="NVW689" s="203"/>
      <c r="NVX689" s="203"/>
      <c r="NVY689" s="203"/>
      <c r="NVZ689" s="203"/>
      <c r="NWA689" s="203"/>
      <c r="NWB689" s="203"/>
      <c r="NWC689" s="203"/>
      <c r="NWD689" s="203"/>
      <c r="NWE689" s="203"/>
      <c r="NWF689" s="203"/>
      <c r="NWG689" s="203"/>
      <c r="NWH689" s="203"/>
      <c r="NWI689" s="203"/>
      <c r="NWJ689" s="203"/>
      <c r="NWK689" s="203"/>
      <c r="NWL689" s="203"/>
      <c r="NWM689" s="203"/>
      <c r="NWN689" s="203"/>
      <c r="NWO689" s="203"/>
      <c r="NWP689" s="203"/>
      <c r="NWQ689" s="203"/>
      <c r="NWR689" s="203"/>
      <c r="NWS689" s="203"/>
      <c r="NWT689" s="203"/>
      <c r="NWU689" s="203"/>
      <c r="NWV689" s="203"/>
      <c r="NWW689" s="203"/>
      <c r="NWX689" s="203"/>
      <c r="NWY689" s="203"/>
      <c r="NWZ689" s="203"/>
      <c r="NXA689" s="203"/>
      <c r="NXB689" s="203"/>
      <c r="NXC689" s="203"/>
      <c r="NXD689" s="203"/>
      <c r="NXE689" s="203"/>
      <c r="NXF689" s="203"/>
      <c r="NXG689" s="203"/>
      <c r="NXH689" s="203"/>
      <c r="NXI689" s="203"/>
      <c r="NXJ689" s="203"/>
      <c r="NXK689" s="203"/>
      <c r="NXL689" s="203"/>
      <c r="NXM689" s="203"/>
      <c r="NXN689" s="203"/>
      <c r="NXO689" s="203"/>
      <c r="NXP689" s="203"/>
      <c r="NXQ689" s="203"/>
      <c r="NXR689" s="203"/>
      <c r="NXS689" s="203"/>
      <c r="NXT689" s="203"/>
      <c r="NXU689" s="203"/>
      <c r="NXV689" s="203"/>
      <c r="NXW689" s="203"/>
      <c r="NXX689" s="203"/>
      <c r="NXY689" s="203"/>
      <c r="NXZ689" s="203"/>
      <c r="NYA689" s="203"/>
      <c r="NYB689" s="203"/>
      <c r="NYC689" s="203"/>
      <c r="NYD689" s="203"/>
      <c r="NYE689" s="203"/>
      <c r="NYF689" s="203"/>
      <c r="NYG689" s="203"/>
      <c r="NYH689" s="203"/>
      <c r="NYI689" s="203"/>
      <c r="NYJ689" s="203"/>
      <c r="NYK689" s="203"/>
      <c r="NYL689" s="203"/>
      <c r="NYM689" s="203"/>
      <c r="NYN689" s="203"/>
      <c r="NYO689" s="203"/>
      <c r="NYP689" s="203"/>
      <c r="NYQ689" s="203"/>
      <c r="NYR689" s="203"/>
      <c r="NYS689" s="203"/>
      <c r="NYT689" s="203"/>
      <c r="NYU689" s="203"/>
      <c r="NYV689" s="203"/>
      <c r="NYW689" s="203"/>
      <c r="NYX689" s="203"/>
      <c r="NYY689" s="203"/>
      <c r="NYZ689" s="203"/>
      <c r="NZA689" s="203"/>
      <c r="NZB689" s="203"/>
      <c r="NZC689" s="203"/>
      <c r="NZD689" s="203"/>
      <c r="NZE689" s="203"/>
      <c r="NZF689" s="203"/>
      <c r="NZG689" s="203"/>
      <c r="NZH689" s="203"/>
      <c r="NZI689" s="203"/>
      <c r="NZJ689" s="203"/>
      <c r="NZK689" s="203"/>
      <c r="NZL689" s="203"/>
      <c r="NZM689" s="203"/>
      <c r="NZN689" s="203"/>
      <c r="NZO689" s="203"/>
      <c r="NZP689" s="203"/>
      <c r="NZQ689" s="203"/>
      <c r="NZR689" s="203"/>
      <c r="NZS689" s="203"/>
      <c r="NZT689" s="203"/>
      <c r="NZU689" s="203"/>
      <c r="NZV689" s="203"/>
      <c r="NZW689" s="203"/>
      <c r="NZX689" s="203"/>
      <c r="NZY689" s="203"/>
      <c r="NZZ689" s="203"/>
      <c r="OAA689" s="203"/>
      <c r="OAB689" s="203"/>
      <c r="OAC689" s="203"/>
      <c r="OAD689" s="203"/>
      <c r="OAE689" s="203"/>
      <c r="OAF689" s="203"/>
      <c r="OAG689" s="203"/>
      <c r="OAH689" s="203"/>
      <c r="OAI689" s="203"/>
      <c r="OAJ689" s="203"/>
      <c r="OAK689" s="203"/>
      <c r="OAL689" s="203"/>
      <c r="OAM689" s="203"/>
      <c r="OAN689" s="203"/>
      <c r="OAO689" s="203"/>
      <c r="OAP689" s="203"/>
      <c r="OAQ689" s="203"/>
      <c r="OAR689" s="203"/>
      <c r="OAS689" s="203"/>
      <c r="OAT689" s="203"/>
      <c r="OAU689" s="203"/>
      <c r="OAV689" s="203"/>
      <c r="OAW689" s="203"/>
      <c r="OAX689" s="203"/>
      <c r="OAY689" s="203"/>
      <c r="OAZ689" s="203"/>
      <c r="OBA689" s="203"/>
      <c r="OBB689" s="203"/>
      <c r="OBC689" s="203"/>
      <c r="OBD689" s="203"/>
      <c r="OBE689" s="203"/>
      <c r="OBF689" s="203"/>
      <c r="OBG689" s="203"/>
      <c r="OBH689" s="203"/>
      <c r="OBI689" s="203"/>
      <c r="OBJ689" s="203"/>
      <c r="OBK689" s="203"/>
      <c r="OBL689" s="203"/>
      <c r="OBM689" s="203"/>
      <c r="OBN689" s="203"/>
      <c r="OBO689" s="203"/>
      <c r="OBP689" s="203"/>
      <c r="OBQ689" s="203"/>
      <c r="OBR689" s="203"/>
      <c r="OBS689" s="203"/>
      <c r="OBT689" s="203"/>
      <c r="OBU689" s="203"/>
      <c r="OBV689" s="203"/>
      <c r="OBW689" s="203"/>
      <c r="OBX689" s="203"/>
      <c r="OBY689" s="203"/>
      <c r="OBZ689" s="203"/>
      <c r="OCA689" s="203"/>
      <c r="OCB689" s="203"/>
      <c r="OCC689" s="203"/>
      <c r="OCD689" s="203"/>
      <c r="OCE689" s="203"/>
      <c r="OCF689" s="203"/>
      <c r="OCG689" s="203"/>
      <c r="OCH689" s="203"/>
      <c r="OCI689" s="203"/>
      <c r="OCJ689" s="203"/>
      <c r="OCK689" s="203"/>
      <c r="OCL689" s="203"/>
      <c r="OCM689" s="203"/>
      <c r="OCN689" s="203"/>
      <c r="OCO689" s="203"/>
      <c r="OCP689" s="203"/>
      <c r="OCQ689" s="203"/>
      <c r="OCR689" s="203"/>
      <c r="OCS689" s="203"/>
      <c r="OCT689" s="203"/>
      <c r="OCU689" s="203"/>
      <c r="OCV689" s="203"/>
      <c r="OCW689" s="203"/>
      <c r="OCX689" s="203"/>
      <c r="OCY689" s="203"/>
      <c r="OCZ689" s="203"/>
      <c r="ODA689" s="203"/>
      <c r="ODB689" s="203"/>
      <c r="ODC689" s="203"/>
      <c r="ODD689" s="203"/>
      <c r="ODE689" s="203"/>
      <c r="ODF689" s="203"/>
      <c r="ODG689" s="203"/>
      <c r="ODH689" s="203"/>
      <c r="ODI689" s="203"/>
      <c r="ODJ689" s="203"/>
      <c r="ODK689" s="203"/>
      <c r="ODL689" s="203"/>
      <c r="ODM689" s="203"/>
      <c r="ODN689" s="203"/>
      <c r="ODO689" s="203"/>
      <c r="ODP689" s="203"/>
      <c r="ODQ689" s="203"/>
      <c r="ODR689" s="203"/>
      <c r="ODS689" s="203"/>
      <c r="ODT689" s="203"/>
      <c r="ODU689" s="203"/>
      <c r="ODV689" s="203"/>
      <c r="ODW689" s="203"/>
      <c r="ODX689" s="203"/>
      <c r="ODY689" s="203"/>
      <c r="ODZ689" s="203"/>
      <c r="OEA689" s="203"/>
      <c r="OEB689" s="203"/>
      <c r="OEC689" s="203"/>
      <c r="OED689" s="203"/>
      <c r="OEE689" s="203"/>
      <c r="OEF689" s="203"/>
      <c r="OEG689" s="203"/>
      <c r="OEH689" s="203"/>
      <c r="OEI689" s="203"/>
      <c r="OEJ689" s="203"/>
      <c r="OEK689" s="203"/>
      <c r="OEL689" s="203"/>
      <c r="OEM689" s="203"/>
      <c r="OEN689" s="203"/>
      <c r="OEO689" s="203"/>
      <c r="OEP689" s="203"/>
      <c r="OEQ689" s="203"/>
      <c r="OER689" s="203"/>
      <c r="OES689" s="203"/>
      <c r="OET689" s="203"/>
      <c r="OEU689" s="203"/>
      <c r="OEV689" s="203"/>
      <c r="OEW689" s="203"/>
      <c r="OEX689" s="203"/>
      <c r="OEY689" s="203"/>
      <c r="OEZ689" s="203"/>
      <c r="OFA689" s="203"/>
      <c r="OFB689" s="203"/>
      <c r="OFC689" s="203"/>
      <c r="OFD689" s="203"/>
      <c r="OFE689" s="203"/>
      <c r="OFF689" s="203"/>
      <c r="OFG689" s="203"/>
      <c r="OFH689" s="203"/>
      <c r="OFI689" s="203"/>
      <c r="OFJ689" s="203"/>
      <c r="OFK689" s="203"/>
      <c r="OFL689" s="203"/>
      <c r="OFM689" s="203"/>
      <c r="OFN689" s="203"/>
      <c r="OFO689" s="203"/>
      <c r="OFP689" s="203"/>
      <c r="OFQ689" s="203"/>
      <c r="OFR689" s="203"/>
      <c r="OFS689" s="203"/>
      <c r="OFT689" s="203"/>
      <c r="OFU689" s="203"/>
      <c r="OFV689" s="203"/>
      <c r="OFW689" s="203"/>
      <c r="OFX689" s="203"/>
      <c r="OFY689" s="203"/>
      <c r="OFZ689" s="203"/>
      <c r="OGA689" s="203"/>
      <c r="OGB689" s="203"/>
      <c r="OGC689" s="203"/>
      <c r="OGD689" s="203"/>
      <c r="OGE689" s="203"/>
      <c r="OGF689" s="203"/>
      <c r="OGG689" s="203"/>
      <c r="OGH689" s="203"/>
      <c r="OGI689" s="203"/>
      <c r="OGJ689" s="203"/>
      <c r="OGK689" s="203"/>
      <c r="OGL689" s="203"/>
      <c r="OGM689" s="203"/>
      <c r="OGN689" s="203"/>
      <c r="OGO689" s="203"/>
      <c r="OGP689" s="203"/>
      <c r="OGQ689" s="203"/>
      <c r="OGR689" s="203"/>
      <c r="OGS689" s="203"/>
      <c r="OGT689" s="203"/>
      <c r="OGU689" s="203"/>
      <c r="OGV689" s="203"/>
      <c r="OGW689" s="203"/>
      <c r="OGX689" s="203"/>
      <c r="OGY689" s="203"/>
      <c r="OGZ689" s="203"/>
      <c r="OHA689" s="203"/>
      <c r="OHB689" s="203"/>
      <c r="OHC689" s="203"/>
      <c r="OHD689" s="203"/>
      <c r="OHE689" s="203"/>
      <c r="OHF689" s="203"/>
      <c r="OHG689" s="203"/>
      <c r="OHH689" s="203"/>
      <c r="OHI689" s="203"/>
      <c r="OHJ689" s="203"/>
      <c r="OHK689" s="203"/>
      <c r="OHL689" s="203"/>
      <c r="OHM689" s="203"/>
      <c r="OHN689" s="203"/>
      <c r="OHO689" s="203"/>
      <c r="OHP689" s="203"/>
      <c r="OHQ689" s="203"/>
      <c r="OHR689" s="203"/>
      <c r="OHS689" s="203"/>
      <c r="OHT689" s="203"/>
      <c r="OHU689" s="203"/>
      <c r="OHV689" s="203"/>
      <c r="OHW689" s="203"/>
      <c r="OHX689" s="203"/>
      <c r="OHY689" s="203"/>
      <c r="OHZ689" s="203"/>
      <c r="OIA689" s="203"/>
      <c r="OIB689" s="203"/>
      <c r="OIC689" s="203"/>
      <c r="OID689" s="203"/>
      <c r="OIE689" s="203"/>
      <c r="OIF689" s="203"/>
      <c r="OIG689" s="203"/>
      <c r="OIH689" s="203"/>
      <c r="OII689" s="203"/>
      <c r="OIJ689" s="203"/>
      <c r="OIK689" s="203"/>
      <c r="OIL689" s="203"/>
      <c r="OIM689" s="203"/>
      <c r="OIN689" s="203"/>
      <c r="OIO689" s="203"/>
      <c r="OIP689" s="203"/>
      <c r="OIQ689" s="203"/>
      <c r="OIR689" s="203"/>
      <c r="OIS689" s="203"/>
      <c r="OIT689" s="203"/>
      <c r="OIU689" s="203"/>
      <c r="OIV689" s="203"/>
      <c r="OIW689" s="203"/>
      <c r="OIX689" s="203"/>
      <c r="OIY689" s="203"/>
      <c r="OIZ689" s="203"/>
      <c r="OJA689" s="203"/>
      <c r="OJB689" s="203"/>
      <c r="OJC689" s="203"/>
      <c r="OJD689" s="203"/>
      <c r="OJE689" s="203"/>
      <c r="OJF689" s="203"/>
      <c r="OJG689" s="203"/>
      <c r="OJH689" s="203"/>
      <c r="OJI689" s="203"/>
      <c r="OJJ689" s="203"/>
      <c r="OJK689" s="203"/>
      <c r="OJL689" s="203"/>
      <c r="OJM689" s="203"/>
      <c r="OJN689" s="203"/>
      <c r="OJO689" s="203"/>
      <c r="OJP689" s="203"/>
      <c r="OJQ689" s="203"/>
      <c r="OJR689" s="203"/>
      <c r="OJS689" s="203"/>
      <c r="OJT689" s="203"/>
      <c r="OJU689" s="203"/>
      <c r="OJV689" s="203"/>
      <c r="OJW689" s="203"/>
      <c r="OJX689" s="203"/>
      <c r="OJY689" s="203"/>
      <c r="OJZ689" s="203"/>
      <c r="OKA689" s="203"/>
      <c r="OKB689" s="203"/>
      <c r="OKC689" s="203"/>
      <c r="OKD689" s="203"/>
      <c r="OKE689" s="203"/>
      <c r="OKF689" s="203"/>
      <c r="OKG689" s="203"/>
      <c r="OKH689" s="203"/>
      <c r="OKI689" s="203"/>
      <c r="OKJ689" s="203"/>
      <c r="OKK689" s="203"/>
      <c r="OKL689" s="203"/>
      <c r="OKM689" s="203"/>
      <c r="OKN689" s="203"/>
      <c r="OKO689" s="203"/>
      <c r="OKP689" s="203"/>
      <c r="OKQ689" s="203"/>
      <c r="OKR689" s="203"/>
      <c r="OKS689" s="203"/>
      <c r="OKT689" s="203"/>
      <c r="OKU689" s="203"/>
      <c r="OKV689" s="203"/>
      <c r="OKW689" s="203"/>
      <c r="OKX689" s="203"/>
      <c r="OKY689" s="203"/>
      <c r="OKZ689" s="203"/>
      <c r="OLA689" s="203"/>
      <c r="OLB689" s="203"/>
      <c r="OLC689" s="203"/>
      <c r="OLD689" s="203"/>
      <c r="OLE689" s="203"/>
      <c r="OLF689" s="203"/>
      <c r="OLG689" s="203"/>
      <c r="OLH689" s="203"/>
      <c r="OLI689" s="203"/>
      <c r="OLJ689" s="203"/>
      <c r="OLK689" s="203"/>
      <c r="OLL689" s="203"/>
      <c r="OLM689" s="203"/>
      <c r="OLN689" s="203"/>
      <c r="OLO689" s="203"/>
      <c r="OLP689" s="203"/>
      <c r="OLQ689" s="203"/>
      <c r="OLR689" s="203"/>
      <c r="OLS689" s="203"/>
      <c r="OLT689" s="203"/>
      <c r="OLU689" s="203"/>
      <c r="OLV689" s="203"/>
      <c r="OLW689" s="203"/>
      <c r="OLX689" s="203"/>
      <c r="OLY689" s="203"/>
      <c r="OLZ689" s="203"/>
      <c r="OMA689" s="203"/>
      <c r="OMB689" s="203"/>
      <c r="OMC689" s="203"/>
      <c r="OMD689" s="203"/>
      <c r="OME689" s="203"/>
      <c r="OMF689" s="203"/>
      <c r="OMG689" s="203"/>
      <c r="OMH689" s="203"/>
      <c r="OMI689" s="203"/>
      <c r="OMJ689" s="203"/>
      <c r="OMK689" s="203"/>
      <c r="OML689" s="203"/>
      <c r="OMM689" s="203"/>
      <c r="OMN689" s="203"/>
      <c r="OMO689" s="203"/>
      <c r="OMP689" s="203"/>
      <c r="OMQ689" s="203"/>
      <c r="OMR689" s="203"/>
      <c r="OMS689" s="203"/>
      <c r="OMT689" s="203"/>
      <c r="OMU689" s="203"/>
      <c r="OMV689" s="203"/>
      <c r="OMW689" s="203"/>
      <c r="OMX689" s="203"/>
      <c r="OMY689" s="203"/>
      <c r="OMZ689" s="203"/>
      <c r="ONA689" s="203"/>
      <c r="ONB689" s="203"/>
      <c r="ONC689" s="203"/>
      <c r="OND689" s="203"/>
      <c r="ONE689" s="203"/>
      <c r="ONF689" s="203"/>
      <c r="ONG689" s="203"/>
      <c r="ONH689" s="203"/>
      <c r="ONI689" s="203"/>
      <c r="ONJ689" s="203"/>
      <c r="ONK689" s="203"/>
      <c r="ONL689" s="203"/>
      <c r="ONM689" s="203"/>
      <c r="ONN689" s="203"/>
      <c r="ONO689" s="203"/>
      <c r="ONP689" s="203"/>
      <c r="ONQ689" s="203"/>
      <c r="ONR689" s="203"/>
      <c r="ONS689" s="203"/>
      <c r="ONT689" s="203"/>
      <c r="ONU689" s="203"/>
      <c r="ONV689" s="203"/>
      <c r="ONW689" s="203"/>
      <c r="ONX689" s="203"/>
      <c r="ONY689" s="203"/>
      <c r="ONZ689" s="203"/>
      <c r="OOA689" s="203"/>
      <c r="OOB689" s="203"/>
      <c r="OOC689" s="203"/>
      <c r="OOD689" s="203"/>
      <c r="OOE689" s="203"/>
      <c r="OOF689" s="203"/>
      <c r="OOG689" s="203"/>
      <c r="OOH689" s="203"/>
      <c r="OOI689" s="203"/>
      <c r="OOJ689" s="203"/>
      <c r="OOK689" s="203"/>
      <c r="OOL689" s="203"/>
      <c r="OOM689" s="203"/>
      <c r="OON689" s="203"/>
      <c r="OOO689" s="203"/>
      <c r="OOP689" s="203"/>
      <c r="OOQ689" s="203"/>
      <c r="OOR689" s="203"/>
      <c r="OOS689" s="203"/>
      <c r="OOT689" s="203"/>
      <c r="OOU689" s="203"/>
      <c r="OOV689" s="203"/>
      <c r="OOW689" s="203"/>
      <c r="OOX689" s="203"/>
      <c r="OOY689" s="203"/>
      <c r="OOZ689" s="203"/>
      <c r="OPA689" s="203"/>
      <c r="OPB689" s="203"/>
      <c r="OPC689" s="203"/>
      <c r="OPD689" s="203"/>
      <c r="OPE689" s="203"/>
      <c r="OPF689" s="203"/>
      <c r="OPG689" s="203"/>
      <c r="OPH689" s="203"/>
      <c r="OPI689" s="203"/>
      <c r="OPJ689" s="203"/>
      <c r="OPK689" s="203"/>
      <c r="OPL689" s="203"/>
      <c r="OPM689" s="203"/>
      <c r="OPN689" s="203"/>
      <c r="OPO689" s="203"/>
      <c r="OPP689" s="203"/>
      <c r="OPQ689" s="203"/>
      <c r="OPR689" s="203"/>
      <c r="OPS689" s="203"/>
      <c r="OPT689" s="203"/>
      <c r="OPU689" s="203"/>
      <c r="OPV689" s="203"/>
      <c r="OPW689" s="203"/>
      <c r="OPX689" s="203"/>
      <c r="OPY689" s="203"/>
      <c r="OPZ689" s="203"/>
      <c r="OQA689" s="203"/>
      <c r="OQB689" s="203"/>
      <c r="OQC689" s="203"/>
      <c r="OQD689" s="203"/>
      <c r="OQE689" s="203"/>
      <c r="OQF689" s="203"/>
      <c r="OQG689" s="203"/>
      <c r="OQH689" s="203"/>
      <c r="OQI689" s="203"/>
      <c r="OQJ689" s="203"/>
      <c r="OQK689" s="203"/>
      <c r="OQL689" s="203"/>
      <c r="OQM689" s="203"/>
      <c r="OQN689" s="203"/>
      <c r="OQO689" s="203"/>
      <c r="OQP689" s="203"/>
      <c r="OQQ689" s="203"/>
      <c r="OQR689" s="203"/>
      <c r="OQS689" s="203"/>
      <c r="OQT689" s="203"/>
      <c r="OQU689" s="203"/>
      <c r="OQV689" s="203"/>
      <c r="OQW689" s="203"/>
      <c r="OQX689" s="203"/>
      <c r="OQY689" s="203"/>
      <c r="OQZ689" s="203"/>
      <c r="ORA689" s="203"/>
      <c r="ORB689" s="203"/>
      <c r="ORC689" s="203"/>
      <c r="ORD689" s="203"/>
      <c r="ORE689" s="203"/>
      <c r="ORF689" s="203"/>
      <c r="ORG689" s="203"/>
      <c r="ORH689" s="203"/>
      <c r="ORI689" s="203"/>
      <c r="ORJ689" s="203"/>
      <c r="ORK689" s="203"/>
      <c r="ORL689" s="203"/>
      <c r="ORM689" s="203"/>
      <c r="ORN689" s="203"/>
      <c r="ORO689" s="203"/>
      <c r="ORP689" s="203"/>
      <c r="ORQ689" s="203"/>
      <c r="ORR689" s="203"/>
      <c r="ORS689" s="203"/>
      <c r="ORT689" s="203"/>
      <c r="ORU689" s="203"/>
      <c r="ORV689" s="203"/>
      <c r="ORW689" s="203"/>
      <c r="ORX689" s="203"/>
      <c r="ORY689" s="203"/>
      <c r="ORZ689" s="203"/>
      <c r="OSA689" s="203"/>
      <c r="OSB689" s="203"/>
      <c r="OSC689" s="203"/>
      <c r="OSD689" s="203"/>
      <c r="OSE689" s="203"/>
      <c r="OSF689" s="203"/>
      <c r="OSG689" s="203"/>
      <c r="OSH689" s="203"/>
      <c r="OSI689" s="203"/>
      <c r="OSJ689" s="203"/>
      <c r="OSK689" s="203"/>
      <c r="OSL689" s="203"/>
      <c r="OSM689" s="203"/>
      <c r="OSN689" s="203"/>
      <c r="OSO689" s="203"/>
      <c r="OSP689" s="203"/>
      <c r="OSQ689" s="203"/>
      <c r="OSR689" s="203"/>
      <c r="OSS689" s="203"/>
      <c r="OST689" s="203"/>
      <c r="OSU689" s="203"/>
      <c r="OSV689" s="203"/>
      <c r="OSW689" s="203"/>
      <c r="OSX689" s="203"/>
      <c r="OSY689" s="203"/>
      <c r="OSZ689" s="203"/>
      <c r="OTA689" s="203"/>
      <c r="OTB689" s="203"/>
      <c r="OTC689" s="203"/>
      <c r="OTD689" s="203"/>
      <c r="OTE689" s="203"/>
      <c r="OTF689" s="203"/>
      <c r="OTG689" s="203"/>
      <c r="OTH689" s="203"/>
      <c r="OTI689" s="203"/>
      <c r="OTJ689" s="203"/>
      <c r="OTK689" s="203"/>
      <c r="OTL689" s="203"/>
      <c r="OTM689" s="203"/>
      <c r="OTN689" s="203"/>
      <c r="OTO689" s="203"/>
      <c r="OTP689" s="203"/>
      <c r="OTQ689" s="203"/>
      <c r="OTR689" s="203"/>
      <c r="OTS689" s="203"/>
      <c r="OTT689" s="203"/>
      <c r="OTU689" s="203"/>
      <c r="OTV689" s="203"/>
      <c r="OTW689" s="203"/>
      <c r="OTX689" s="203"/>
      <c r="OTY689" s="203"/>
      <c r="OTZ689" s="203"/>
      <c r="OUA689" s="203"/>
      <c r="OUB689" s="203"/>
      <c r="OUC689" s="203"/>
      <c r="OUD689" s="203"/>
      <c r="OUE689" s="203"/>
      <c r="OUF689" s="203"/>
      <c r="OUG689" s="203"/>
      <c r="OUH689" s="203"/>
      <c r="OUI689" s="203"/>
      <c r="OUJ689" s="203"/>
      <c r="OUK689" s="203"/>
      <c r="OUL689" s="203"/>
      <c r="OUM689" s="203"/>
      <c r="OUN689" s="203"/>
      <c r="OUO689" s="203"/>
      <c r="OUP689" s="203"/>
      <c r="OUQ689" s="203"/>
      <c r="OUR689" s="203"/>
      <c r="OUS689" s="203"/>
      <c r="OUT689" s="203"/>
      <c r="OUU689" s="203"/>
      <c r="OUV689" s="203"/>
      <c r="OUW689" s="203"/>
      <c r="OUX689" s="203"/>
      <c r="OUY689" s="203"/>
      <c r="OUZ689" s="203"/>
      <c r="OVA689" s="203"/>
      <c r="OVB689" s="203"/>
      <c r="OVC689" s="203"/>
      <c r="OVD689" s="203"/>
      <c r="OVE689" s="203"/>
      <c r="OVF689" s="203"/>
      <c r="OVG689" s="203"/>
      <c r="OVH689" s="203"/>
      <c r="OVI689" s="203"/>
      <c r="OVJ689" s="203"/>
      <c r="OVK689" s="203"/>
      <c r="OVL689" s="203"/>
      <c r="OVM689" s="203"/>
      <c r="OVN689" s="203"/>
      <c r="OVO689" s="203"/>
      <c r="OVP689" s="203"/>
      <c r="OVQ689" s="203"/>
      <c r="OVR689" s="203"/>
      <c r="OVS689" s="203"/>
      <c r="OVT689" s="203"/>
      <c r="OVU689" s="203"/>
      <c r="OVV689" s="203"/>
      <c r="OVW689" s="203"/>
      <c r="OVX689" s="203"/>
      <c r="OVY689" s="203"/>
      <c r="OVZ689" s="203"/>
      <c r="OWA689" s="203"/>
      <c r="OWB689" s="203"/>
      <c r="OWC689" s="203"/>
      <c r="OWD689" s="203"/>
      <c r="OWE689" s="203"/>
      <c r="OWF689" s="203"/>
      <c r="OWG689" s="203"/>
      <c r="OWH689" s="203"/>
      <c r="OWI689" s="203"/>
      <c r="OWJ689" s="203"/>
      <c r="OWK689" s="203"/>
      <c r="OWL689" s="203"/>
      <c r="OWM689" s="203"/>
      <c r="OWN689" s="203"/>
      <c r="OWO689" s="203"/>
      <c r="OWP689" s="203"/>
      <c r="OWQ689" s="203"/>
      <c r="OWR689" s="203"/>
      <c r="OWS689" s="203"/>
      <c r="OWT689" s="203"/>
      <c r="OWU689" s="203"/>
      <c r="OWV689" s="203"/>
      <c r="OWW689" s="203"/>
      <c r="OWX689" s="203"/>
      <c r="OWY689" s="203"/>
      <c r="OWZ689" s="203"/>
      <c r="OXA689" s="203"/>
      <c r="OXB689" s="203"/>
      <c r="OXC689" s="203"/>
      <c r="OXD689" s="203"/>
      <c r="OXE689" s="203"/>
      <c r="OXF689" s="203"/>
      <c r="OXG689" s="203"/>
      <c r="OXH689" s="203"/>
      <c r="OXI689" s="203"/>
      <c r="OXJ689" s="203"/>
      <c r="OXK689" s="203"/>
      <c r="OXL689" s="203"/>
      <c r="OXM689" s="203"/>
      <c r="OXN689" s="203"/>
      <c r="OXO689" s="203"/>
      <c r="OXP689" s="203"/>
      <c r="OXQ689" s="203"/>
      <c r="OXR689" s="203"/>
      <c r="OXS689" s="203"/>
      <c r="OXT689" s="203"/>
      <c r="OXU689" s="203"/>
      <c r="OXV689" s="203"/>
      <c r="OXW689" s="203"/>
      <c r="OXX689" s="203"/>
      <c r="OXY689" s="203"/>
      <c r="OXZ689" s="203"/>
      <c r="OYA689" s="203"/>
      <c r="OYB689" s="203"/>
      <c r="OYC689" s="203"/>
      <c r="OYD689" s="203"/>
      <c r="OYE689" s="203"/>
      <c r="OYF689" s="203"/>
      <c r="OYG689" s="203"/>
      <c r="OYH689" s="203"/>
      <c r="OYI689" s="203"/>
      <c r="OYJ689" s="203"/>
      <c r="OYK689" s="203"/>
      <c r="OYL689" s="203"/>
      <c r="OYM689" s="203"/>
      <c r="OYN689" s="203"/>
      <c r="OYO689" s="203"/>
      <c r="OYP689" s="203"/>
      <c r="OYQ689" s="203"/>
      <c r="OYR689" s="203"/>
      <c r="OYS689" s="203"/>
      <c r="OYT689" s="203"/>
      <c r="OYU689" s="203"/>
      <c r="OYV689" s="203"/>
      <c r="OYW689" s="203"/>
      <c r="OYX689" s="203"/>
      <c r="OYY689" s="203"/>
      <c r="OYZ689" s="203"/>
      <c r="OZA689" s="203"/>
      <c r="OZB689" s="203"/>
      <c r="OZC689" s="203"/>
      <c r="OZD689" s="203"/>
      <c r="OZE689" s="203"/>
      <c r="OZF689" s="203"/>
      <c r="OZG689" s="203"/>
      <c r="OZH689" s="203"/>
      <c r="OZI689" s="203"/>
      <c r="OZJ689" s="203"/>
      <c r="OZK689" s="203"/>
      <c r="OZL689" s="203"/>
      <c r="OZM689" s="203"/>
      <c r="OZN689" s="203"/>
      <c r="OZO689" s="203"/>
      <c r="OZP689" s="203"/>
      <c r="OZQ689" s="203"/>
      <c r="OZR689" s="203"/>
      <c r="OZS689" s="203"/>
      <c r="OZT689" s="203"/>
      <c r="OZU689" s="203"/>
      <c r="OZV689" s="203"/>
      <c r="OZW689" s="203"/>
      <c r="OZX689" s="203"/>
      <c r="OZY689" s="203"/>
      <c r="OZZ689" s="203"/>
      <c r="PAA689" s="203"/>
      <c r="PAB689" s="203"/>
      <c r="PAC689" s="203"/>
      <c r="PAD689" s="203"/>
      <c r="PAE689" s="203"/>
      <c r="PAF689" s="203"/>
      <c r="PAG689" s="203"/>
      <c r="PAH689" s="203"/>
      <c r="PAI689" s="203"/>
      <c r="PAJ689" s="203"/>
      <c r="PAK689" s="203"/>
      <c r="PAL689" s="203"/>
      <c r="PAM689" s="203"/>
      <c r="PAN689" s="203"/>
      <c r="PAO689" s="203"/>
      <c r="PAP689" s="203"/>
      <c r="PAQ689" s="203"/>
      <c r="PAR689" s="203"/>
      <c r="PAS689" s="203"/>
      <c r="PAT689" s="203"/>
      <c r="PAU689" s="203"/>
      <c r="PAV689" s="203"/>
      <c r="PAW689" s="203"/>
      <c r="PAX689" s="203"/>
      <c r="PAY689" s="203"/>
      <c r="PAZ689" s="203"/>
      <c r="PBA689" s="203"/>
      <c r="PBB689" s="203"/>
      <c r="PBC689" s="203"/>
      <c r="PBD689" s="203"/>
      <c r="PBE689" s="203"/>
      <c r="PBF689" s="203"/>
      <c r="PBG689" s="203"/>
      <c r="PBH689" s="203"/>
      <c r="PBI689" s="203"/>
      <c r="PBJ689" s="203"/>
      <c r="PBK689" s="203"/>
      <c r="PBL689" s="203"/>
      <c r="PBM689" s="203"/>
      <c r="PBN689" s="203"/>
      <c r="PBO689" s="203"/>
      <c r="PBP689" s="203"/>
      <c r="PBQ689" s="203"/>
      <c r="PBR689" s="203"/>
      <c r="PBS689" s="203"/>
      <c r="PBT689" s="203"/>
      <c r="PBU689" s="203"/>
      <c r="PBV689" s="203"/>
      <c r="PBW689" s="203"/>
      <c r="PBX689" s="203"/>
      <c r="PBY689" s="203"/>
      <c r="PBZ689" s="203"/>
      <c r="PCA689" s="203"/>
      <c r="PCB689" s="203"/>
      <c r="PCC689" s="203"/>
      <c r="PCD689" s="203"/>
      <c r="PCE689" s="203"/>
      <c r="PCF689" s="203"/>
      <c r="PCG689" s="203"/>
      <c r="PCH689" s="203"/>
      <c r="PCI689" s="203"/>
      <c r="PCJ689" s="203"/>
      <c r="PCK689" s="203"/>
      <c r="PCL689" s="203"/>
      <c r="PCM689" s="203"/>
      <c r="PCN689" s="203"/>
      <c r="PCO689" s="203"/>
      <c r="PCP689" s="203"/>
      <c r="PCQ689" s="203"/>
      <c r="PCR689" s="203"/>
      <c r="PCS689" s="203"/>
      <c r="PCT689" s="203"/>
      <c r="PCU689" s="203"/>
      <c r="PCV689" s="203"/>
      <c r="PCW689" s="203"/>
      <c r="PCX689" s="203"/>
      <c r="PCY689" s="203"/>
      <c r="PCZ689" s="203"/>
      <c r="PDA689" s="203"/>
      <c r="PDB689" s="203"/>
      <c r="PDC689" s="203"/>
      <c r="PDD689" s="203"/>
      <c r="PDE689" s="203"/>
      <c r="PDF689" s="203"/>
      <c r="PDG689" s="203"/>
      <c r="PDH689" s="203"/>
      <c r="PDI689" s="203"/>
      <c r="PDJ689" s="203"/>
      <c r="PDK689" s="203"/>
      <c r="PDL689" s="203"/>
      <c r="PDM689" s="203"/>
      <c r="PDN689" s="203"/>
      <c r="PDO689" s="203"/>
      <c r="PDP689" s="203"/>
      <c r="PDQ689" s="203"/>
      <c r="PDR689" s="203"/>
      <c r="PDS689" s="203"/>
      <c r="PDT689" s="203"/>
      <c r="PDU689" s="203"/>
      <c r="PDV689" s="203"/>
      <c r="PDW689" s="203"/>
      <c r="PDX689" s="203"/>
      <c r="PDY689" s="203"/>
      <c r="PDZ689" s="203"/>
      <c r="PEA689" s="203"/>
      <c r="PEB689" s="203"/>
      <c r="PEC689" s="203"/>
      <c r="PED689" s="203"/>
      <c r="PEE689" s="203"/>
      <c r="PEF689" s="203"/>
      <c r="PEG689" s="203"/>
      <c r="PEH689" s="203"/>
      <c r="PEI689" s="203"/>
      <c r="PEJ689" s="203"/>
      <c r="PEK689" s="203"/>
      <c r="PEL689" s="203"/>
      <c r="PEM689" s="203"/>
      <c r="PEN689" s="203"/>
      <c r="PEO689" s="203"/>
      <c r="PEP689" s="203"/>
      <c r="PEQ689" s="203"/>
      <c r="PER689" s="203"/>
      <c r="PES689" s="203"/>
      <c r="PET689" s="203"/>
      <c r="PEU689" s="203"/>
      <c r="PEV689" s="203"/>
      <c r="PEW689" s="203"/>
      <c r="PEX689" s="203"/>
      <c r="PEY689" s="203"/>
      <c r="PEZ689" s="203"/>
      <c r="PFA689" s="203"/>
      <c r="PFB689" s="203"/>
      <c r="PFC689" s="203"/>
      <c r="PFD689" s="203"/>
      <c r="PFE689" s="203"/>
      <c r="PFF689" s="203"/>
      <c r="PFG689" s="203"/>
      <c r="PFH689" s="203"/>
      <c r="PFI689" s="203"/>
      <c r="PFJ689" s="203"/>
      <c r="PFK689" s="203"/>
      <c r="PFL689" s="203"/>
      <c r="PFM689" s="203"/>
      <c r="PFN689" s="203"/>
      <c r="PFO689" s="203"/>
      <c r="PFP689" s="203"/>
      <c r="PFQ689" s="203"/>
      <c r="PFR689" s="203"/>
      <c r="PFS689" s="203"/>
      <c r="PFT689" s="203"/>
      <c r="PFU689" s="203"/>
      <c r="PFV689" s="203"/>
      <c r="PFW689" s="203"/>
      <c r="PFX689" s="203"/>
      <c r="PFY689" s="203"/>
      <c r="PFZ689" s="203"/>
      <c r="PGA689" s="203"/>
      <c r="PGB689" s="203"/>
      <c r="PGC689" s="203"/>
      <c r="PGD689" s="203"/>
      <c r="PGE689" s="203"/>
      <c r="PGF689" s="203"/>
      <c r="PGG689" s="203"/>
      <c r="PGH689" s="203"/>
      <c r="PGI689" s="203"/>
      <c r="PGJ689" s="203"/>
      <c r="PGK689" s="203"/>
      <c r="PGL689" s="203"/>
      <c r="PGM689" s="203"/>
      <c r="PGN689" s="203"/>
      <c r="PGO689" s="203"/>
      <c r="PGP689" s="203"/>
      <c r="PGQ689" s="203"/>
      <c r="PGR689" s="203"/>
      <c r="PGS689" s="203"/>
      <c r="PGT689" s="203"/>
      <c r="PGU689" s="203"/>
      <c r="PGV689" s="203"/>
      <c r="PGW689" s="203"/>
      <c r="PGX689" s="203"/>
      <c r="PGY689" s="203"/>
      <c r="PGZ689" s="203"/>
      <c r="PHA689" s="203"/>
      <c r="PHB689" s="203"/>
      <c r="PHC689" s="203"/>
      <c r="PHD689" s="203"/>
      <c r="PHE689" s="203"/>
      <c r="PHF689" s="203"/>
      <c r="PHG689" s="203"/>
      <c r="PHH689" s="203"/>
      <c r="PHI689" s="203"/>
      <c r="PHJ689" s="203"/>
      <c r="PHK689" s="203"/>
      <c r="PHL689" s="203"/>
      <c r="PHM689" s="203"/>
      <c r="PHN689" s="203"/>
      <c r="PHO689" s="203"/>
      <c r="PHP689" s="203"/>
      <c r="PHQ689" s="203"/>
      <c r="PHR689" s="203"/>
      <c r="PHS689" s="203"/>
      <c r="PHT689" s="203"/>
      <c r="PHU689" s="203"/>
      <c r="PHV689" s="203"/>
      <c r="PHW689" s="203"/>
      <c r="PHX689" s="203"/>
      <c r="PHY689" s="203"/>
      <c r="PHZ689" s="203"/>
      <c r="PIA689" s="203"/>
      <c r="PIB689" s="203"/>
      <c r="PIC689" s="203"/>
      <c r="PID689" s="203"/>
      <c r="PIE689" s="203"/>
      <c r="PIF689" s="203"/>
      <c r="PIG689" s="203"/>
      <c r="PIH689" s="203"/>
      <c r="PII689" s="203"/>
      <c r="PIJ689" s="203"/>
      <c r="PIK689" s="203"/>
      <c r="PIL689" s="203"/>
      <c r="PIM689" s="203"/>
      <c r="PIN689" s="203"/>
      <c r="PIO689" s="203"/>
      <c r="PIP689" s="203"/>
      <c r="PIQ689" s="203"/>
      <c r="PIR689" s="203"/>
      <c r="PIS689" s="203"/>
      <c r="PIT689" s="203"/>
      <c r="PIU689" s="203"/>
      <c r="PIV689" s="203"/>
      <c r="PIW689" s="203"/>
      <c r="PIX689" s="203"/>
      <c r="PIY689" s="203"/>
      <c r="PIZ689" s="203"/>
      <c r="PJA689" s="203"/>
      <c r="PJB689" s="203"/>
      <c r="PJC689" s="203"/>
      <c r="PJD689" s="203"/>
      <c r="PJE689" s="203"/>
      <c r="PJF689" s="203"/>
      <c r="PJG689" s="203"/>
      <c r="PJH689" s="203"/>
      <c r="PJI689" s="203"/>
      <c r="PJJ689" s="203"/>
      <c r="PJK689" s="203"/>
      <c r="PJL689" s="203"/>
      <c r="PJM689" s="203"/>
      <c r="PJN689" s="203"/>
      <c r="PJO689" s="203"/>
      <c r="PJP689" s="203"/>
      <c r="PJQ689" s="203"/>
      <c r="PJR689" s="203"/>
      <c r="PJS689" s="203"/>
      <c r="PJT689" s="203"/>
      <c r="PJU689" s="203"/>
      <c r="PJV689" s="203"/>
      <c r="PJW689" s="203"/>
      <c r="PJX689" s="203"/>
      <c r="PJY689" s="203"/>
      <c r="PJZ689" s="203"/>
      <c r="PKA689" s="203"/>
      <c r="PKB689" s="203"/>
      <c r="PKC689" s="203"/>
      <c r="PKD689" s="203"/>
      <c r="PKE689" s="203"/>
      <c r="PKF689" s="203"/>
      <c r="PKG689" s="203"/>
      <c r="PKH689" s="203"/>
      <c r="PKI689" s="203"/>
      <c r="PKJ689" s="203"/>
      <c r="PKK689" s="203"/>
      <c r="PKL689" s="203"/>
      <c r="PKM689" s="203"/>
      <c r="PKN689" s="203"/>
      <c r="PKO689" s="203"/>
      <c r="PKP689" s="203"/>
      <c r="PKQ689" s="203"/>
      <c r="PKR689" s="203"/>
      <c r="PKS689" s="203"/>
      <c r="PKT689" s="203"/>
      <c r="PKU689" s="203"/>
      <c r="PKV689" s="203"/>
      <c r="PKW689" s="203"/>
      <c r="PKX689" s="203"/>
      <c r="PKY689" s="203"/>
      <c r="PKZ689" s="203"/>
      <c r="PLA689" s="203"/>
      <c r="PLB689" s="203"/>
      <c r="PLC689" s="203"/>
      <c r="PLD689" s="203"/>
      <c r="PLE689" s="203"/>
      <c r="PLF689" s="203"/>
      <c r="PLG689" s="203"/>
      <c r="PLH689" s="203"/>
      <c r="PLI689" s="203"/>
      <c r="PLJ689" s="203"/>
      <c r="PLK689" s="203"/>
      <c r="PLL689" s="203"/>
      <c r="PLM689" s="203"/>
      <c r="PLN689" s="203"/>
      <c r="PLO689" s="203"/>
      <c r="PLP689" s="203"/>
      <c r="PLQ689" s="203"/>
      <c r="PLR689" s="203"/>
      <c r="PLS689" s="203"/>
      <c r="PLT689" s="203"/>
      <c r="PLU689" s="203"/>
      <c r="PLV689" s="203"/>
      <c r="PLW689" s="203"/>
      <c r="PLX689" s="203"/>
      <c r="PLY689" s="203"/>
      <c r="PLZ689" s="203"/>
      <c r="PMA689" s="203"/>
      <c r="PMB689" s="203"/>
      <c r="PMC689" s="203"/>
      <c r="PMD689" s="203"/>
      <c r="PME689" s="203"/>
      <c r="PMF689" s="203"/>
      <c r="PMG689" s="203"/>
      <c r="PMH689" s="203"/>
      <c r="PMI689" s="203"/>
      <c r="PMJ689" s="203"/>
      <c r="PMK689" s="203"/>
      <c r="PML689" s="203"/>
      <c r="PMM689" s="203"/>
      <c r="PMN689" s="203"/>
      <c r="PMO689" s="203"/>
      <c r="PMP689" s="203"/>
      <c r="PMQ689" s="203"/>
      <c r="PMR689" s="203"/>
      <c r="PMS689" s="203"/>
      <c r="PMT689" s="203"/>
      <c r="PMU689" s="203"/>
      <c r="PMV689" s="203"/>
      <c r="PMW689" s="203"/>
      <c r="PMX689" s="203"/>
      <c r="PMY689" s="203"/>
      <c r="PMZ689" s="203"/>
      <c r="PNA689" s="203"/>
      <c r="PNB689" s="203"/>
      <c r="PNC689" s="203"/>
      <c r="PND689" s="203"/>
      <c r="PNE689" s="203"/>
      <c r="PNF689" s="203"/>
      <c r="PNG689" s="203"/>
      <c r="PNH689" s="203"/>
      <c r="PNI689" s="203"/>
      <c r="PNJ689" s="203"/>
      <c r="PNK689" s="203"/>
      <c r="PNL689" s="203"/>
      <c r="PNM689" s="203"/>
      <c r="PNN689" s="203"/>
      <c r="PNO689" s="203"/>
      <c r="PNP689" s="203"/>
      <c r="PNQ689" s="203"/>
      <c r="PNR689" s="203"/>
      <c r="PNS689" s="203"/>
      <c r="PNT689" s="203"/>
      <c r="PNU689" s="203"/>
      <c r="PNV689" s="203"/>
      <c r="PNW689" s="203"/>
      <c r="PNX689" s="203"/>
      <c r="PNY689" s="203"/>
      <c r="PNZ689" s="203"/>
      <c r="POA689" s="203"/>
      <c r="POB689" s="203"/>
      <c r="POC689" s="203"/>
      <c r="POD689" s="203"/>
      <c r="POE689" s="203"/>
      <c r="POF689" s="203"/>
      <c r="POG689" s="203"/>
      <c r="POH689" s="203"/>
      <c r="POI689" s="203"/>
      <c r="POJ689" s="203"/>
      <c r="POK689" s="203"/>
      <c r="POL689" s="203"/>
      <c r="POM689" s="203"/>
      <c r="PON689" s="203"/>
      <c r="POO689" s="203"/>
      <c r="POP689" s="203"/>
      <c r="POQ689" s="203"/>
      <c r="POR689" s="203"/>
      <c r="POS689" s="203"/>
      <c r="POT689" s="203"/>
      <c r="POU689" s="203"/>
      <c r="POV689" s="203"/>
      <c r="POW689" s="203"/>
      <c r="POX689" s="203"/>
      <c r="POY689" s="203"/>
      <c r="POZ689" s="203"/>
      <c r="PPA689" s="203"/>
      <c r="PPB689" s="203"/>
      <c r="PPC689" s="203"/>
      <c r="PPD689" s="203"/>
      <c r="PPE689" s="203"/>
      <c r="PPF689" s="203"/>
      <c r="PPG689" s="203"/>
      <c r="PPH689" s="203"/>
      <c r="PPI689" s="203"/>
      <c r="PPJ689" s="203"/>
      <c r="PPK689" s="203"/>
      <c r="PPL689" s="203"/>
      <c r="PPM689" s="203"/>
      <c r="PPN689" s="203"/>
      <c r="PPO689" s="203"/>
      <c r="PPP689" s="203"/>
      <c r="PPQ689" s="203"/>
      <c r="PPR689" s="203"/>
      <c r="PPS689" s="203"/>
      <c r="PPT689" s="203"/>
      <c r="PPU689" s="203"/>
      <c r="PPV689" s="203"/>
      <c r="PPW689" s="203"/>
      <c r="PPX689" s="203"/>
      <c r="PPY689" s="203"/>
      <c r="PPZ689" s="203"/>
      <c r="PQA689" s="203"/>
      <c r="PQB689" s="203"/>
      <c r="PQC689" s="203"/>
      <c r="PQD689" s="203"/>
      <c r="PQE689" s="203"/>
      <c r="PQF689" s="203"/>
      <c r="PQG689" s="203"/>
      <c r="PQH689" s="203"/>
      <c r="PQI689" s="203"/>
      <c r="PQJ689" s="203"/>
      <c r="PQK689" s="203"/>
      <c r="PQL689" s="203"/>
      <c r="PQM689" s="203"/>
      <c r="PQN689" s="203"/>
      <c r="PQO689" s="203"/>
      <c r="PQP689" s="203"/>
      <c r="PQQ689" s="203"/>
      <c r="PQR689" s="203"/>
      <c r="PQS689" s="203"/>
      <c r="PQT689" s="203"/>
      <c r="PQU689" s="203"/>
      <c r="PQV689" s="203"/>
      <c r="PQW689" s="203"/>
      <c r="PQX689" s="203"/>
      <c r="PQY689" s="203"/>
      <c r="PQZ689" s="203"/>
      <c r="PRA689" s="203"/>
      <c r="PRB689" s="203"/>
      <c r="PRC689" s="203"/>
      <c r="PRD689" s="203"/>
      <c r="PRE689" s="203"/>
      <c r="PRF689" s="203"/>
      <c r="PRG689" s="203"/>
      <c r="PRH689" s="203"/>
      <c r="PRI689" s="203"/>
      <c r="PRJ689" s="203"/>
      <c r="PRK689" s="203"/>
      <c r="PRL689" s="203"/>
      <c r="PRM689" s="203"/>
      <c r="PRN689" s="203"/>
      <c r="PRO689" s="203"/>
      <c r="PRP689" s="203"/>
      <c r="PRQ689" s="203"/>
      <c r="PRR689" s="203"/>
      <c r="PRS689" s="203"/>
      <c r="PRT689" s="203"/>
      <c r="PRU689" s="203"/>
      <c r="PRV689" s="203"/>
      <c r="PRW689" s="203"/>
      <c r="PRX689" s="203"/>
      <c r="PRY689" s="203"/>
      <c r="PRZ689" s="203"/>
      <c r="PSA689" s="203"/>
      <c r="PSB689" s="203"/>
      <c r="PSC689" s="203"/>
      <c r="PSD689" s="203"/>
      <c r="PSE689" s="203"/>
      <c r="PSF689" s="203"/>
      <c r="PSG689" s="203"/>
      <c r="PSH689" s="203"/>
      <c r="PSI689" s="203"/>
      <c r="PSJ689" s="203"/>
      <c r="PSK689" s="203"/>
      <c r="PSL689" s="203"/>
      <c r="PSM689" s="203"/>
      <c r="PSN689" s="203"/>
      <c r="PSO689" s="203"/>
      <c r="PSP689" s="203"/>
      <c r="PSQ689" s="203"/>
      <c r="PSR689" s="203"/>
      <c r="PSS689" s="203"/>
      <c r="PST689" s="203"/>
      <c r="PSU689" s="203"/>
      <c r="PSV689" s="203"/>
      <c r="PSW689" s="203"/>
      <c r="PSX689" s="203"/>
      <c r="PSY689" s="203"/>
      <c r="PSZ689" s="203"/>
      <c r="PTA689" s="203"/>
      <c r="PTB689" s="203"/>
      <c r="PTC689" s="203"/>
      <c r="PTD689" s="203"/>
      <c r="PTE689" s="203"/>
      <c r="PTF689" s="203"/>
      <c r="PTG689" s="203"/>
      <c r="PTH689" s="203"/>
      <c r="PTI689" s="203"/>
      <c r="PTJ689" s="203"/>
      <c r="PTK689" s="203"/>
      <c r="PTL689" s="203"/>
      <c r="PTM689" s="203"/>
      <c r="PTN689" s="203"/>
      <c r="PTO689" s="203"/>
      <c r="PTP689" s="203"/>
      <c r="PTQ689" s="203"/>
      <c r="PTR689" s="203"/>
      <c r="PTS689" s="203"/>
      <c r="PTT689" s="203"/>
      <c r="PTU689" s="203"/>
      <c r="PTV689" s="203"/>
      <c r="PTW689" s="203"/>
      <c r="PTX689" s="203"/>
      <c r="PTY689" s="203"/>
      <c r="PTZ689" s="203"/>
      <c r="PUA689" s="203"/>
      <c r="PUB689" s="203"/>
      <c r="PUC689" s="203"/>
      <c r="PUD689" s="203"/>
      <c r="PUE689" s="203"/>
      <c r="PUF689" s="203"/>
      <c r="PUG689" s="203"/>
      <c r="PUH689" s="203"/>
      <c r="PUI689" s="203"/>
      <c r="PUJ689" s="203"/>
      <c r="PUK689" s="203"/>
      <c r="PUL689" s="203"/>
      <c r="PUM689" s="203"/>
      <c r="PUN689" s="203"/>
      <c r="PUO689" s="203"/>
      <c r="PUP689" s="203"/>
      <c r="PUQ689" s="203"/>
      <c r="PUR689" s="203"/>
      <c r="PUS689" s="203"/>
      <c r="PUT689" s="203"/>
      <c r="PUU689" s="203"/>
      <c r="PUV689" s="203"/>
      <c r="PUW689" s="203"/>
      <c r="PUX689" s="203"/>
      <c r="PUY689" s="203"/>
      <c r="PUZ689" s="203"/>
      <c r="PVA689" s="203"/>
      <c r="PVB689" s="203"/>
      <c r="PVC689" s="203"/>
      <c r="PVD689" s="203"/>
      <c r="PVE689" s="203"/>
      <c r="PVF689" s="203"/>
      <c r="PVG689" s="203"/>
      <c r="PVH689" s="203"/>
      <c r="PVI689" s="203"/>
      <c r="PVJ689" s="203"/>
      <c r="PVK689" s="203"/>
      <c r="PVL689" s="203"/>
      <c r="PVM689" s="203"/>
      <c r="PVN689" s="203"/>
      <c r="PVO689" s="203"/>
      <c r="PVP689" s="203"/>
      <c r="PVQ689" s="203"/>
      <c r="PVR689" s="203"/>
      <c r="PVS689" s="203"/>
      <c r="PVT689" s="203"/>
      <c r="PVU689" s="203"/>
      <c r="PVV689" s="203"/>
      <c r="PVW689" s="203"/>
      <c r="PVX689" s="203"/>
      <c r="PVY689" s="203"/>
      <c r="PVZ689" s="203"/>
      <c r="PWA689" s="203"/>
      <c r="PWB689" s="203"/>
      <c r="PWC689" s="203"/>
      <c r="PWD689" s="203"/>
      <c r="PWE689" s="203"/>
      <c r="PWF689" s="203"/>
      <c r="PWG689" s="203"/>
      <c r="PWH689" s="203"/>
      <c r="PWI689" s="203"/>
      <c r="PWJ689" s="203"/>
      <c r="PWK689" s="203"/>
      <c r="PWL689" s="203"/>
      <c r="PWM689" s="203"/>
      <c r="PWN689" s="203"/>
      <c r="PWO689" s="203"/>
      <c r="PWP689" s="203"/>
      <c r="PWQ689" s="203"/>
      <c r="PWR689" s="203"/>
      <c r="PWS689" s="203"/>
      <c r="PWT689" s="203"/>
      <c r="PWU689" s="203"/>
      <c r="PWV689" s="203"/>
      <c r="PWW689" s="203"/>
      <c r="PWX689" s="203"/>
      <c r="PWY689" s="203"/>
      <c r="PWZ689" s="203"/>
      <c r="PXA689" s="203"/>
      <c r="PXB689" s="203"/>
      <c r="PXC689" s="203"/>
      <c r="PXD689" s="203"/>
      <c r="PXE689" s="203"/>
      <c r="PXF689" s="203"/>
      <c r="PXG689" s="203"/>
      <c r="PXH689" s="203"/>
      <c r="PXI689" s="203"/>
      <c r="PXJ689" s="203"/>
      <c r="PXK689" s="203"/>
      <c r="PXL689" s="203"/>
      <c r="PXM689" s="203"/>
      <c r="PXN689" s="203"/>
      <c r="PXO689" s="203"/>
      <c r="PXP689" s="203"/>
      <c r="PXQ689" s="203"/>
      <c r="PXR689" s="203"/>
      <c r="PXS689" s="203"/>
      <c r="PXT689" s="203"/>
      <c r="PXU689" s="203"/>
      <c r="PXV689" s="203"/>
      <c r="PXW689" s="203"/>
      <c r="PXX689" s="203"/>
      <c r="PXY689" s="203"/>
      <c r="PXZ689" s="203"/>
      <c r="PYA689" s="203"/>
      <c r="PYB689" s="203"/>
      <c r="PYC689" s="203"/>
      <c r="PYD689" s="203"/>
      <c r="PYE689" s="203"/>
      <c r="PYF689" s="203"/>
      <c r="PYG689" s="203"/>
      <c r="PYH689" s="203"/>
      <c r="PYI689" s="203"/>
      <c r="PYJ689" s="203"/>
      <c r="PYK689" s="203"/>
      <c r="PYL689" s="203"/>
      <c r="PYM689" s="203"/>
      <c r="PYN689" s="203"/>
      <c r="PYO689" s="203"/>
      <c r="PYP689" s="203"/>
      <c r="PYQ689" s="203"/>
      <c r="PYR689" s="203"/>
      <c r="PYS689" s="203"/>
      <c r="PYT689" s="203"/>
      <c r="PYU689" s="203"/>
      <c r="PYV689" s="203"/>
      <c r="PYW689" s="203"/>
      <c r="PYX689" s="203"/>
      <c r="PYY689" s="203"/>
      <c r="PYZ689" s="203"/>
      <c r="PZA689" s="203"/>
      <c r="PZB689" s="203"/>
      <c r="PZC689" s="203"/>
      <c r="PZD689" s="203"/>
      <c r="PZE689" s="203"/>
      <c r="PZF689" s="203"/>
      <c r="PZG689" s="203"/>
      <c r="PZH689" s="203"/>
      <c r="PZI689" s="203"/>
      <c r="PZJ689" s="203"/>
      <c r="PZK689" s="203"/>
      <c r="PZL689" s="203"/>
      <c r="PZM689" s="203"/>
      <c r="PZN689" s="203"/>
      <c r="PZO689" s="203"/>
      <c r="PZP689" s="203"/>
      <c r="PZQ689" s="203"/>
      <c r="PZR689" s="203"/>
      <c r="PZS689" s="203"/>
      <c r="PZT689" s="203"/>
      <c r="PZU689" s="203"/>
      <c r="PZV689" s="203"/>
      <c r="PZW689" s="203"/>
      <c r="PZX689" s="203"/>
      <c r="PZY689" s="203"/>
      <c r="PZZ689" s="203"/>
      <c r="QAA689" s="203"/>
      <c r="QAB689" s="203"/>
      <c r="QAC689" s="203"/>
      <c r="QAD689" s="203"/>
      <c r="QAE689" s="203"/>
      <c r="QAF689" s="203"/>
      <c r="QAG689" s="203"/>
      <c r="QAH689" s="203"/>
      <c r="QAI689" s="203"/>
      <c r="QAJ689" s="203"/>
      <c r="QAK689" s="203"/>
      <c r="QAL689" s="203"/>
      <c r="QAM689" s="203"/>
      <c r="QAN689" s="203"/>
      <c r="QAO689" s="203"/>
      <c r="QAP689" s="203"/>
      <c r="QAQ689" s="203"/>
      <c r="QAR689" s="203"/>
      <c r="QAS689" s="203"/>
      <c r="QAT689" s="203"/>
      <c r="QAU689" s="203"/>
      <c r="QAV689" s="203"/>
      <c r="QAW689" s="203"/>
      <c r="QAX689" s="203"/>
      <c r="QAY689" s="203"/>
      <c r="QAZ689" s="203"/>
      <c r="QBA689" s="203"/>
      <c r="QBB689" s="203"/>
      <c r="QBC689" s="203"/>
      <c r="QBD689" s="203"/>
      <c r="QBE689" s="203"/>
      <c r="QBF689" s="203"/>
      <c r="QBG689" s="203"/>
      <c r="QBH689" s="203"/>
      <c r="QBI689" s="203"/>
      <c r="QBJ689" s="203"/>
      <c r="QBK689" s="203"/>
      <c r="QBL689" s="203"/>
      <c r="QBM689" s="203"/>
      <c r="QBN689" s="203"/>
      <c r="QBO689" s="203"/>
      <c r="QBP689" s="203"/>
      <c r="QBQ689" s="203"/>
      <c r="QBR689" s="203"/>
      <c r="QBS689" s="203"/>
      <c r="QBT689" s="203"/>
      <c r="QBU689" s="203"/>
      <c r="QBV689" s="203"/>
      <c r="QBW689" s="203"/>
      <c r="QBX689" s="203"/>
      <c r="QBY689" s="203"/>
      <c r="QBZ689" s="203"/>
      <c r="QCA689" s="203"/>
      <c r="QCB689" s="203"/>
      <c r="QCC689" s="203"/>
      <c r="QCD689" s="203"/>
      <c r="QCE689" s="203"/>
      <c r="QCF689" s="203"/>
      <c r="QCG689" s="203"/>
      <c r="QCH689" s="203"/>
      <c r="QCI689" s="203"/>
      <c r="QCJ689" s="203"/>
      <c r="QCK689" s="203"/>
      <c r="QCL689" s="203"/>
      <c r="QCM689" s="203"/>
      <c r="QCN689" s="203"/>
      <c r="QCO689" s="203"/>
      <c r="QCP689" s="203"/>
      <c r="QCQ689" s="203"/>
      <c r="QCR689" s="203"/>
      <c r="QCS689" s="203"/>
      <c r="QCT689" s="203"/>
      <c r="QCU689" s="203"/>
      <c r="QCV689" s="203"/>
      <c r="QCW689" s="203"/>
      <c r="QCX689" s="203"/>
      <c r="QCY689" s="203"/>
      <c r="QCZ689" s="203"/>
      <c r="QDA689" s="203"/>
      <c r="QDB689" s="203"/>
      <c r="QDC689" s="203"/>
      <c r="QDD689" s="203"/>
      <c r="QDE689" s="203"/>
      <c r="QDF689" s="203"/>
      <c r="QDG689" s="203"/>
      <c r="QDH689" s="203"/>
      <c r="QDI689" s="203"/>
      <c r="QDJ689" s="203"/>
      <c r="QDK689" s="203"/>
      <c r="QDL689" s="203"/>
      <c r="QDM689" s="203"/>
      <c r="QDN689" s="203"/>
      <c r="QDO689" s="203"/>
      <c r="QDP689" s="203"/>
      <c r="QDQ689" s="203"/>
      <c r="QDR689" s="203"/>
      <c r="QDS689" s="203"/>
      <c r="QDT689" s="203"/>
      <c r="QDU689" s="203"/>
      <c r="QDV689" s="203"/>
      <c r="QDW689" s="203"/>
      <c r="QDX689" s="203"/>
      <c r="QDY689" s="203"/>
      <c r="QDZ689" s="203"/>
      <c r="QEA689" s="203"/>
      <c r="QEB689" s="203"/>
      <c r="QEC689" s="203"/>
      <c r="QED689" s="203"/>
      <c r="QEE689" s="203"/>
      <c r="QEF689" s="203"/>
      <c r="QEG689" s="203"/>
      <c r="QEH689" s="203"/>
      <c r="QEI689" s="203"/>
      <c r="QEJ689" s="203"/>
      <c r="QEK689" s="203"/>
      <c r="QEL689" s="203"/>
      <c r="QEM689" s="203"/>
      <c r="QEN689" s="203"/>
      <c r="QEO689" s="203"/>
      <c r="QEP689" s="203"/>
      <c r="QEQ689" s="203"/>
      <c r="QER689" s="203"/>
      <c r="QES689" s="203"/>
      <c r="QET689" s="203"/>
      <c r="QEU689" s="203"/>
      <c r="QEV689" s="203"/>
      <c r="QEW689" s="203"/>
      <c r="QEX689" s="203"/>
      <c r="QEY689" s="203"/>
      <c r="QEZ689" s="203"/>
      <c r="QFA689" s="203"/>
      <c r="QFB689" s="203"/>
      <c r="QFC689" s="203"/>
      <c r="QFD689" s="203"/>
      <c r="QFE689" s="203"/>
      <c r="QFF689" s="203"/>
      <c r="QFG689" s="203"/>
      <c r="QFH689" s="203"/>
      <c r="QFI689" s="203"/>
      <c r="QFJ689" s="203"/>
      <c r="QFK689" s="203"/>
      <c r="QFL689" s="203"/>
      <c r="QFM689" s="203"/>
      <c r="QFN689" s="203"/>
      <c r="QFO689" s="203"/>
      <c r="QFP689" s="203"/>
      <c r="QFQ689" s="203"/>
      <c r="QFR689" s="203"/>
      <c r="QFS689" s="203"/>
      <c r="QFT689" s="203"/>
      <c r="QFU689" s="203"/>
      <c r="QFV689" s="203"/>
      <c r="QFW689" s="203"/>
      <c r="QFX689" s="203"/>
      <c r="QFY689" s="203"/>
      <c r="QFZ689" s="203"/>
      <c r="QGA689" s="203"/>
      <c r="QGB689" s="203"/>
      <c r="QGC689" s="203"/>
      <c r="QGD689" s="203"/>
      <c r="QGE689" s="203"/>
      <c r="QGF689" s="203"/>
      <c r="QGG689" s="203"/>
      <c r="QGH689" s="203"/>
      <c r="QGI689" s="203"/>
      <c r="QGJ689" s="203"/>
      <c r="QGK689" s="203"/>
      <c r="QGL689" s="203"/>
      <c r="QGM689" s="203"/>
      <c r="QGN689" s="203"/>
      <c r="QGO689" s="203"/>
      <c r="QGP689" s="203"/>
      <c r="QGQ689" s="203"/>
      <c r="QGR689" s="203"/>
      <c r="QGS689" s="203"/>
      <c r="QGT689" s="203"/>
      <c r="QGU689" s="203"/>
      <c r="QGV689" s="203"/>
      <c r="QGW689" s="203"/>
      <c r="QGX689" s="203"/>
      <c r="QGY689" s="203"/>
      <c r="QGZ689" s="203"/>
      <c r="QHA689" s="203"/>
      <c r="QHB689" s="203"/>
      <c r="QHC689" s="203"/>
      <c r="QHD689" s="203"/>
      <c r="QHE689" s="203"/>
      <c r="QHF689" s="203"/>
      <c r="QHG689" s="203"/>
      <c r="QHH689" s="203"/>
      <c r="QHI689" s="203"/>
      <c r="QHJ689" s="203"/>
      <c r="QHK689" s="203"/>
      <c r="QHL689" s="203"/>
      <c r="QHM689" s="203"/>
      <c r="QHN689" s="203"/>
      <c r="QHO689" s="203"/>
      <c r="QHP689" s="203"/>
      <c r="QHQ689" s="203"/>
      <c r="QHR689" s="203"/>
      <c r="QHS689" s="203"/>
      <c r="QHT689" s="203"/>
      <c r="QHU689" s="203"/>
      <c r="QHV689" s="203"/>
      <c r="QHW689" s="203"/>
      <c r="QHX689" s="203"/>
      <c r="QHY689" s="203"/>
      <c r="QHZ689" s="203"/>
      <c r="QIA689" s="203"/>
      <c r="QIB689" s="203"/>
      <c r="QIC689" s="203"/>
      <c r="QID689" s="203"/>
      <c r="QIE689" s="203"/>
      <c r="QIF689" s="203"/>
      <c r="QIG689" s="203"/>
      <c r="QIH689" s="203"/>
      <c r="QII689" s="203"/>
      <c r="QIJ689" s="203"/>
      <c r="QIK689" s="203"/>
      <c r="QIL689" s="203"/>
      <c r="QIM689" s="203"/>
      <c r="QIN689" s="203"/>
      <c r="QIO689" s="203"/>
      <c r="QIP689" s="203"/>
      <c r="QIQ689" s="203"/>
      <c r="QIR689" s="203"/>
      <c r="QIS689" s="203"/>
      <c r="QIT689" s="203"/>
      <c r="QIU689" s="203"/>
      <c r="QIV689" s="203"/>
      <c r="QIW689" s="203"/>
      <c r="QIX689" s="203"/>
      <c r="QIY689" s="203"/>
      <c r="QIZ689" s="203"/>
      <c r="QJA689" s="203"/>
      <c r="QJB689" s="203"/>
      <c r="QJC689" s="203"/>
      <c r="QJD689" s="203"/>
      <c r="QJE689" s="203"/>
      <c r="QJF689" s="203"/>
      <c r="QJG689" s="203"/>
      <c r="QJH689" s="203"/>
      <c r="QJI689" s="203"/>
      <c r="QJJ689" s="203"/>
      <c r="QJK689" s="203"/>
      <c r="QJL689" s="203"/>
      <c r="QJM689" s="203"/>
      <c r="QJN689" s="203"/>
      <c r="QJO689" s="203"/>
      <c r="QJP689" s="203"/>
      <c r="QJQ689" s="203"/>
      <c r="QJR689" s="203"/>
      <c r="QJS689" s="203"/>
      <c r="QJT689" s="203"/>
      <c r="QJU689" s="203"/>
      <c r="QJV689" s="203"/>
      <c r="QJW689" s="203"/>
      <c r="QJX689" s="203"/>
      <c r="QJY689" s="203"/>
      <c r="QJZ689" s="203"/>
      <c r="QKA689" s="203"/>
      <c r="QKB689" s="203"/>
      <c r="QKC689" s="203"/>
      <c r="QKD689" s="203"/>
      <c r="QKE689" s="203"/>
      <c r="QKF689" s="203"/>
      <c r="QKG689" s="203"/>
      <c r="QKH689" s="203"/>
      <c r="QKI689" s="203"/>
      <c r="QKJ689" s="203"/>
      <c r="QKK689" s="203"/>
      <c r="QKL689" s="203"/>
      <c r="QKM689" s="203"/>
      <c r="QKN689" s="203"/>
      <c r="QKO689" s="203"/>
      <c r="QKP689" s="203"/>
      <c r="QKQ689" s="203"/>
      <c r="QKR689" s="203"/>
      <c r="QKS689" s="203"/>
      <c r="QKT689" s="203"/>
      <c r="QKU689" s="203"/>
      <c r="QKV689" s="203"/>
      <c r="QKW689" s="203"/>
      <c r="QKX689" s="203"/>
      <c r="QKY689" s="203"/>
      <c r="QKZ689" s="203"/>
      <c r="QLA689" s="203"/>
      <c r="QLB689" s="203"/>
      <c r="QLC689" s="203"/>
      <c r="QLD689" s="203"/>
      <c r="QLE689" s="203"/>
      <c r="QLF689" s="203"/>
      <c r="QLG689" s="203"/>
      <c r="QLH689" s="203"/>
      <c r="QLI689" s="203"/>
      <c r="QLJ689" s="203"/>
      <c r="QLK689" s="203"/>
      <c r="QLL689" s="203"/>
      <c r="QLM689" s="203"/>
      <c r="QLN689" s="203"/>
      <c r="QLO689" s="203"/>
      <c r="QLP689" s="203"/>
      <c r="QLQ689" s="203"/>
      <c r="QLR689" s="203"/>
      <c r="QLS689" s="203"/>
      <c r="QLT689" s="203"/>
      <c r="QLU689" s="203"/>
      <c r="QLV689" s="203"/>
      <c r="QLW689" s="203"/>
      <c r="QLX689" s="203"/>
      <c r="QLY689" s="203"/>
      <c r="QLZ689" s="203"/>
      <c r="QMA689" s="203"/>
      <c r="QMB689" s="203"/>
      <c r="QMC689" s="203"/>
      <c r="QMD689" s="203"/>
      <c r="QME689" s="203"/>
      <c r="QMF689" s="203"/>
      <c r="QMG689" s="203"/>
      <c r="QMH689" s="203"/>
      <c r="QMI689" s="203"/>
      <c r="QMJ689" s="203"/>
      <c r="QMK689" s="203"/>
      <c r="QML689" s="203"/>
      <c r="QMM689" s="203"/>
      <c r="QMN689" s="203"/>
      <c r="QMO689" s="203"/>
      <c r="QMP689" s="203"/>
      <c r="QMQ689" s="203"/>
      <c r="QMR689" s="203"/>
      <c r="QMS689" s="203"/>
      <c r="QMT689" s="203"/>
      <c r="QMU689" s="203"/>
      <c r="QMV689" s="203"/>
      <c r="QMW689" s="203"/>
      <c r="QMX689" s="203"/>
      <c r="QMY689" s="203"/>
      <c r="QMZ689" s="203"/>
      <c r="QNA689" s="203"/>
      <c r="QNB689" s="203"/>
      <c r="QNC689" s="203"/>
      <c r="QND689" s="203"/>
      <c r="QNE689" s="203"/>
      <c r="QNF689" s="203"/>
      <c r="QNG689" s="203"/>
      <c r="QNH689" s="203"/>
      <c r="QNI689" s="203"/>
      <c r="QNJ689" s="203"/>
      <c r="QNK689" s="203"/>
      <c r="QNL689" s="203"/>
      <c r="QNM689" s="203"/>
      <c r="QNN689" s="203"/>
      <c r="QNO689" s="203"/>
      <c r="QNP689" s="203"/>
      <c r="QNQ689" s="203"/>
      <c r="QNR689" s="203"/>
      <c r="QNS689" s="203"/>
      <c r="QNT689" s="203"/>
      <c r="QNU689" s="203"/>
      <c r="QNV689" s="203"/>
      <c r="QNW689" s="203"/>
      <c r="QNX689" s="203"/>
      <c r="QNY689" s="203"/>
      <c r="QNZ689" s="203"/>
      <c r="QOA689" s="203"/>
      <c r="QOB689" s="203"/>
      <c r="QOC689" s="203"/>
      <c r="QOD689" s="203"/>
      <c r="QOE689" s="203"/>
      <c r="QOF689" s="203"/>
      <c r="QOG689" s="203"/>
      <c r="QOH689" s="203"/>
      <c r="QOI689" s="203"/>
      <c r="QOJ689" s="203"/>
      <c r="QOK689" s="203"/>
      <c r="QOL689" s="203"/>
      <c r="QOM689" s="203"/>
      <c r="QON689" s="203"/>
      <c r="QOO689" s="203"/>
      <c r="QOP689" s="203"/>
      <c r="QOQ689" s="203"/>
      <c r="QOR689" s="203"/>
      <c r="QOS689" s="203"/>
      <c r="QOT689" s="203"/>
      <c r="QOU689" s="203"/>
      <c r="QOV689" s="203"/>
      <c r="QOW689" s="203"/>
      <c r="QOX689" s="203"/>
      <c r="QOY689" s="203"/>
      <c r="QOZ689" s="203"/>
      <c r="QPA689" s="203"/>
      <c r="QPB689" s="203"/>
      <c r="QPC689" s="203"/>
      <c r="QPD689" s="203"/>
      <c r="QPE689" s="203"/>
      <c r="QPF689" s="203"/>
      <c r="QPG689" s="203"/>
      <c r="QPH689" s="203"/>
      <c r="QPI689" s="203"/>
      <c r="QPJ689" s="203"/>
      <c r="QPK689" s="203"/>
      <c r="QPL689" s="203"/>
      <c r="QPM689" s="203"/>
      <c r="QPN689" s="203"/>
      <c r="QPO689" s="203"/>
      <c r="QPP689" s="203"/>
      <c r="QPQ689" s="203"/>
      <c r="QPR689" s="203"/>
      <c r="QPS689" s="203"/>
      <c r="QPT689" s="203"/>
      <c r="QPU689" s="203"/>
      <c r="QPV689" s="203"/>
      <c r="QPW689" s="203"/>
      <c r="QPX689" s="203"/>
      <c r="QPY689" s="203"/>
      <c r="QPZ689" s="203"/>
      <c r="QQA689" s="203"/>
      <c r="QQB689" s="203"/>
      <c r="QQC689" s="203"/>
      <c r="QQD689" s="203"/>
      <c r="QQE689" s="203"/>
      <c r="QQF689" s="203"/>
      <c r="QQG689" s="203"/>
      <c r="QQH689" s="203"/>
      <c r="QQI689" s="203"/>
      <c r="QQJ689" s="203"/>
      <c r="QQK689" s="203"/>
      <c r="QQL689" s="203"/>
      <c r="QQM689" s="203"/>
      <c r="QQN689" s="203"/>
      <c r="QQO689" s="203"/>
      <c r="QQP689" s="203"/>
      <c r="QQQ689" s="203"/>
      <c r="QQR689" s="203"/>
      <c r="QQS689" s="203"/>
      <c r="QQT689" s="203"/>
      <c r="QQU689" s="203"/>
      <c r="QQV689" s="203"/>
      <c r="QQW689" s="203"/>
      <c r="QQX689" s="203"/>
      <c r="QQY689" s="203"/>
      <c r="QQZ689" s="203"/>
      <c r="QRA689" s="203"/>
      <c r="QRB689" s="203"/>
      <c r="QRC689" s="203"/>
      <c r="QRD689" s="203"/>
      <c r="QRE689" s="203"/>
      <c r="QRF689" s="203"/>
      <c r="QRG689" s="203"/>
      <c r="QRH689" s="203"/>
      <c r="QRI689" s="203"/>
      <c r="QRJ689" s="203"/>
      <c r="QRK689" s="203"/>
      <c r="QRL689" s="203"/>
      <c r="QRM689" s="203"/>
      <c r="QRN689" s="203"/>
      <c r="QRO689" s="203"/>
      <c r="QRP689" s="203"/>
      <c r="QRQ689" s="203"/>
      <c r="QRR689" s="203"/>
      <c r="QRS689" s="203"/>
      <c r="QRT689" s="203"/>
      <c r="QRU689" s="203"/>
      <c r="QRV689" s="203"/>
      <c r="QRW689" s="203"/>
      <c r="QRX689" s="203"/>
      <c r="QRY689" s="203"/>
      <c r="QRZ689" s="203"/>
      <c r="QSA689" s="203"/>
      <c r="QSB689" s="203"/>
      <c r="QSC689" s="203"/>
      <c r="QSD689" s="203"/>
      <c r="QSE689" s="203"/>
      <c r="QSF689" s="203"/>
      <c r="QSG689" s="203"/>
      <c r="QSH689" s="203"/>
      <c r="QSI689" s="203"/>
      <c r="QSJ689" s="203"/>
      <c r="QSK689" s="203"/>
      <c r="QSL689" s="203"/>
      <c r="QSM689" s="203"/>
      <c r="QSN689" s="203"/>
      <c r="QSO689" s="203"/>
      <c r="QSP689" s="203"/>
      <c r="QSQ689" s="203"/>
      <c r="QSR689" s="203"/>
      <c r="QSS689" s="203"/>
      <c r="QST689" s="203"/>
      <c r="QSU689" s="203"/>
      <c r="QSV689" s="203"/>
      <c r="QSW689" s="203"/>
      <c r="QSX689" s="203"/>
      <c r="QSY689" s="203"/>
      <c r="QSZ689" s="203"/>
      <c r="QTA689" s="203"/>
      <c r="QTB689" s="203"/>
      <c r="QTC689" s="203"/>
      <c r="QTD689" s="203"/>
      <c r="QTE689" s="203"/>
      <c r="QTF689" s="203"/>
      <c r="QTG689" s="203"/>
      <c r="QTH689" s="203"/>
      <c r="QTI689" s="203"/>
      <c r="QTJ689" s="203"/>
      <c r="QTK689" s="203"/>
      <c r="QTL689" s="203"/>
      <c r="QTM689" s="203"/>
      <c r="QTN689" s="203"/>
      <c r="QTO689" s="203"/>
      <c r="QTP689" s="203"/>
      <c r="QTQ689" s="203"/>
      <c r="QTR689" s="203"/>
      <c r="QTS689" s="203"/>
      <c r="QTT689" s="203"/>
      <c r="QTU689" s="203"/>
      <c r="QTV689" s="203"/>
      <c r="QTW689" s="203"/>
      <c r="QTX689" s="203"/>
      <c r="QTY689" s="203"/>
      <c r="QTZ689" s="203"/>
      <c r="QUA689" s="203"/>
      <c r="QUB689" s="203"/>
      <c r="QUC689" s="203"/>
      <c r="QUD689" s="203"/>
      <c r="QUE689" s="203"/>
      <c r="QUF689" s="203"/>
      <c r="QUG689" s="203"/>
      <c r="QUH689" s="203"/>
      <c r="QUI689" s="203"/>
      <c r="QUJ689" s="203"/>
      <c r="QUK689" s="203"/>
      <c r="QUL689" s="203"/>
      <c r="QUM689" s="203"/>
      <c r="QUN689" s="203"/>
      <c r="QUO689" s="203"/>
      <c r="QUP689" s="203"/>
      <c r="QUQ689" s="203"/>
      <c r="QUR689" s="203"/>
      <c r="QUS689" s="203"/>
      <c r="QUT689" s="203"/>
      <c r="QUU689" s="203"/>
      <c r="QUV689" s="203"/>
      <c r="QUW689" s="203"/>
      <c r="QUX689" s="203"/>
      <c r="QUY689" s="203"/>
      <c r="QUZ689" s="203"/>
      <c r="QVA689" s="203"/>
      <c r="QVB689" s="203"/>
      <c r="QVC689" s="203"/>
      <c r="QVD689" s="203"/>
      <c r="QVE689" s="203"/>
      <c r="QVF689" s="203"/>
      <c r="QVG689" s="203"/>
      <c r="QVH689" s="203"/>
      <c r="QVI689" s="203"/>
      <c r="QVJ689" s="203"/>
      <c r="QVK689" s="203"/>
      <c r="QVL689" s="203"/>
      <c r="QVM689" s="203"/>
      <c r="QVN689" s="203"/>
      <c r="QVO689" s="203"/>
      <c r="QVP689" s="203"/>
      <c r="QVQ689" s="203"/>
      <c r="QVR689" s="203"/>
      <c r="QVS689" s="203"/>
      <c r="QVT689" s="203"/>
      <c r="QVU689" s="203"/>
      <c r="QVV689" s="203"/>
      <c r="QVW689" s="203"/>
      <c r="QVX689" s="203"/>
      <c r="QVY689" s="203"/>
      <c r="QVZ689" s="203"/>
      <c r="QWA689" s="203"/>
      <c r="QWB689" s="203"/>
      <c r="QWC689" s="203"/>
      <c r="QWD689" s="203"/>
      <c r="QWE689" s="203"/>
      <c r="QWF689" s="203"/>
      <c r="QWG689" s="203"/>
      <c r="QWH689" s="203"/>
      <c r="QWI689" s="203"/>
      <c r="QWJ689" s="203"/>
      <c r="QWK689" s="203"/>
      <c r="QWL689" s="203"/>
      <c r="QWM689" s="203"/>
      <c r="QWN689" s="203"/>
      <c r="QWO689" s="203"/>
      <c r="QWP689" s="203"/>
      <c r="QWQ689" s="203"/>
      <c r="QWR689" s="203"/>
      <c r="QWS689" s="203"/>
      <c r="QWT689" s="203"/>
      <c r="QWU689" s="203"/>
      <c r="QWV689" s="203"/>
      <c r="QWW689" s="203"/>
      <c r="QWX689" s="203"/>
      <c r="QWY689" s="203"/>
      <c r="QWZ689" s="203"/>
      <c r="QXA689" s="203"/>
      <c r="QXB689" s="203"/>
      <c r="QXC689" s="203"/>
      <c r="QXD689" s="203"/>
      <c r="QXE689" s="203"/>
      <c r="QXF689" s="203"/>
      <c r="QXG689" s="203"/>
      <c r="QXH689" s="203"/>
      <c r="QXI689" s="203"/>
      <c r="QXJ689" s="203"/>
      <c r="QXK689" s="203"/>
      <c r="QXL689" s="203"/>
      <c r="QXM689" s="203"/>
      <c r="QXN689" s="203"/>
      <c r="QXO689" s="203"/>
      <c r="QXP689" s="203"/>
      <c r="QXQ689" s="203"/>
      <c r="QXR689" s="203"/>
      <c r="QXS689" s="203"/>
      <c r="QXT689" s="203"/>
      <c r="QXU689" s="203"/>
      <c r="QXV689" s="203"/>
      <c r="QXW689" s="203"/>
      <c r="QXX689" s="203"/>
      <c r="QXY689" s="203"/>
      <c r="QXZ689" s="203"/>
      <c r="QYA689" s="203"/>
      <c r="QYB689" s="203"/>
      <c r="QYC689" s="203"/>
      <c r="QYD689" s="203"/>
      <c r="QYE689" s="203"/>
      <c r="QYF689" s="203"/>
      <c r="QYG689" s="203"/>
      <c r="QYH689" s="203"/>
      <c r="QYI689" s="203"/>
      <c r="QYJ689" s="203"/>
      <c r="QYK689" s="203"/>
      <c r="QYL689" s="203"/>
      <c r="QYM689" s="203"/>
      <c r="QYN689" s="203"/>
      <c r="QYO689" s="203"/>
      <c r="QYP689" s="203"/>
      <c r="QYQ689" s="203"/>
      <c r="QYR689" s="203"/>
      <c r="QYS689" s="203"/>
      <c r="QYT689" s="203"/>
      <c r="QYU689" s="203"/>
      <c r="QYV689" s="203"/>
      <c r="QYW689" s="203"/>
      <c r="QYX689" s="203"/>
      <c r="QYY689" s="203"/>
      <c r="QYZ689" s="203"/>
      <c r="QZA689" s="203"/>
      <c r="QZB689" s="203"/>
      <c r="QZC689" s="203"/>
      <c r="QZD689" s="203"/>
      <c r="QZE689" s="203"/>
      <c r="QZF689" s="203"/>
      <c r="QZG689" s="203"/>
      <c r="QZH689" s="203"/>
      <c r="QZI689" s="203"/>
      <c r="QZJ689" s="203"/>
      <c r="QZK689" s="203"/>
      <c r="QZL689" s="203"/>
      <c r="QZM689" s="203"/>
      <c r="QZN689" s="203"/>
      <c r="QZO689" s="203"/>
      <c r="QZP689" s="203"/>
      <c r="QZQ689" s="203"/>
      <c r="QZR689" s="203"/>
      <c r="QZS689" s="203"/>
      <c r="QZT689" s="203"/>
      <c r="QZU689" s="203"/>
      <c r="QZV689" s="203"/>
      <c r="QZW689" s="203"/>
      <c r="QZX689" s="203"/>
      <c r="QZY689" s="203"/>
      <c r="QZZ689" s="203"/>
      <c r="RAA689" s="203"/>
      <c r="RAB689" s="203"/>
      <c r="RAC689" s="203"/>
      <c r="RAD689" s="203"/>
      <c r="RAE689" s="203"/>
      <c r="RAF689" s="203"/>
      <c r="RAG689" s="203"/>
      <c r="RAH689" s="203"/>
      <c r="RAI689" s="203"/>
      <c r="RAJ689" s="203"/>
      <c r="RAK689" s="203"/>
      <c r="RAL689" s="203"/>
      <c r="RAM689" s="203"/>
      <c r="RAN689" s="203"/>
      <c r="RAO689" s="203"/>
      <c r="RAP689" s="203"/>
      <c r="RAQ689" s="203"/>
      <c r="RAR689" s="203"/>
      <c r="RAS689" s="203"/>
      <c r="RAT689" s="203"/>
      <c r="RAU689" s="203"/>
      <c r="RAV689" s="203"/>
      <c r="RAW689" s="203"/>
      <c r="RAX689" s="203"/>
      <c r="RAY689" s="203"/>
      <c r="RAZ689" s="203"/>
      <c r="RBA689" s="203"/>
      <c r="RBB689" s="203"/>
      <c r="RBC689" s="203"/>
      <c r="RBD689" s="203"/>
      <c r="RBE689" s="203"/>
      <c r="RBF689" s="203"/>
      <c r="RBG689" s="203"/>
      <c r="RBH689" s="203"/>
      <c r="RBI689" s="203"/>
      <c r="RBJ689" s="203"/>
      <c r="RBK689" s="203"/>
      <c r="RBL689" s="203"/>
      <c r="RBM689" s="203"/>
      <c r="RBN689" s="203"/>
      <c r="RBO689" s="203"/>
      <c r="RBP689" s="203"/>
      <c r="RBQ689" s="203"/>
      <c r="RBR689" s="203"/>
      <c r="RBS689" s="203"/>
      <c r="RBT689" s="203"/>
      <c r="RBU689" s="203"/>
      <c r="RBV689" s="203"/>
      <c r="RBW689" s="203"/>
      <c r="RBX689" s="203"/>
      <c r="RBY689" s="203"/>
      <c r="RBZ689" s="203"/>
      <c r="RCA689" s="203"/>
      <c r="RCB689" s="203"/>
      <c r="RCC689" s="203"/>
      <c r="RCD689" s="203"/>
      <c r="RCE689" s="203"/>
      <c r="RCF689" s="203"/>
      <c r="RCG689" s="203"/>
      <c r="RCH689" s="203"/>
      <c r="RCI689" s="203"/>
      <c r="RCJ689" s="203"/>
      <c r="RCK689" s="203"/>
      <c r="RCL689" s="203"/>
      <c r="RCM689" s="203"/>
      <c r="RCN689" s="203"/>
      <c r="RCO689" s="203"/>
      <c r="RCP689" s="203"/>
      <c r="RCQ689" s="203"/>
      <c r="RCR689" s="203"/>
      <c r="RCS689" s="203"/>
      <c r="RCT689" s="203"/>
      <c r="RCU689" s="203"/>
      <c r="RCV689" s="203"/>
      <c r="RCW689" s="203"/>
      <c r="RCX689" s="203"/>
      <c r="RCY689" s="203"/>
      <c r="RCZ689" s="203"/>
      <c r="RDA689" s="203"/>
      <c r="RDB689" s="203"/>
      <c r="RDC689" s="203"/>
      <c r="RDD689" s="203"/>
      <c r="RDE689" s="203"/>
      <c r="RDF689" s="203"/>
      <c r="RDG689" s="203"/>
      <c r="RDH689" s="203"/>
      <c r="RDI689" s="203"/>
      <c r="RDJ689" s="203"/>
      <c r="RDK689" s="203"/>
      <c r="RDL689" s="203"/>
      <c r="RDM689" s="203"/>
      <c r="RDN689" s="203"/>
      <c r="RDO689" s="203"/>
      <c r="RDP689" s="203"/>
      <c r="RDQ689" s="203"/>
      <c r="RDR689" s="203"/>
      <c r="RDS689" s="203"/>
      <c r="RDT689" s="203"/>
      <c r="RDU689" s="203"/>
      <c r="RDV689" s="203"/>
      <c r="RDW689" s="203"/>
      <c r="RDX689" s="203"/>
      <c r="RDY689" s="203"/>
      <c r="RDZ689" s="203"/>
      <c r="REA689" s="203"/>
      <c r="REB689" s="203"/>
      <c r="REC689" s="203"/>
      <c r="RED689" s="203"/>
      <c r="REE689" s="203"/>
      <c r="REF689" s="203"/>
      <c r="REG689" s="203"/>
      <c r="REH689" s="203"/>
      <c r="REI689" s="203"/>
      <c r="REJ689" s="203"/>
      <c r="REK689" s="203"/>
      <c r="REL689" s="203"/>
      <c r="REM689" s="203"/>
      <c r="REN689" s="203"/>
      <c r="REO689" s="203"/>
      <c r="REP689" s="203"/>
      <c r="REQ689" s="203"/>
      <c r="RER689" s="203"/>
      <c r="RES689" s="203"/>
      <c r="RET689" s="203"/>
      <c r="REU689" s="203"/>
      <c r="REV689" s="203"/>
      <c r="REW689" s="203"/>
      <c r="REX689" s="203"/>
      <c r="REY689" s="203"/>
      <c r="REZ689" s="203"/>
      <c r="RFA689" s="203"/>
      <c r="RFB689" s="203"/>
      <c r="RFC689" s="203"/>
      <c r="RFD689" s="203"/>
      <c r="RFE689" s="203"/>
      <c r="RFF689" s="203"/>
      <c r="RFG689" s="203"/>
      <c r="RFH689" s="203"/>
      <c r="RFI689" s="203"/>
      <c r="RFJ689" s="203"/>
      <c r="RFK689" s="203"/>
      <c r="RFL689" s="203"/>
      <c r="RFM689" s="203"/>
      <c r="RFN689" s="203"/>
      <c r="RFO689" s="203"/>
      <c r="RFP689" s="203"/>
      <c r="RFQ689" s="203"/>
      <c r="RFR689" s="203"/>
      <c r="RFS689" s="203"/>
      <c r="RFT689" s="203"/>
      <c r="RFU689" s="203"/>
      <c r="RFV689" s="203"/>
      <c r="RFW689" s="203"/>
      <c r="RFX689" s="203"/>
      <c r="RFY689" s="203"/>
      <c r="RFZ689" s="203"/>
      <c r="RGA689" s="203"/>
      <c r="RGB689" s="203"/>
      <c r="RGC689" s="203"/>
      <c r="RGD689" s="203"/>
      <c r="RGE689" s="203"/>
      <c r="RGF689" s="203"/>
      <c r="RGG689" s="203"/>
      <c r="RGH689" s="203"/>
      <c r="RGI689" s="203"/>
      <c r="RGJ689" s="203"/>
      <c r="RGK689" s="203"/>
      <c r="RGL689" s="203"/>
      <c r="RGM689" s="203"/>
      <c r="RGN689" s="203"/>
      <c r="RGO689" s="203"/>
      <c r="RGP689" s="203"/>
      <c r="RGQ689" s="203"/>
      <c r="RGR689" s="203"/>
      <c r="RGS689" s="203"/>
      <c r="RGT689" s="203"/>
      <c r="RGU689" s="203"/>
      <c r="RGV689" s="203"/>
      <c r="RGW689" s="203"/>
      <c r="RGX689" s="203"/>
      <c r="RGY689" s="203"/>
      <c r="RGZ689" s="203"/>
      <c r="RHA689" s="203"/>
      <c r="RHB689" s="203"/>
      <c r="RHC689" s="203"/>
      <c r="RHD689" s="203"/>
      <c r="RHE689" s="203"/>
      <c r="RHF689" s="203"/>
      <c r="RHG689" s="203"/>
      <c r="RHH689" s="203"/>
      <c r="RHI689" s="203"/>
      <c r="RHJ689" s="203"/>
      <c r="RHK689" s="203"/>
      <c r="RHL689" s="203"/>
      <c r="RHM689" s="203"/>
      <c r="RHN689" s="203"/>
      <c r="RHO689" s="203"/>
      <c r="RHP689" s="203"/>
      <c r="RHQ689" s="203"/>
      <c r="RHR689" s="203"/>
      <c r="RHS689" s="203"/>
      <c r="RHT689" s="203"/>
      <c r="RHU689" s="203"/>
      <c r="RHV689" s="203"/>
      <c r="RHW689" s="203"/>
      <c r="RHX689" s="203"/>
      <c r="RHY689" s="203"/>
      <c r="RHZ689" s="203"/>
      <c r="RIA689" s="203"/>
      <c r="RIB689" s="203"/>
      <c r="RIC689" s="203"/>
      <c r="RID689" s="203"/>
      <c r="RIE689" s="203"/>
      <c r="RIF689" s="203"/>
      <c r="RIG689" s="203"/>
      <c r="RIH689" s="203"/>
      <c r="RII689" s="203"/>
      <c r="RIJ689" s="203"/>
      <c r="RIK689" s="203"/>
      <c r="RIL689" s="203"/>
      <c r="RIM689" s="203"/>
      <c r="RIN689" s="203"/>
      <c r="RIO689" s="203"/>
      <c r="RIP689" s="203"/>
      <c r="RIQ689" s="203"/>
      <c r="RIR689" s="203"/>
      <c r="RIS689" s="203"/>
      <c r="RIT689" s="203"/>
      <c r="RIU689" s="203"/>
      <c r="RIV689" s="203"/>
      <c r="RIW689" s="203"/>
      <c r="RIX689" s="203"/>
      <c r="RIY689" s="203"/>
      <c r="RIZ689" s="203"/>
      <c r="RJA689" s="203"/>
      <c r="RJB689" s="203"/>
      <c r="RJC689" s="203"/>
      <c r="RJD689" s="203"/>
      <c r="RJE689" s="203"/>
      <c r="RJF689" s="203"/>
      <c r="RJG689" s="203"/>
      <c r="RJH689" s="203"/>
      <c r="RJI689" s="203"/>
      <c r="RJJ689" s="203"/>
      <c r="RJK689" s="203"/>
      <c r="RJL689" s="203"/>
      <c r="RJM689" s="203"/>
      <c r="RJN689" s="203"/>
      <c r="RJO689" s="203"/>
      <c r="RJP689" s="203"/>
      <c r="RJQ689" s="203"/>
      <c r="RJR689" s="203"/>
      <c r="RJS689" s="203"/>
      <c r="RJT689" s="203"/>
      <c r="RJU689" s="203"/>
      <c r="RJV689" s="203"/>
      <c r="RJW689" s="203"/>
      <c r="RJX689" s="203"/>
      <c r="RJY689" s="203"/>
      <c r="RJZ689" s="203"/>
      <c r="RKA689" s="203"/>
      <c r="RKB689" s="203"/>
      <c r="RKC689" s="203"/>
      <c r="RKD689" s="203"/>
      <c r="RKE689" s="203"/>
      <c r="RKF689" s="203"/>
      <c r="RKG689" s="203"/>
      <c r="RKH689" s="203"/>
      <c r="RKI689" s="203"/>
      <c r="RKJ689" s="203"/>
      <c r="RKK689" s="203"/>
      <c r="RKL689" s="203"/>
      <c r="RKM689" s="203"/>
      <c r="RKN689" s="203"/>
      <c r="RKO689" s="203"/>
      <c r="RKP689" s="203"/>
      <c r="RKQ689" s="203"/>
      <c r="RKR689" s="203"/>
      <c r="RKS689" s="203"/>
      <c r="RKT689" s="203"/>
      <c r="RKU689" s="203"/>
      <c r="RKV689" s="203"/>
      <c r="RKW689" s="203"/>
      <c r="RKX689" s="203"/>
      <c r="RKY689" s="203"/>
      <c r="RKZ689" s="203"/>
      <c r="RLA689" s="203"/>
      <c r="RLB689" s="203"/>
      <c r="RLC689" s="203"/>
      <c r="RLD689" s="203"/>
      <c r="RLE689" s="203"/>
      <c r="RLF689" s="203"/>
      <c r="RLG689" s="203"/>
      <c r="RLH689" s="203"/>
      <c r="RLI689" s="203"/>
      <c r="RLJ689" s="203"/>
      <c r="RLK689" s="203"/>
      <c r="RLL689" s="203"/>
      <c r="RLM689" s="203"/>
      <c r="RLN689" s="203"/>
      <c r="RLO689" s="203"/>
      <c r="RLP689" s="203"/>
      <c r="RLQ689" s="203"/>
      <c r="RLR689" s="203"/>
      <c r="RLS689" s="203"/>
      <c r="RLT689" s="203"/>
      <c r="RLU689" s="203"/>
      <c r="RLV689" s="203"/>
      <c r="RLW689" s="203"/>
      <c r="RLX689" s="203"/>
      <c r="RLY689" s="203"/>
      <c r="RLZ689" s="203"/>
      <c r="RMA689" s="203"/>
      <c r="RMB689" s="203"/>
      <c r="RMC689" s="203"/>
      <c r="RMD689" s="203"/>
      <c r="RME689" s="203"/>
      <c r="RMF689" s="203"/>
      <c r="RMG689" s="203"/>
      <c r="RMH689" s="203"/>
      <c r="RMI689" s="203"/>
      <c r="RMJ689" s="203"/>
      <c r="RMK689" s="203"/>
      <c r="RML689" s="203"/>
      <c r="RMM689" s="203"/>
      <c r="RMN689" s="203"/>
      <c r="RMO689" s="203"/>
      <c r="RMP689" s="203"/>
      <c r="RMQ689" s="203"/>
      <c r="RMR689" s="203"/>
      <c r="RMS689" s="203"/>
      <c r="RMT689" s="203"/>
      <c r="RMU689" s="203"/>
      <c r="RMV689" s="203"/>
      <c r="RMW689" s="203"/>
      <c r="RMX689" s="203"/>
      <c r="RMY689" s="203"/>
      <c r="RMZ689" s="203"/>
      <c r="RNA689" s="203"/>
      <c r="RNB689" s="203"/>
      <c r="RNC689" s="203"/>
      <c r="RND689" s="203"/>
      <c r="RNE689" s="203"/>
      <c r="RNF689" s="203"/>
      <c r="RNG689" s="203"/>
      <c r="RNH689" s="203"/>
      <c r="RNI689" s="203"/>
      <c r="RNJ689" s="203"/>
      <c r="RNK689" s="203"/>
      <c r="RNL689" s="203"/>
      <c r="RNM689" s="203"/>
      <c r="RNN689" s="203"/>
      <c r="RNO689" s="203"/>
      <c r="RNP689" s="203"/>
      <c r="RNQ689" s="203"/>
      <c r="RNR689" s="203"/>
      <c r="RNS689" s="203"/>
      <c r="RNT689" s="203"/>
      <c r="RNU689" s="203"/>
      <c r="RNV689" s="203"/>
      <c r="RNW689" s="203"/>
      <c r="RNX689" s="203"/>
      <c r="RNY689" s="203"/>
      <c r="RNZ689" s="203"/>
      <c r="ROA689" s="203"/>
      <c r="ROB689" s="203"/>
      <c r="ROC689" s="203"/>
      <c r="ROD689" s="203"/>
      <c r="ROE689" s="203"/>
      <c r="ROF689" s="203"/>
      <c r="ROG689" s="203"/>
      <c r="ROH689" s="203"/>
      <c r="ROI689" s="203"/>
      <c r="ROJ689" s="203"/>
      <c r="ROK689" s="203"/>
      <c r="ROL689" s="203"/>
      <c r="ROM689" s="203"/>
      <c r="RON689" s="203"/>
      <c r="ROO689" s="203"/>
      <c r="ROP689" s="203"/>
      <c r="ROQ689" s="203"/>
      <c r="ROR689" s="203"/>
      <c r="ROS689" s="203"/>
      <c r="ROT689" s="203"/>
      <c r="ROU689" s="203"/>
      <c r="ROV689" s="203"/>
      <c r="ROW689" s="203"/>
      <c r="ROX689" s="203"/>
      <c r="ROY689" s="203"/>
      <c r="ROZ689" s="203"/>
      <c r="RPA689" s="203"/>
      <c r="RPB689" s="203"/>
      <c r="RPC689" s="203"/>
      <c r="RPD689" s="203"/>
      <c r="RPE689" s="203"/>
      <c r="RPF689" s="203"/>
      <c r="RPG689" s="203"/>
      <c r="RPH689" s="203"/>
      <c r="RPI689" s="203"/>
      <c r="RPJ689" s="203"/>
      <c r="RPK689" s="203"/>
      <c r="RPL689" s="203"/>
      <c r="RPM689" s="203"/>
      <c r="RPN689" s="203"/>
      <c r="RPO689" s="203"/>
      <c r="RPP689" s="203"/>
      <c r="RPQ689" s="203"/>
      <c r="RPR689" s="203"/>
      <c r="RPS689" s="203"/>
      <c r="RPT689" s="203"/>
      <c r="RPU689" s="203"/>
      <c r="RPV689" s="203"/>
      <c r="RPW689" s="203"/>
      <c r="RPX689" s="203"/>
      <c r="RPY689" s="203"/>
      <c r="RPZ689" s="203"/>
      <c r="RQA689" s="203"/>
      <c r="RQB689" s="203"/>
      <c r="RQC689" s="203"/>
      <c r="RQD689" s="203"/>
      <c r="RQE689" s="203"/>
      <c r="RQF689" s="203"/>
      <c r="RQG689" s="203"/>
      <c r="RQH689" s="203"/>
      <c r="RQI689" s="203"/>
      <c r="RQJ689" s="203"/>
      <c r="RQK689" s="203"/>
      <c r="RQL689" s="203"/>
      <c r="RQM689" s="203"/>
      <c r="RQN689" s="203"/>
      <c r="RQO689" s="203"/>
      <c r="RQP689" s="203"/>
      <c r="RQQ689" s="203"/>
      <c r="RQR689" s="203"/>
      <c r="RQS689" s="203"/>
      <c r="RQT689" s="203"/>
      <c r="RQU689" s="203"/>
      <c r="RQV689" s="203"/>
      <c r="RQW689" s="203"/>
      <c r="RQX689" s="203"/>
      <c r="RQY689" s="203"/>
      <c r="RQZ689" s="203"/>
      <c r="RRA689" s="203"/>
      <c r="RRB689" s="203"/>
      <c r="RRC689" s="203"/>
      <c r="RRD689" s="203"/>
      <c r="RRE689" s="203"/>
      <c r="RRF689" s="203"/>
      <c r="RRG689" s="203"/>
      <c r="RRH689" s="203"/>
      <c r="RRI689" s="203"/>
      <c r="RRJ689" s="203"/>
      <c r="RRK689" s="203"/>
      <c r="RRL689" s="203"/>
      <c r="RRM689" s="203"/>
      <c r="RRN689" s="203"/>
      <c r="RRO689" s="203"/>
      <c r="RRP689" s="203"/>
      <c r="RRQ689" s="203"/>
      <c r="RRR689" s="203"/>
      <c r="RRS689" s="203"/>
      <c r="RRT689" s="203"/>
      <c r="RRU689" s="203"/>
      <c r="RRV689" s="203"/>
      <c r="RRW689" s="203"/>
      <c r="RRX689" s="203"/>
      <c r="RRY689" s="203"/>
      <c r="RRZ689" s="203"/>
      <c r="RSA689" s="203"/>
      <c r="RSB689" s="203"/>
      <c r="RSC689" s="203"/>
      <c r="RSD689" s="203"/>
      <c r="RSE689" s="203"/>
      <c r="RSF689" s="203"/>
      <c r="RSG689" s="203"/>
      <c r="RSH689" s="203"/>
      <c r="RSI689" s="203"/>
      <c r="RSJ689" s="203"/>
      <c r="RSK689" s="203"/>
      <c r="RSL689" s="203"/>
      <c r="RSM689" s="203"/>
      <c r="RSN689" s="203"/>
      <c r="RSO689" s="203"/>
      <c r="RSP689" s="203"/>
      <c r="RSQ689" s="203"/>
      <c r="RSR689" s="203"/>
      <c r="RSS689" s="203"/>
      <c r="RST689" s="203"/>
      <c r="RSU689" s="203"/>
      <c r="RSV689" s="203"/>
      <c r="RSW689" s="203"/>
      <c r="RSX689" s="203"/>
      <c r="RSY689" s="203"/>
      <c r="RSZ689" s="203"/>
      <c r="RTA689" s="203"/>
      <c r="RTB689" s="203"/>
      <c r="RTC689" s="203"/>
      <c r="RTD689" s="203"/>
      <c r="RTE689" s="203"/>
      <c r="RTF689" s="203"/>
      <c r="RTG689" s="203"/>
      <c r="RTH689" s="203"/>
      <c r="RTI689" s="203"/>
      <c r="RTJ689" s="203"/>
      <c r="RTK689" s="203"/>
      <c r="RTL689" s="203"/>
      <c r="RTM689" s="203"/>
      <c r="RTN689" s="203"/>
      <c r="RTO689" s="203"/>
      <c r="RTP689" s="203"/>
      <c r="RTQ689" s="203"/>
      <c r="RTR689" s="203"/>
      <c r="RTS689" s="203"/>
      <c r="RTT689" s="203"/>
      <c r="RTU689" s="203"/>
      <c r="RTV689" s="203"/>
      <c r="RTW689" s="203"/>
      <c r="RTX689" s="203"/>
      <c r="RTY689" s="203"/>
      <c r="RTZ689" s="203"/>
      <c r="RUA689" s="203"/>
      <c r="RUB689" s="203"/>
      <c r="RUC689" s="203"/>
      <c r="RUD689" s="203"/>
      <c r="RUE689" s="203"/>
      <c r="RUF689" s="203"/>
      <c r="RUG689" s="203"/>
      <c r="RUH689" s="203"/>
      <c r="RUI689" s="203"/>
      <c r="RUJ689" s="203"/>
      <c r="RUK689" s="203"/>
      <c r="RUL689" s="203"/>
      <c r="RUM689" s="203"/>
      <c r="RUN689" s="203"/>
      <c r="RUO689" s="203"/>
      <c r="RUP689" s="203"/>
      <c r="RUQ689" s="203"/>
      <c r="RUR689" s="203"/>
      <c r="RUS689" s="203"/>
      <c r="RUT689" s="203"/>
      <c r="RUU689" s="203"/>
      <c r="RUV689" s="203"/>
      <c r="RUW689" s="203"/>
      <c r="RUX689" s="203"/>
      <c r="RUY689" s="203"/>
      <c r="RUZ689" s="203"/>
      <c r="RVA689" s="203"/>
      <c r="RVB689" s="203"/>
      <c r="RVC689" s="203"/>
      <c r="RVD689" s="203"/>
      <c r="RVE689" s="203"/>
      <c r="RVF689" s="203"/>
      <c r="RVG689" s="203"/>
      <c r="RVH689" s="203"/>
      <c r="RVI689" s="203"/>
      <c r="RVJ689" s="203"/>
      <c r="RVK689" s="203"/>
      <c r="RVL689" s="203"/>
      <c r="RVM689" s="203"/>
      <c r="RVN689" s="203"/>
      <c r="RVO689" s="203"/>
      <c r="RVP689" s="203"/>
      <c r="RVQ689" s="203"/>
      <c r="RVR689" s="203"/>
      <c r="RVS689" s="203"/>
      <c r="RVT689" s="203"/>
      <c r="RVU689" s="203"/>
      <c r="RVV689" s="203"/>
      <c r="RVW689" s="203"/>
      <c r="RVX689" s="203"/>
      <c r="RVY689" s="203"/>
      <c r="RVZ689" s="203"/>
      <c r="RWA689" s="203"/>
      <c r="RWB689" s="203"/>
      <c r="RWC689" s="203"/>
      <c r="RWD689" s="203"/>
      <c r="RWE689" s="203"/>
      <c r="RWF689" s="203"/>
      <c r="RWG689" s="203"/>
      <c r="RWH689" s="203"/>
      <c r="RWI689" s="203"/>
      <c r="RWJ689" s="203"/>
      <c r="RWK689" s="203"/>
      <c r="RWL689" s="203"/>
      <c r="RWM689" s="203"/>
      <c r="RWN689" s="203"/>
      <c r="RWO689" s="203"/>
      <c r="RWP689" s="203"/>
      <c r="RWQ689" s="203"/>
      <c r="RWR689" s="203"/>
      <c r="RWS689" s="203"/>
      <c r="RWT689" s="203"/>
      <c r="RWU689" s="203"/>
      <c r="RWV689" s="203"/>
      <c r="RWW689" s="203"/>
      <c r="RWX689" s="203"/>
      <c r="RWY689" s="203"/>
      <c r="RWZ689" s="203"/>
      <c r="RXA689" s="203"/>
      <c r="RXB689" s="203"/>
      <c r="RXC689" s="203"/>
      <c r="RXD689" s="203"/>
      <c r="RXE689" s="203"/>
      <c r="RXF689" s="203"/>
      <c r="RXG689" s="203"/>
      <c r="RXH689" s="203"/>
      <c r="RXI689" s="203"/>
      <c r="RXJ689" s="203"/>
      <c r="RXK689" s="203"/>
      <c r="RXL689" s="203"/>
      <c r="RXM689" s="203"/>
      <c r="RXN689" s="203"/>
      <c r="RXO689" s="203"/>
      <c r="RXP689" s="203"/>
      <c r="RXQ689" s="203"/>
      <c r="RXR689" s="203"/>
      <c r="RXS689" s="203"/>
      <c r="RXT689" s="203"/>
      <c r="RXU689" s="203"/>
      <c r="RXV689" s="203"/>
      <c r="RXW689" s="203"/>
      <c r="RXX689" s="203"/>
      <c r="RXY689" s="203"/>
      <c r="RXZ689" s="203"/>
      <c r="RYA689" s="203"/>
      <c r="RYB689" s="203"/>
      <c r="RYC689" s="203"/>
      <c r="RYD689" s="203"/>
      <c r="RYE689" s="203"/>
      <c r="RYF689" s="203"/>
      <c r="RYG689" s="203"/>
      <c r="RYH689" s="203"/>
      <c r="RYI689" s="203"/>
      <c r="RYJ689" s="203"/>
      <c r="RYK689" s="203"/>
      <c r="RYL689" s="203"/>
      <c r="RYM689" s="203"/>
      <c r="RYN689" s="203"/>
      <c r="RYO689" s="203"/>
      <c r="RYP689" s="203"/>
      <c r="RYQ689" s="203"/>
      <c r="RYR689" s="203"/>
      <c r="RYS689" s="203"/>
      <c r="RYT689" s="203"/>
      <c r="RYU689" s="203"/>
      <c r="RYV689" s="203"/>
      <c r="RYW689" s="203"/>
      <c r="RYX689" s="203"/>
      <c r="RYY689" s="203"/>
      <c r="RYZ689" s="203"/>
      <c r="RZA689" s="203"/>
      <c r="RZB689" s="203"/>
      <c r="RZC689" s="203"/>
      <c r="RZD689" s="203"/>
      <c r="RZE689" s="203"/>
      <c r="RZF689" s="203"/>
      <c r="RZG689" s="203"/>
      <c r="RZH689" s="203"/>
      <c r="RZI689" s="203"/>
      <c r="RZJ689" s="203"/>
      <c r="RZK689" s="203"/>
      <c r="RZL689" s="203"/>
      <c r="RZM689" s="203"/>
      <c r="RZN689" s="203"/>
      <c r="RZO689" s="203"/>
      <c r="RZP689" s="203"/>
      <c r="RZQ689" s="203"/>
      <c r="RZR689" s="203"/>
      <c r="RZS689" s="203"/>
      <c r="RZT689" s="203"/>
      <c r="RZU689" s="203"/>
      <c r="RZV689" s="203"/>
      <c r="RZW689" s="203"/>
      <c r="RZX689" s="203"/>
      <c r="RZY689" s="203"/>
      <c r="RZZ689" s="203"/>
      <c r="SAA689" s="203"/>
      <c r="SAB689" s="203"/>
      <c r="SAC689" s="203"/>
      <c r="SAD689" s="203"/>
      <c r="SAE689" s="203"/>
      <c r="SAF689" s="203"/>
      <c r="SAG689" s="203"/>
      <c r="SAH689" s="203"/>
      <c r="SAI689" s="203"/>
      <c r="SAJ689" s="203"/>
      <c r="SAK689" s="203"/>
      <c r="SAL689" s="203"/>
      <c r="SAM689" s="203"/>
      <c r="SAN689" s="203"/>
      <c r="SAO689" s="203"/>
      <c r="SAP689" s="203"/>
      <c r="SAQ689" s="203"/>
      <c r="SAR689" s="203"/>
      <c r="SAS689" s="203"/>
      <c r="SAT689" s="203"/>
      <c r="SAU689" s="203"/>
      <c r="SAV689" s="203"/>
      <c r="SAW689" s="203"/>
      <c r="SAX689" s="203"/>
      <c r="SAY689" s="203"/>
      <c r="SAZ689" s="203"/>
      <c r="SBA689" s="203"/>
      <c r="SBB689" s="203"/>
      <c r="SBC689" s="203"/>
      <c r="SBD689" s="203"/>
      <c r="SBE689" s="203"/>
      <c r="SBF689" s="203"/>
      <c r="SBG689" s="203"/>
      <c r="SBH689" s="203"/>
      <c r="SBI689" s="203"/>
      <c r="SBJ689" s="203"/>
      <c r="SBK689" s="203"/>
      <c r="SBL689" s="203"/>
      <c r="SBM689" s="203"/>
      <c r="SBN689" s="203"/>
      <c r="SBO689" s="203"/>
      <c r="SBP689" s="203"/>
      <c r="SBQ689" s="203"/>
      <c r="SBR689" s="203"/>
      <c r="SBS689" s="203"/>
      <c r="SBT689" s="203"/>
      <c r="SBU689" s="203"/>
      <c r="SBV689" s="203"/>
      <c r="SBW689" s="203"/>
      <c r="SBX689" s="203"/>
      <c r="SBY689" s="203"/>
      <c r="SBZ689" s="203"/>
      <c r="SCA689" s="203"/>
      <c r="SCB689" s="203"/>
      <c r="SCC689" s="203"/>
      <c r="SCD689" s="203"/>
      <c r="SCE689" s="203"/>
      <c r="SCF689" s="203"/>
      <c r="SCG689" s="203"/>
      <c r="SCH689" s="203"/>
      <c r="SCI689" s="203"/>
      <c r="SCJ689" s="203"/>
      <c r="SCK689" s="203"/>
      <c r="SCL689" s="203"/>
      <c r="SCM689" s="203"/>
      <c r="SCN689" s="203"/>
      <c r="SCO689" s="203"/>
      <c r="SCP689" s="203"/>
      <c r="SCQ689" s="203"/>
      <c r="SCR689" s="203"/>
      <c r="SCS689" s="203"/>
      <c r="SCT689" s="203"/>
      <c r="SCU689" s="203"/>
      <c r="SCV689" s="203"/>
      <c r="SCW689" s="203"/>
      <c r="SCX689" s="203"/>
      <c r="SCY689" s="203"/>
      <c r="SCZ689" s="203"/>
      <c r="SDA689" s="203"/>
      <c r="SDB689" s="203"/>
      <c r="SDC689" s="203"/>
      <c r="SDD689" s="203"/>
      <c r="SDE689" s="203"/>
      <c r="SDF689" s="203"/>
      <c r="SDG689" s="203"/>
      <c r="SDH689" s="203"/>
      <c r="SDI689" s="203"/>
      <c r="SDJ689" s="203"/>
      <c r="SDK689" s="203"/>
      <c r="SDL689" s="203"/>
      <c r="SDM689" s="203"/>
      <c r="SDN689" s="203"/>
      <c r="SDO689" s="203"/>
      <c r="SDP689" s="203"/>
      <c r="SDQ689" s="203"/>
      <c r="SDR689" s="203"/>
      <c r="SDS689" s="203"/>
      <c r="SDT689" s="203"/>
      <c r="SDU689" s="203"/>
      <c r="SDV689" s="203"/>
      <c r="SDW689" s="203"/>
      <c r="SDX689" s="203"/>
      <c r="SDY689" s="203"/>
      <c r="SDZ689" s="203"/>
      <c r="SEA689" s="203"/>
      <c r="SEB689" s="203"/>
      <c r="SEC689" s="203"/>
      <c r="SED689" s="203"/>
      <c r="SEE689" s="203"/>
      <c r="SEF689" s="203"/>
      <c r="SEG689" s="203"/>
      <c r="SEH689" s="203"/>
      <c r="SEI689" s="203"/>
      <c r="SEJ689" s="203"/>
      <c r="SEK689" s="203"/>
      <c r="SEL689" s="203"/>
      <c r="SEM689" s="203"/>
      <c r="SEN689" s="203"/>
      <c r="SEO689" s="203"/>
      <c r="SEP689" s="203"/>
      <c r="SEQ689" s="203"/>
      <c r="SER689" s="203"/>
      <c r="SES689" s="203"/>
      <c r="SET689" s="203"/>
      <c r="SEU689" s="203"/>
      <c r="SEV689" s="203"/>
      <c r="SEW689" s="203"/>
      <c r="SEX689" s="203"/>
      <c r="SEY689" s="203"/>
      <c r="SEZ689" s="203"/>
      <c r="SFA689" s="203"/>
      <c r="SFB689" s="203"/>
      <c r="SFC689" s="203"/>
      <c r="SFD689" s="203"/>
      <c r="SFE689" s="203"/>
      <c r="SFF689" s="203"/>
      <c r="SFG689" s="203"/>
      <c r="SFH689" s="203"/>
      <c r="SFI689" s="203"/>
      <c r="SFJ689" s="203"/>
      <c r="SFK689" s="203"/>
      <c r="SFL689" s="203"/>
      <c r="SFM689" s="203"/>
      <c r="SFN689" s="203"/>
      <c r="SFO689" s="203"/>
      <c r="SFP689" s="203"/>
      <c r="SFQ689" s="203"/>
      <c r="SFR689" s="203"/>
      <c r="SFS689" s="203"/>
      <c r="SFT689" s="203"/>
      <c r="SFU689" s="203"/>
      <c r="SFV689" s="203"/>
      <c r="SFW689" s="203"/>
      <c r="SFX689" s="203"/>
      <c r="SFY689" s="203"/>
      <c r="SFZ689" s="203"/>
      <c r="SGA689" s="203"/>
      <c r="SGB689" s="203"/>
      <c r="SGC689" s="203"/>
      <c r="SGD689" s="203"/>
      <c r="SGE689" s="203"/>
      <c r="SGF689" s="203"/>
      <c r="SGG689" s="203"/>
      <c r="SGH689" s="203"/>
      <c r="SGI689" s="203"/>
      <c r="SGJ689" s="203"/>
      <c r="SGK689" s="203"/>
      <c r="SGL689" s="203"/>
      <c r="SGM689" s="203"/>
      <c r="SGN689" s="203"/>
      <c r="SGO689" s="203"/>
      <c r="SGP689" s="203"/>
      <c r="SGQ689" s="203"/>
      <c r="SGR689" s="203"/>
      <c r="SGS689" s="203"/>
      <c r="SGT689" s="203"/>
      <c r="SGU689" s="203"/>
      <c r="SGV689" s="203"/>
      <c r="SGW689" s="203"/>
      <c r="SGX689" s="203"/>
      <c r="SGY689" s="203"/>
      <c r="SGZ689" s="203"/>
      <c r="SHA689" s="203"/>
      <c r="SHB689" s="203"/>
      <c r="SHC689" s="203"/>
      <c r="SHD689" s="203"/>
      <c r="SHE689" s="203"/>
      <c r="SHF689" s="203"/>
      <c r="SHG689" s="203"/>
      <c r="SHH689" s="203"/>
      <c r="SHI689" s="203"/>
      <c r="SHJ689" s="203"/>
      <c r="SHK689" s="203"/>
      <c r="SHL689" s="203"/>
      <c r="SHM689" s="203"/>
      <c r="SHN689" s="203"/>
      <c r="SHO689" s="203"/>
      <c r="SHP689" s="203"/>
      <c r="SHQ689" s="203"/>
      <c r="SHR689" s="203"/>
      <c r="SHS689" s="203"/>
      <c r="SHT689" s="203"/>
      <c r="SHU689" s="203"/>
      <c r="SHV689" s="203"/>
      <c r="SHW689" s="203"/>
      <c r="SHX689" s="203"/>
      <c r="SHY689" s="203"/>
      <c r="SHZ689" s="203"/>
      <c r="SIA689" s="203"/>
      <c r="SIB689" s="203"/>
      <c r="SIC689" s="203"/>
      <c r="SID689" s="203"/>
      <c r="SIE689" s="203"/>
      <c r="SIF689" s="203"/>
      <c r="SIG689" s="203"/>
      <c r="SIH689" s="203"/>
      <c r="SII689" s="203"/>
      <c r="SIJ689" s="203"/>
      <c r="SIK689" s="203"/>
      <c r="SIL689" s="203"/>
      <c r="SIM689" s="203"/>
      <c r="SIN689" s="203"/>
      <c r="SIO689" s="203"/>
      <c r="SIP689" s="203"/>
      <c r="SIQ689" s="203"/>
      <c r="SIR689" s="203"/>
      <c r="SIS689" s="203"/>
      <c r="SIT689" s="203"/>
      <c r="SIU689" s="203"/>
      <c r="SIV689" s="203"/>
      <c r="SIW689" s="203"/>
      <c r="SIX689" s="203"/>
      <c r="SIY689" s="203"/>
      <c r="SIZ689" s="203"/>
      <c r="SJA689" s="203"/>
      <c r="SJB689" s="203"/>
      <c r="SJC689" s="203"/>
      <c r="SJD689" s="203"/>
      <c r="SJE689" s="203"/>
      <c r="SJF689" s="203"/>
      <c r="SJG689" s="203"/>
      <c r="SJH689" s="203"/>
      <c r="SJI689" s="203"/>
      <c r="SJJ689" s="203"/>
      <c r="SJK689" s="203"/>
      <c r="SJL689" s="203"/>
      <c r="SJM689" s="203"/>
      <c r="SJN689" s="203"/>
      <c r="SJO689" s="203"/>
      <c r="SJP689" s="203"/>
      <c r="SJQ689" s="203"/>
      <c r="SJR689" s="203"/>
      <c r="SJS689" s="203"/>
      <c r="SJT689" s="203"/>
      <c r="SJU689" s="203"/>
      <c r="SJV689" s="203"/>
      <c r="SJW689" s="203"/>
      <c r="SJX689" s="203"/>
      <c r="SJY689" s="203"/>
      <c r="SJZ689" s="203"/>
      <c r="SKA689" s="203"/>
      <c r="SKB689" s="203"/>
      <c r="SKC689" s="203"/>
      <c r="SKD689" s="203"/>
      <c r="SKE689" s="203"/>
      <c r="SKF689" s="203"/>
      <c r="SKG689" s="203"/>
      <c r="SKH689" s="203"/>
      <c r="SKI689" s="203"/>
      <c r="SKJ689" s="203"/>
      <c r="SKK689" s="203"/>
      <c r="SKL689" s="203"/>
      <c r="SKM689" s="203"/>
      <c r="SKN689" s="203"/>
      <c r="SKO689" s="203"/>
      <c r="SKP689" s="203"/>
      <c r="SKQ689" s="203"/>
      <c r="SKR689" s="203"/>
      <c r="SKS689" s="203"/>
      <c r="SKT689" s="203"/>
      <c r="SKU689" s="203"/>
      <c r="SKV689" s="203"/>
      <c r="SKW689" s="203"/>
      <c r="SKX689" s="203"/>
      <c r="SKY689" s="203"/>
      <c r="SKZ689" s="203"/>
      <c r="SLA689" s="203"/>
      <c r="SLB689" s="203"/>
      <c r="SLC689" s="203"/>
      <c r="SLD689" s="203"/>
      <c r="SLE689" s="203"/>
      <c r="SLF689" s="203"/>
      <c r="SLG689" s="203"/>
      <c r="SLH689" s="203"/>
      <c r="SLI689" s="203"/>
      <c r="SLJ689" s="203"/>
      <c r="SLK689" s="203"/>
      <c r="SLL689" s="203"/>
      <c r="SLM689" s="203"/>
      <c r="SLN689" s="203"/>
      <c r="SLO689" s="203"/>
      <c r="SLP689" s="203"/>
      <c r="SLQ689" s="203"/>
      <c r="SLR689" s="203"/>
      <c r="SLS689" s="203"/>
      <c r="SLT689" s="203"/>
      <c r="SLU689" s="203"/>
      <c r="SLV689" s="203"/>
      <c r="SLW689" s="203"/>
      <c r="SLX689" s="203"/>
      <c r="SLY689" s="203"/>
      <c r="SLZ689" s="203"/>
      <c r="SMA689" s="203"/>
      <c r="SMB689" s="203"/>
      <c r="SMC689" s="203"/>
      <c r="SMD689" s="203"/>
      <c r="SME689" s="203"/>
      <c r="SMF689" s="203"/>
      <c r="SMG689" s="203"/>
      <c r="SMH689" s="203"/>
      <c r="SMI689" s="203"/>
      <c r="SMJ689" s="203"/>
      <c r="SMK689" s="203"/>
      <c r="SML689" s="203"/>
      <c r="SMM689" s="203"/>
      <c r="SMN689" s="203"/>
      <c r="SMO689" s="203"/>
      <c r="SMP689" s="203"/>
      <c r="SMQ689" s="203"/>
      <c r="SMR689" s="203"/>
      <c r="SMS689" s="203"/>
      <c r="SMT689" s="203"/>
      <c r="SMU689" s="203"/>
      <c r="SMV689" s="203"/>
      <c r="SMW689" s="203"/>
      <c r="SMX689" s="203"/>
      <c r="SMY689" s="203"/>
      <c r="SMZ689" s="203"/>
      <c r="SNA689" s="203"/>
      <c r="SNB689" s="203"/>
      <c r="SNC689" s="203"/>
      <c r="SND689" s="203"/>
      <c r="SNE689" s="203"/>
      <c r="SNF689" s="203"/>
      <c r="SNG689" s="203"/>
      <c r="SNH689" s="203"/>
      <c r="SNI689" s="203"/>
      <c r="SNJ689" s="203"/>
      <c r="SNK689" s="203"/>
      <c r="SNL689" s="203"/>
      <c r="SNM689" s="203"/>
      <c r="SNN689" s="203"/>
      <c r="SNO689" s="203"/>
      <c r="SNP689" s="203"/>
      <c r="SNQ689" s="203"/>
      <c r="SNR689" s="203"/>
      <c r="SNS689" s="203"/>
      <c r="SNT689" s="203"/>
      <c r="SNU689" s="203"/>
      <c r="SNV689" s="203"/>
      <c r="SNW689" s="203"/>
      <c r="SNX689" s="203"/>
      <c r="SNY689" s="203"/>
      <c r="SNZ689" s="203"/>
      <c r="SOA689" s="203"/>
      <c r="SOB689" s="203"/>
      <c r="SOC689" s="203"/>
      <c r="SOD689" s="203"/>
      <c r="SOE689" s="203"/>
      <c r="SOF689" s="203"/>
      <c r="SOG689" s="203"/>
      <c r="SOH689" s="203"/>
      <c r="SOI689" s="203"/>
      <c r="SOJ689" s="203"/>
      <c r="SOK689" s="203"/>
      <c r="SOL689" s="203"/>
      <c r="SOM689" s="203"/>
      <c r="SON689" s="203"/>
      <c r="SOO689" s="203"/>
      <c r="SOP689" s="203"/>
      <c r="SOQ689" s="203"/>
      <c r="SOR689" s="203"/>
      <c r="SOS689" s="203"/>
      <c r="SOT689" s="203"/>
      <c r="SOU689" s="203"/>
      <c r="SOV689" s="203"/>
      <c r="SOW689" s="203"/>
      <c r="SOX689" s="203"/>
      <c r="SOY689" s="203"/>
      <c r="SOZ689" s="203"/>
      <c r="SPA689" s="203"/>
      <c r="SPB689" s="203"/>
      <c r="SPC689" s="203"/>
      <c r="SPD689" s="203"/>
      <c r="SPE689" s="203"/>
      <c r="SPF689" s="203"/>
      <c r="SPG689" s="203"/>
      <c r="SPH689" s="203"/>
      <c r="SPI689" s="203"/>
      <c r="SPJ689" s="203"/>
      <c r="SPK689" s="203"/>
      <c r="SPL689" s="203"/>
      <c r="SPM689" s="203"/>
      <c r="SPN689" s="203"/>
      <c r="SPO689" s="203"/>
      <c r="SPP689" s="203"/>
      <c r="SPQ689" s="203"/>
      <c r="SPR689" s="203"/>
      <c r="SPS689" s="203"/>
      <c r="SPT689" s="203"/>
      <c r="SPU689" s="203"/>
      <c r="SPV689" s="203"/>
      <c r="SPW689" s="203"/>
      <c r="SPX689" s="203"/>
      <c r="SPY689" s="203"/>
      <c r="SPZ689" s="203"/>
      <c r="SQA689" s="203"/>
      <c r="SQB689" s="203"/>
      <c r="SQC689" s="203"/>
      <c r="SQD689" s="203"/>
      <c r="SQE689" s="203"/>
      <c r="SQF689" s="203"/>
      <c r="SQG689" s="203"/>
      <c r="SQH689" s="203"/>
      <c r="SQI689" s="203"/>
      <c r="SQJ689" s="203"/>
      <c r="SQK689" s="203"/>
      <c r="SQL689" s="203"/>
      <c r="SQM689" s="203"/>
      <c r="SQN689" s="203"/>
      <c r="SQO689" s="203"/>
      <c r="SQP689" s="203"/>
      <c r="SQQ689" s="203"/>
      <c r="SQR689" s="203"/>
      <c r="SQS689" s="203"/>
      <c r="SQT689" s="203"/>
      <c r="SQU689" s="203"/>
      <c r="SQV689" s="203"/>
      <c r="SQW689" s="203"/>
      <c r="SQX689" s="203"/>
      <c r="SQY689" s="203"/>
      <c r="SQZ689" s="203"/>
      <c r="SRA689" s="203"/>
      <c r="SRB689" s="203"/>
      <c r="SRC689" s="203"/>
      <c r="SRD689" s="203"/>
      <c r="SRE689" s="203"/>
      <c r="SRF689" s="203"/>
      <c r="SRG689" s="203"/>
      <c r="SRH689" s="203"/>
      <c r="SRI689" s="203"/>
      <c r="SRJ689" s="203"/>
      <c r="SRK689" s="203"/>
      <c r="SRL689" s="203"/>
      <c r="SRM689" s="203"/>
      <c r="SRN689" s="203"/>
      <c r="SRO689" s="203"/>
      <c r="SRP689" s="203"/>
      <c r="SRQ689" s="203"/>
      <c r="SRR689" s="203"/>
      <c r="SRS689" s="203"/>
      <c r="SRT689" s="203"/>
      <c r="SRU689" s="203"/>
      <c r="SRV689" s="203"/>
      <c r="SRW689" s="203"/>
      <c r="SRX689" s="203"/>
      <c r="SRY689" s="203"/>
      <c r="SRZ689" s="203"/>
      <c r="SSA689" s="203"/>
      <c r="SSB689" s="203"/>
      <c r="SSC689" s="203"/>
      <c r="SSD689" s="203"/>
      <c r="SSE689" s="203"/>
      <c r="SSF689" s="203"/>
      <c r="SSG689" s="203"/>
      <c r="SSH689" s="203"/>
      <c r="SSI689" s="203"/>
      <c r="SSJ689" s="203"/>
      <c r="SSK689" s="203"/>
      <c r="SSL689" s="203"/>
      <c r="SSM689" s="203"/>
      <c r="SSN689" s="203"/>
      <c r="SSO689" s="203"/>
      <c r="SSP689" s="203"/>
      <c r="SSQ689" s="203"/>
      <c r="SSR689" s="203"/>
      <c r="SSS689" s="203"/>
      <c r="SST689" s="203"/>
      <c r="SSU689" s="203"/>
      <c r="SSV689" s="203"/>
      <c r="SSW689" s="203"/>
      <c r="SSX689" s="203"/>
      <c r="SSY689" s="203"/>
      <c r="SSZ689" s="203"/>
      <c r="STA689" s="203"/>
      <c r="STB689" s="203"/>
      <c r="STC689" s="203"/>
      <c r="STD689" s="203"/>
      <c r="STE689" s="203"/>
      <c r="STF689" s="203"/>
      <c r="STG689" s="203"/>
      <c r="STH689" s="203"/>
      <c r="STI689" s="203"/>
      <c r="STJ689" s="203"/>
      <c r="STK689" s="203"/>
      <c r="STL689" s="203"/>
      <c r="STM689" s="203"/>
      <c r="STN689" s="203"/>
      <c r="STO689" s="203"/>
      <c r="STP689" s="203"/>
      <c r="STQ689" s="203"/>
      <c r="STR689" s="203"/>
      <c r="STS689" s="203"/>
      <c r="STT689" s="203"/>
      <c r="STU689" s="203"/>
      <c r="STV689" s="203"/>
      <c r="STW689" s="203"/>
      <c r="STX689" s="203"/>
      <c r="STY689" s="203"/>
      <c r="STZ689" s="203"/>
      <c r="SUA689" s="203"/>
      <c r="SUB689" s="203"/>
      <c r="SUC689" s="203"/>
      <c r="SUD689" s="203"/>
      <c r="SUE689" s="203"/>
      <c r="SUF689" s="203"/>
      <c r="SUG689" s="203"/>
      <c r="SUH689" s="203"/>
      <c r="SUI689" s="203"/>
      <c r="SUJ689" s="203"/>
      <c r="SUK689" s="203"/>
      <c r="SUL689" s="203"/>
      <c r="SUM689" s="203"/>
      <c r="SUN689" s="203"/>
      <c r="SUO689" s="203"/>
      <c r="SUP689" s="203"/>
      <c r="SUQ689" s="203"/>
      <c r="SUR689" s="203"/>
      <c r="SUS689" s="203"/>
      <c r="SUT689" s="203"/>
      <c r="SUU689" s="203"/>
      <c r="SUV689" s="203"/>
      <c r="SUW689" s="203"/>
      <c r="SUX689" s="203"/>
      <c r="SUY689" s="203"/>
      <c r="SUZ689" s="203"/>
      <c r="SVA689" s="203"/>
      <c r="SVB689" s="203"/>
      <c r="SVC689" s="203"/>
      <c r="SVD689" s="203"/>
      <c r="SVE689" s="203"/>
      <c r="SVF689" s="203"/>
      <c r="SVG689" s="203"/>
      <c r="SVH689" s="203"/>
      <c r="SVI689" s="203"/>
      <c r="SVJ689" s="203"/>
      <c r="SVK689" s="203"/>
      <c r="SVL689" s="203"/>
      <c r="SVM689" s="203"/>
      <c r="SVN689" s="203"/>
      <c r="SVO689" s="203"/>
      <c r="SVP689" s="203"/>
      <c r="SVQ689" s="203"/>
      <c r="SVR689" s="203"/>
      <c r="SVS689" s="203"/>
      <c r="SVT689" s="203"/>
      <c r="SVU689" s="203"/>
      <c r="SVV689" s="203"/>
      <c r="SVW689" s="203"/>
      <c r="SVX689" s="203"/>
      <c r="SVY689" s="203"/>
      <c r="SVZ689" s="203"/>
      <c r="SWA689" s="203"/>
      <c r="SWB689" s="203"/>
      <c r="SWC689" s="203"/>
      <c r="SWD689" s="203"/>
      <c r="SWE689" s="203"/>
      <c r="SWF689" s="203"/>
      <c r="SWG689" s="203"/>
      <c r="SWH689" s="203"/>
      <c r="SWI689" s="203"/>
      <c r="SWJ689" s="203"/>
      <c r="SWK689" s="203"/>
      <c r="SWL689" s="203"/>
      <c r="SWM689" s="203"/>
      <c r="SWN689" s="203"/>
      <c r="SWO689" s="203"/>
      <c r="SWP689" s="203"/>
      <c r="SWQ689" s="203"/>
      <c r="SWR689" s="203"/>
      <c r="SWS689" s="203"/>
      <c r="SWT689" s="203"/>
      <c r="SWU689" s="203"/>
      <c r="SWV689" s="203"/>
      <c r="SWW689" s="203"/>
      <c r="SWX689" s="203"/>
      <c r="SWY689" s="203"/>
      <c r="SWZ689" s="203"/>
      <c r="SXA689" s="203"/>
      <c r="SXB689" s="203"/>
      <c r="SXC689" s="203"/>
      <c r="SXD689" s="203"/>
      <c r="SXE689" s="203"/>
      <c r="SXF689" s="203"/>
      <c r="SXG689" s="203"/>
      <c r="SXH689" s="203"/>
      <c r="SXI689" s="203"/>
      <c r="SXJ689" s="203"/>
      <c r="SXK689" s="203"/>
      <c r="SXL689" s="203"/>
      <c r="SXM689" s="203"/>
      <c r="SXN689" s="203"/>
      <c r="SXO689" s="203"/>
      <c r="SXP689" s="203"/>
      <c r="SXQ689" s="203"/>
      <c r="SXR689" s="203"/>
      <c r="SXS689" s="203"/>
      <c r="SXT689" s="203"/>
      <c r="SXU689" s="203"/>
      <c r="SXV689" s="203"/>
      <c r="SXW689" s="203"/>
      <c r="SXX689" s="203"/>
      <c r="SXY689" s="203"/>
      <c r="SXZ689" s="203"/>
      <c r="SYA689" s="203"/>
      <c r="SYB689" s="203"/>
      <c r="SYC689" s="203"/>
      <c r="SYD689" s="203"/>
      <c r="SYE689" s="203"/>
      <c r="SYF689" s="203"/>
      <c r="SYG689" s="203"/>
      <c r="SYH689" s="203"/>
      <c r="SYI689" s="203"/>
      <c r="SYJ689" s="203"/>
      <c r="SYK689" s="203"/>
      <c r="SYL689" s="203"/>
      <c r="SYM689" s="203"/>
      <c r="SYN689" s="203"/>
      <c r="SYO689" s="203"/>
      <c r="SYP689" s="203"/>
      <c r="SYQ689" s="203"/>
      <c r="SYR689" s="203"/>
      <c r="SYS689" s="203"/>
      <c r="SYT689" s="203"/>
      <c r="SYU689" s="203"/>
      <c r="SYV689" s="203"/>
      <c r="SYW689" s="203"/>
      <c r="SYX689" s="203"/>
      <c r="SYY689" s="203"/>
      <c r="SYZ689" s="203"/>
      <c r="SZA689" s="203"/>
      <c r="SZB689" s="203"/>
      <c r="SZC689" s="203"/>
      <c r="SZD689" s="203"/>
      <c r="SZE689" s="203"/>
      <c r="SZF689" s="203"/>
      <c r="SZG689" s="203"/>
      <c r="SZH689" s="203"/>
      <c r="SZI689" s="203"/>
      <c r="SZJ689" s="203"/>
      <c r="SZK689" s="203"/>
      <c r="SZL689" s="203"/>
      <c r="SZM689" s="203"/>
      <c r="SZN689" s="203"/>
      <c r="SZO689" s="203"/>
      <c r="SZP689" s="203"/>
      <c r="SZQ689" s="203"/>
      <c r="SZR689" s="203"/>
      <c r="SZS689" s="203"/>
      <c r="SZT689" s="203"/>
      <c r="SZU689" s="203"/>
      <c r="SZV689" s="203"/>
      <c r="SZW689" s="203"/>
      <c r="SZX689" s="203"/>
      <c r="SZY689" s="203"/>
      <c r="SZZ689" s="203"/>
      <c r="TAA689" s="203"/>
      <c r="TAB689" s="203"/>
      <c r="TAC689" s="203"/>
      <c r="TAD689" s="203"/>
      <c r="TAE689" s="203"/>
      <c r="TAF689" s="203"/>
      <c r="TAG689" s="203"/>
      <c r="TAH689" s="203"/>
      <c r="TAI689" s="203"/>
      <c r="TAJ689" s="203"/>
      <c r="TAK689" s="203"/>
      <c r="TAL689" s="203"/>
      <c r="TAM689" s="203"/>
      <c r="TAN689" s="203"/>
      <c r="TAO689" s="203"/>
      <c r="TAP689" s="203"/>
      <c r="TAQ689" s="203"/>
      <c r="TAR689" s="203"/>
      <c r="TAS689" s="203"/>
      <c r="TAT689" s="203"/>
      <c r="TAU689" s="203"/>
      <c r="TAV689" s="203"/>
      <c r="TAW689" s="203"/>
      <c r="TAX689" s="203"/>
      <c r="TAY689" s="203"/>
      <c r="TAZ689" s="203"/>
      <c r="TBA689" s="203"/>
      <c r="TBB689" s="203"/>
      <c r="TBC689" s="203"/>
      <c r="TBD689" s="203"/>
      <c r="TBE689" s="203"/>
      <c r="TBF689" s="203"/>
      <c r="TBG689" s="203"/>
      <c r="TBH689" s="203"/>
      <c r="TBI689" s="203"/>
      <c r="TBJ689" s="203"/>
      <c r="TBK689" s="203"/>
      <c r="TBL689" s="203"/>
      <c r="TBM689" s="203"/>
      <c r="TBN689" s="203"/>
      <c r="TBO689" s="203"/>
      <c r="TBP689" s="203"/>
      <c r="TBQ689" s="203"/>
      <c r="TBR689" s="203"/>
      <c r="TBS689" s="203"/>
      <c r="TBT689" s="203"/>
      <c r="TBU689" s="203"/>
      <c r="TBV689" s="203"/>
      <c r="TBW689" s="203"/>
      <c r="TBX689" s="203"/>
      <c r="TBY689" s="203"/>
      <c r="TBZ689" s="203"/>
      <c r="TCA689" s="203"/>
      <c r="TCB689" s="203"/>
      <c r="TCC689" s="203"/>
      <c r="TCD689" s="203"/>
      <c r="TCE689" s="203"/>
      <c r="TCF689" s="203"/>
      <c r="TCG689" s="203"/>
      <c r="TCH689" s="203"/>
      <c r="TCI689" s="203"/>
      <c r="TCJ689" s="203"/>
      <c r="TCK689" s="203"/>
      <c r="TCL689" s="203"/>
      <c r="TCM689" s="203"/>
      <c r="TCN689" s="203"/>
      <c r="TCO689" s="203"/>
      <c r="TCP689" s="203"/>
      <c r="TCQ689" s="203"/>
      <c r="TCR689" s="203"/>
      <c r="TCS689" s="203"/>
      <c r="TCT689" s="203"/>
      <c r="TCU689" s="203"/>
      <c r="TCV689" s="203"/>
      <c r="TCW689" s="203"/>
      <c r="TCX689" s="203"/>
      <c r="TCY689" s="203"/>
      <c r="TCZ689" s="203"/>
      <c r="TDA689" s="203"/>
      <c r="TDB689" s="203"/>
      <c r="TDC689" s="203"/>
      <c r="TDD689" s="203"/>
      <c r="TDE689" s="203"/>
      <c r="TDF689" s="203"/>
      <c r="TDG689" s="203"/>
      <c r="TDH689" s="203"/>
      <c r="TDI689" s="203"/>
      <c r="TDJ689" s="203"/>
      <c r="TDK689" s="203"/>
      <c r="TDL689" s="203"/>
      <c r="TDM689" s="203"/>
      <c r="TDN689" s="203"/>
      <c r="TDO689" s="203"/>
      <c r="TDP689" s="203"/>
      <c r="TDQ689" s="203"/>
      <c r="TDR689" s="203"/>
      <c r="TDS689" s="203"/>
      <c r="TDT689" s="203"/>
      <c r="TDU689" s="203"/>
      <c r="TDV689" s="203"/>
      <c r="TDW689" s="203"/>
      <c r="TDX689" s="203"/>
      <c r="TDY689" s="203"/>
      <c r="TDZ689" s="203"/>
      <c r="TEA689" s="203"/>
      <c r="TEB689" s="203"/>
      <c r="TEC689" s="203"/>
      <c r="TED689" s="203"/>
      <c r="TEE689" s="203"/>
      <c r="TEF689" s="203"/>
      <c r="TEG689" s="203"/>
      <c r="TEH689" s="203"/>
      <c r="TEI689" s="203"/>
      <c r="TEJ689" s="203"/>
      <c r="TEK689" s="203"/>
      <c r="TEL689" s="203"/>
      <c r="TEM689" s="203"/>
      <c r="TEN689" s="203"/>
      <c r="TEO689" s="203"/>
      <c r="TEP689" s="203"/>
      <c r="TEQ689" s="203"/>
      <c r="TER689" s="203"/>
      <c r="TES689" s="203"/>
      <c r="TET689" s="203"/>
      <c r="TEU689" s="203"/>
      <c r="TEV689" s="203"/>
      <c r="TEW689" s="203"/>
      <c r="TEX689" s="203"/>
      <c r="TEY689" s="203"/>
      <c r="TEZ689" s="203"/>
      <c r="TFA689" s="203"/>
      <c r="TFB689" s="203"/>
      <c r="TFC689" s="203"/>
      <c r="TFD689" s="203"/>
      <c r="TFE689" s="203"/>
      <c r="TFF689" s="203"/>
      <c r="TFG689" s="203"/>
      <c r="TFH689" s="203"/>
      <c r="TFI689" s="203"/>
      <c r="TFJ689" s="203"/>
      <c r="TFK689" s="203"/>
      <c r="TFL689" s="203"/>
      <c r="TFM689" s="203"/>
      <c r="TFN689" s="203"/>
      <c r="TFO689" s="203"/>
      <c r="TFP689" s="203"/>
      <c r="TFQ689" s="203"/>
      <c r="TFR689" s="203"/>
      <c r="TFS689" s="203"/>
      <c r="TFT689" s="203"/>
      <c r="TFU689" s="203"/>
      <c r="TFV689" s="203"/>
      <c r="TFW689" s="203"/>
      <c r="TFX689" s="203"/>
      <c r="TFY689" s="203"/>
      <c r="TFZ689" s="203"/>
      <c r="TGA689" s="203"/>
      <c r="TGB689" s="203"/>
      <c r="TGC689" s="203"/>
      <c r="TGD689" s="203"/>
      <c r="TGE689" s="203"/>
      <c r="TGF689" s="203"/>
      <c r="TGG689" s="203"/>
      <c r="TGH689" s="203"/>
      <c r="TGI689" s="203"/>
      <c r="TGJ689" s="203"/>
      <c r="TGK689" s="203"/>
      <c r="TGL689" s="203"/>
      <c r="TGM689" s="203"/>
      <c r="TGN689" s="203"/>
      <c r="TGO689" s="203"/>
      <c r="TGP689" s="203"/>
      <c r="TGQ689" s="203"/>
      <c r="TGR689" s="203"/>
      <c r="TGS689" s="203"/>
      <c r="TGT689" s="203"/>
      <c r="TGU689" s="203"/>
      <c r="TGV689" s="203"/>
      <c r="TGW689" s="203"/>
      <c r="TGX689" s="203"/>
      <c r="TGY689" s="203"/>
      <c r="TGZ689" s="203"/>
      <c r="THA689" s="203"/>
      <c r="THB689" s="203"/>
      <c r="THC689" s="203"/>
      <c r="THD689" s="203"/>
      <c r="THE689" s="203"/>
      <c r="THF689" s="203"/>
      <c r="THG689" s="203"/>
      <c r="THH689" s="203"/>
      <c r="THI689" s="203"/>
      <c r="THJ689" s="203"/>
      <c r="THK689" s="203"/>
      <c r="THL689" s="203"/>
      <c r="THM689" s="203"/>
      <c r="THN689" s="203"/>
      <c r="THO689" s="203"/>
      <c r="THP689" s="203"/>
      <c r="THQ689" s="203"/>
      <c r="THR689" s="203"/>
      <c r="THS689" s="203"/>
      <c r="THT689" s="203"/>
      <c r="THU689" s="203"/>
      <c r="THV689" s="203"/>
      <c r="THW689" s="203"/>
      <c r="THX689" s="203"/>
      <c r="THY689" s="203"/>
      <c r="THZ689" s="203"/>
      <c r="TIA689" s="203"/>
      <c r="TIB689" s="203"/>
      <c r="TIC689" s="203"/>
      <c r="TID689" s="203"/>
      <c r="TIE689" s="203"/>
      <c r="TIF689" s="203"/>
      <c r="TIG689" s="203"/>
      <c r="TIH689" s="203"/>
      <c r="TII689" s="203"/>
      <c r="TIJ689" s="203"/>
      <c r="TIK689" s="203"/>
      <c r="TIL689" s="203"/>
      <c r="TIM689" s="203"/>
      <c r="TIN689" s="203"/>
      <c r="TIO689" s="203"/>
      <c r="TIP689" s="203"/>
      <c r="TIQ689" s="203"/>
      <c r="TIR689" s="203"/>
      <c r="TIS689" s="203"/>
      <c r="TIT689" s="203"/>
      <c r="TIU689" s="203"/>
      <c r="TIV689" s="203"/>
      <c r="TIW689" s="203"/>
      <c r="TIX689" s="203"/>
      <c r="TIY689" s="203"/>
      <c r="TIZ689" s="203"/>
      <c r="TJA689" s="203"/>
      <c r="TJB689" s="203"/>
      <c r="TJC689" s="203"/>
      <c r="TJD689" s="203"/>
      <c r="TJE689" s="203"/>
      <c r="TJF689" s="203"/>
      <c r="TJG689" s="203"/>
      <c r="TJH689" s="203"/>
      <c r="TJI689" s="203"/>
      <c r="TJJ689" s="203"/>
      <c r="TJK689" s="203"/>
      <c r="TJL689" s="203"/>
      <c r="TJM689" s="203"/>
      <c r="TJN689" s="203"/>
      <c r="TJO689" s="203"/>
      <c r="TJP689" s="203"/>
      <c r="TJQ689" s="203"/>
      <c r="TJR689" s="203"/>
      <c r="TJS689" s="203"/>
      <c r="TJT689" s="203"/>
      <c r="TJU689" s="203"/>
      <c r="TJV689" s="203"/>
      <c r="TJW689" s="203"/>
      <c r="TJX689" s="203"/>
      <c r="TJY689" s="203"/>
      <c r="TJZ689" s="203"/>
      <c r="TKA689" s="203"/>
      <c r="TKB689" s="203"/>
      <c r="TKC689" s="203"/>
      <c r="TKD689" s="203"/>
      <c r="TKE689" s="203"/>
      <c r="TKF689" s="203"/>
      <c r="TKG689" s="203"/>
      <c r="TKH689" s="203"/>
      <c r="TKI689" s="203"/>
      <c r="TKJ689" s="203"/>
      <c r="TKK689" s="203"/>
      <c r="TKL689" s="203"/>
      <c r="TKM689" s="203"/>
      <c r="TKN689" s="203"/>
      <c r="TKO689" s="203"/>
      <c r="TKP689" s="203"/>
      <c r="TKQ689" s="203"/>
      <c r="TKR689" s="203"/>
      <c r="TKS689" s="203"/>
      <c r="TKT689" s="203"/>
      <c r="TKU689" s="203"/>
      <c r="TKV689" s="203"/>
      <c r="TKW689" s="203"/>
      <c r="TKX689" s="203"/>
      <c r="TKY689" s="203"/>
      <c r="TKZ689" s="203"/>
      <c r="TLA689" s="203"/>
      <c r="TLB689" s="203"/>
      <c r="TLC689" s="203"/>
      <c r="TLD689" s="203"/>
      <c r="TLE689" s="203"/>
      <c r="TLF689" s="203"/>
      <c r="TLG689" s="203"/>
      <c r="TLH689" s="203"/>
      <c r="TLI689" s="203"/>
      <c r="TLJ689" s="203"/>
      <c r="TLK689" s="203"/>
      <c r="TLL689" s="203"/>
      <c r="TLM689" s="203"/>
      <c r="TLN689" s="203"/>
      <c r="TLO689" s="203"/>
      <c r="TLP689" s="203"/>
      <c r="TLQ689" s="203"/>
      <c r="TLR689" s="203"/>
      <c r="TLS689" s="203"/>
      <c r="TLT689" s="203"/>
      <c r="TLU689" s="203"/>
      <c r="TLV689" s="203"/>
      <c r="TLW689" s="203"/>
      <c r="TLX689" s="203"/>
      <c r="TLY689" s="203"/>
      <c r="TLZ689" s="203"/>
      <c r="TMA689" s="203"/>
      <c r="TMB689" s="203"/>
      <c r="TMC689" s="203"/>
      <c r="TMD689" s="203"/>
      <c r="TME689" s="203"/>
      <c r="TMF689" s="203"/>
      <c r="TMG689" s="203"/>
      <c r="TMH689" s="203"/>
      <c r="TMI689" s="203"/>
      <c r="TMJ689" s="203"/>
      <c r="TMK689" s="203"/>
      <c r="TML689" s="203"/>
      <c r="TMM689" s="203"/>
      <c r="TMN689" s="203"/>
      <c r="TMO689" s="203"/>
      <c r="TMP689" s="203"/>
      <c r="TMQ689" s="203"/>
      <c r="TMR689" s="203"/>
      <c r="TMS689" s="203"/>
      <c r="TMT689" s="203"/>
      <c r="TMU689" s="203"/>
      <c r="TMV689" s="203"/>
      <c r="TMW689" s="203"/>
      <c r="TMX689" s="203"/>
      <c r="TMY689" s="203"/>
      <c r="TMZ689" s="203"/>
      <c r="TNA689" s="203"/>
      <c r="TNB689" s="203"/>
      <c r="TNC689" s="203"/>
      <c r="TND689" s="203"/>
      <c r="TNE689" s="203"/>
      <c r="TNF689" s="203"/>
      <c r="TNG689" s="203"/>
      <c r="TNH689" s="203"/>
      <c r="TNI689" s="203"/>
      <c r="TNJ689" s="203"/>
      <c r="TNK689" s="203"/>
      <c r="TNL689" s="203"/>
      <c r="TNM689" s="203"/>
      <c r="TNN689" s="203"/>
      <c r="TNO689" s="203"/>
      <c r="TNP689" s="203"/>
      <c r="TNQ689" s="203"/>
      <c r="TNR689" s="203"/>
      <c r="TNS689" s="203"/>
      <c r="TNT689" s="203"/>
      <c r="TNU689" s="203"/>
      <c r="TNV689" s="203"/>
      <c r="TNW689" s="203"/>
      <c r="TNX689" s="203"/>
      <c r="TNY689" s="203"/>
      <c r="TNZ689" s="203"/>
      <c r="TOA689" s="203"/>
      <c r="TOB689" s="203"/>
      <c r="TOC689" s="203"/>
      <c r="TOD689" s="203"/>
      <c r="TOE689" s="203"/>
      <c r="TOF689" s="203"/>
      <c r="TOG689" s="203"/>
      <c r="TOH689" s="203"/>
      <c r="TOI689" s="203"/>
      <c r="TOJ689" s="203"/>
      <c r="TOK689" s="203"/>
      <c r="TOL689" s="203"/>
      <c r="TOM689" s="203"/>
      <c r="TON689" s="203"/>
      <c r="TOO689" s="203"/>
      <c r="TOP689" s="203"/>
      <c r="TOQ689" s="203"/>
      <c r="TOR689" s="203"/>
      <c r="TOS689" s="203"/>
      <c r="TOT689" s="203"/>
      <c r="TOU689" s="203"/>
      <c r="TOV689" s="203"/>
      <c r="TOW689" s="203"/>
      <c r="TOX689" s="203"/>
      <c r="TOY689" s="203"/>
      <c r="TOZ689" s="203"/>
      <c r="TPA689" s="203"/>
      <c r="TPB689" s="203"/>
      <c r="TPC689" s="203"/>
      <c r="TPD689" s="203"/>
      <c r="TPE689" s="203"/>
      <c r="TPF689" s="203"/>
      <c r="TPG689" s="203"/>
      <c r="TPH689" s="203"/>
      <c r="TPI689" s="203"/>
      <c r="TPJ689" s="203"/>
      <c r="TPK689" s="203"/>
      <c r="TPL689" s="203"/>
      <c r="TPM689" s="203"/>
      <c r="TPN689" s="203"/>
      <c r="TPO689" s="203"/>
      <c r="TPP689" s="203"/>
      <c r="TPQ689" s="203"/>
      <c r="TPR689" s="203"/>
      <c r="TPS689" s="203"/>
      <c r="TPT689" s="203"/>
      <c r="TPU689" s="203"/>
      <c r="TPV689" s="203"/>
      <c r="TPW689" s="203"/>
      <c r="TPX689" s="203"/>
      <c r="TPY689" s="203"/>
      <c r="TPZ689" s="203"/>
      <c r="TQA689" s="203"/>
      <c r="TQB689" s="203"/>
      <c r="TQC689" s="203"/>
      <c r="TQD689" s="203"/>
      <c r="TQE689" s="203"/>
      <c r="TQF689" s="203"/>
      <c r="TQG689" s="203"/>
      <c r="TQH689" s="203"/>
      <c r="TQI689" s="203"/>
      <c r="TQJ689" s="203"/>
      <c r="TQK689" s="203"/>
      <c r="TQL689" s="203"/>
      <c r="TQM689" s="203"/>
      <c r="TQN689" s="203"/>
      <c r="TQO689" s="203"/>
      <c r="TQP689" s="203"/>
      <c r="TQQ689" s="203"/>
      <c r="TQR689" s="203"/>
      <c r="TQS689" s="203"/>
      <c r="TQT689" s="203"/>
      <c r="TQU689" s="203"/>
      <c r="TQV689" s="203"/>
      <c r="TQW689" s="203"/>
      <c r="TQX689" s="203"/>
      <c r="TQY689" s="203"/>
      <c r="TQZ689" s="203"/>
      <c r="TRA689" s="203"/>
      <c r="TRB689" s="203"/>
      <c r="TRC689" s="203"/>
      <c r="TRD689" s="203"/>
      <c r="TRE689" s="203"/>
      <c r="TRF689" s="203"/>
      <c r="TRG689" s="203"/>
      <c r="TRH689" s="203"/>
      <c r="TRI689" s="203"/>
      <c r="TRJ689" s="203"/>
      <c r="TRK689" s="203"/>
      <c r="TRL689" s="203"/>
      <c r="TRM689" s="203"/>
      <c r="TRN689" s="203"/>
      <c r="TRO689" s="203"/>
      <c r="TRP689" s="203"/>
      <c r="TRQ689" s="203"/>
      <c r="TRR689" s="203"/>
      <c r="TRS689" s="203"/>
      <c r="TRT689" s="203"/>
      <c r="TRU689" s="203"/>
      <c r="TRV689" s="203"/>
      <c r="TRW689" s="203"/>
      <c r="TRX689" s="203"/>
      <c r="TRY689" s="203"/>
      <c r="TRZ689" s="203"/>
      <c r="TSA689" s="203"/>
      <c r="TSB689" s="203"/>
      <c r="TSC689" s="203"/>
      <c r="TSD689" s="203"/>
      <c r="TSE689" s="203"/>
      <c r="TSF689" s="203"/>
      <c r="TSG689" s="203"/>
      <c r="TSH689" s="203"/>
      <c r="TSI689" s="203"/>
      <c r="TSJ689" s="203"/>
      <c r="TSK689" s="203"/>
      <c r="TSL689" s="203"/>
      <c r="TSM689" s="203"/>
      <c r="TSN689" s="203"/>
      <c r="TSO689" s="203"/>
      <c r="TSP689" s="203"/>
      <c r="TSQ689" s="203"/>
      <c r="TSR689" s="203"/>
      <c r="TSS689" s="203"/>
      <c r="TST689" s="203"/>
      <c r="TSU689" s="203"/>
      <c r="TSV689" s="203"/>
      <c r="TSW689" s="203"/>
      <c r="TSX689" s="203"/>
      <c r="TSY689" s="203"/>
      <c r="TSZ689" s="203"/>
      <c r="TTA689" s="203"/>
      <c r="TTB689" s="203"/>
      <c r="TTC689" s="203"/>
      <c r="TTD689" s="203"/>
      <c r="TTE689" s="203"/>
      <c r="TTF689" s="203"/>
      <c r="TTG689" s="203"/>
      <c r="TTH689" s="203"/>
      <c r="TTI689" s="203"/>
      <c r="TTJ689" s="203"/>
      <c r="TTK689" s="203"/>
      <c r="TTL689" s="203"/>
      <c r="TTM689" s="203"/>
      <c r="TTN689" s="203"/>
      <c r="TTO689" s="203"/>
      <c r="TTP689" s="203"/>
      <c r="TTQ689" s="203"/>
      <c r="TTR689" s="203"/>
      <c r="TTS689" s="203"/>
      <c r="TTT689" s="203"/>
      <c r="TTU689" s="203"/>
      <c r="TTV689" s="203"/>
      <c r="TTW689" s="203"/>
      <c r="TTX689" s="203"/>
      <c r="TTY689" s="203"/>
      <c r="TTZ689" s="203"/>
      <c r="TUA689" s="203"/>
      <c r="TUB689" s="203"/>
      <c r="TUC689" s="203"/>
      <c r="TUD689" s="203"/>
      <c r="TUE689" s="203"/>
      <c r="TUF689" s="203"/>
      <c r="TUG689" s="203"/>
      <c r="TUH689" s="203"/>
      <c r="TUI689" s="203"/>
      <c r="TUJ689" s="203"/>
      <c r="TUK689" s="203"/>
      <c r="TUL689" s="203"/>
      <c r="TUM689" s="203"/>
      <c r="TUN689" s="203"/>
      <c r="TUO689" s="203"/>
      <c r="TUP689" s="203"/>
      <c r="TUQ689" s="203"/>
      <c r="TUR689" s="203"/>
      <c r="TUS689" s="203"/>
      <c r="TUT689" s="203"/>
      <c r="TUU689" s="203"/>
      <c r="TUV689" s="203"/>
      <c r="TUW689" s="203"/>
      <c r="TUX689" s="203"/>
      <c r="TUY689" s="203"/>
      <c r="TUZ689" s="203"/>
      <c r="TVA689" s="203"/>
      <c r="TVB689" s="203"/>
      <c r="TVC689" s="203"/>
      <c r="TVD689" s="203"/>
      <c r="TVE689" s="203"/>
      <c r="TVF689" s="203"/>
      <c r="TVG689" s="203"/>
      <c r="TVH689" s="203"/>
      <c r="TVI689" s="203"/>
      <c r="TVJ689" s="203"/>
      <c r="TVK689" s="203"/>
      <c r="TVL689" s="203"/>
      <c r="TVM689" s="203"/>
      <c r="TVN689" s="203"/>
      <c r="TVO689" s="203"/>
      <c r="TVP689" s="203"/>
      <c r="TVQ689" s="203"/>
      <c r="TVR689" s="203"/>
      <c r="TVS689" s="203"/>
      <c r="TVT689" s="203"/>
      <c r="TVU689" s="203"/>
      <c r="TVV689" s="203"/>
      <c r="TVW689" s="203"/>
      <c r="TVX689" s="203"/>
      <c r="TVY689" s="203"/>
      <c r="TVZ689" s="203"/>
      <c r="TWA689" s="203"/>
      <c r="TWB689" s="203"/>
      <c r="TWC689" s="203"/>
      <c r="TWD689" s="203"/>
      <c r="TWE689" s="203"/>
      <c r="TWF689" s="203"/>
      <c r="TWG689" s="203"/>
      <c r="TWH689" s="203"/>
      <c r="TWI689" s="203"/>
      <c r="TWJ689" s="203"/>
      <c r="TWK689" s="203"/>
      <c r="TWL689" s="203"/>
      <c r="TWM689" s="203"/>
      <c r="TWN689" s="203"/>
      <c r="TWO689" s="203"/>
      <c r="TWP689" s="203"/>
      <c r="TWQ689" s="203"/>
      <c r="TWR689" s="203"/>
      <c r="TWS689" s="203"/>
      <c r="TWT689" s="203"/>
      <c r="TWU689" s="203"/>
      <c r="TWV689" s="203"/>
      <c r="TWW689" s="203"/>
      <c r="TWX689" s="203"/>
      <c r="TWY689" s="203"/>
      <c r="TWZ689" s="203"/>
      <c r="TXA689" s="203"/>
      <c r="TXB689" s="203"/>
      <c r="TXC689" s="203"/>
      <c r="TXD689" s="203"/>
      <c r="TXE689" s="203"/>
      <c r="TXF689" s="203"/>
      <c r="TXG689" s="203"/>
      <c r="TXH689" s="203"/>
      <c r="TXI689" s="203"/>
      <c r="TXJ689" s="203"/>
      <c r="TXK689" s="203"/>
      <c r="TXL689" s="203"/>
      <c r="TXM689" s="203"/>
      <c r="TXN689" s="203"/>
      <c r="TXO689" s="203"/>
      <c r="TXP689" s="203"/>
      <c r="TXQ689" s="203"/>
      <c r="TXR689" s="203"/>
      <c r="TXS689" s="203"/>
      <c r="TXT689" s="203"/>
      <c r="TXU689" s="203"/>
      <c r="TXV689" s="203"/>
      <c r="TXW689" s="203"/>
      <c r="TXX689" s="203"/>
      <c r="TXY689" s="203"/>
      <c r="TXZ689" s="203"/>
      <c r="TYA689" s="203"/>
      <c r="TYB689" s="203"/>
      <c r="TYC689" s="203"/>
      <c r="TYD689" s="203"/>
      <c r="TYE689" s="203"/>
      <c r="TYF689" s="203"/>
      <c r="TYG689" s="203"/>
      <c r="TYH689" s="203"/>
      <c r="TYI689" s="203"/>
      <c r="TYJ689" s="203"/>
      <c r="TYK689" s="203"/>
      <c r="TYL689" s="203"/>
      <c r="TYM689" s="203"/>
      <c r="TYN689" s="203"/>
      <c r="TYO689" s="203"/>
      <c r="TYP689" s="203"/>
      <c r="TYQ689" s="203"/>
      <c r="TYR689" s="203"/>
      <c r="TYS689" s="203"/>
      <c r="TYT689" s="203"/>
      <c r="TYU689" s="203"/>
      <c r="TYV689" s="203"/>
      <c r="TYW689" s="203"/>
      <c r="TYX689" s="203"/>
      <c r="TYY689" s="203"/>
      <c r="TYZ689" s="203"/>
      <c r="TZA689" s="203"/>
      <c r="TZB689" s="203"/>
      <c r="TZC689" s="203"/>
      <c r="TZD689" s="203"/>
      <c r="TZE689" s="203"/>
      <c r="TZF689" s="203"/>
      <c r="TZG689" s="203"/>
      <c r="TZH689" s="203"/>
      <c r="TZI689" s="203"/>
      <c r="TZJ689" s="203"/>
      <c r="TZK689" s="203"/>
      <c r="TZL689" s="203"/>
      <c r="TZM689" s="203"/>
      <c r="TZN689" s="203"/>
      <c r="TZO689" s="203"/>
      <c r="TZP689" s="203"/>
      <c r="TZQ689" s="203"/>
      <c r="TZR689" s="203"/>
      <c r="TZS689" s="203"/>
      <c r="TZT689" s="203"/>
      <c r="TZU689" s="203"/>
      <c r="TZV689" s="203"/>
      <c r="TZW689" s="203"/>
      <c r="TZX689" s="203"/>
      <c r="TZY689" s="203"/>
      <c r="TZZ689" s="203"/>
      <c r="UAA689" s="203"/>
      <c r="UAB689" s="203"/>
      <c r="UAC689" s="203"/>
      <c r="UAD689" s="203"/>
      <c r="UAE689" s="203"/>
      <c r="UAF689" s="203"/>
      <c r="UAG689" s="203"/>
      <c r="UAH689" s="203"/>
      <c r="UAI689" s="203"/>
      <c r="UAJ689" s="203"/>
      <c r="UAK689" s="203"/>
      <c r="UAL689" s="203"/>
      <c r="UAM689" s="203"/>
      <c r="UAN689" s="203"/>
      <c r="UAO689" s="203"/>
      <c r="UAP689" s="203"/>
      <c r="UAQ689" s="203"/>
      <c r="UAR689" s="203"/>
      <c r="UAS689" s="203"/>
      <c r="UAT689" s="203"/>
      <c r="UAU689" s="203"/>
      <c r="UAV689" s="203"/>
      <c r="UAW689" s="203"/>
      <c r="UAX689" s="203"/>
      <c r="UAY689" s="203"/>
      <c r="UAZ689" s="203"/>
      <c r="UBA689" s="203"/>
      <c r="UBB689" s="203"/>
      <c r="UBC689" s="203"/>
      <c r="UBD689" s="203"/>
      <c r="UBE689" s="203"/>
      <c r="UBF689" s="203"/>
      <c r="UBG689" s="203"/>
      <c r="UBH689" s="203"/>
      <c r="UBI689" s="203"/>
      <c r="UBJ689" s="203"/>
      <c r="UBK689" s="203"/>
      <c r="UBL689" s="203"/>
      <c r="UBM689" s="203"/>
      <c r="UBN689" s="203"/>
      <c r="UBO689" s="203"/>
      <c r="UBP689" s="203"/>
      <c r="UBQ689" s="203"/>
      <c r="UBR689" s="203"/>
      <c r="UBS689" s="203"/>
      <c r="UBT689" s="203"/>
      <c r="UBU689" s="203"/>
      <c r="UBV689" s="203"/>
      <c r="UBW689" s="203"/>
      <c r="UBX689" s="203"/>
      <c r="UBY689" s="203"/>
      <c r="UBZ689" s="203"/>
      <c r="UCA689" s="203"/>
      <c r="UCB689" s="203"/>
      <c r="UCC689" s="203"/>
      <c r="UCD689" s="203"/>
      <c r="UCE689" s="203"/>
      <c r="UCF689" s="203"/>
      <c r="UCG689" s="203"/>
      <c r="UCH689" s="203"/>
      <c r="UCI689" s="203"/>
      <c r="UCJ689" s="203"/>
      <c r="UCK689" s="203"/>
      <c r="UCL689" s="203"/>
      <c r="UCM689" s="203"/>
      <c r="UCN689" s="203"/>
      <c r="UCO689" s="203"/>
      <c r="UCP689" s="203"/>
      <c r="UCQ689" s="203"/>
      <c r="UCR689" s="203"/>
      <c r="UCS689" s="203"/>
      <c r="UCT689" s="203"/>
      <c r="UCU689" s="203"/>
      <c r="UCV689" s="203"/>
      <c r="UCW689" s="203"/>
      <c r="UCX689" s="203"/>
      <c r="UCY689" s="203"/>
      <c r="UCZ689" s="203"/>
      <c r="UDA689" s="203"/>
      <c r="UDB689" s="203"/>
      <c r="UDC689" s="203"/>
      <c r="UDD689" s="203"/>
      <c r="UDE689" s="203"/>
      <c r="UDF689" s="203"/>
      <c r="UDG689" s="203"/>
      <c r="UDH689" s="203"/>
      <c r="UDI689" s="203"/>
      <c r="UDJ689" s="203"/>
      <c r="UDK689" s="203"/>
      <c r="UDL689" s="203"/>
      <c r="UDM689" s="203"/>
      <c r="UDN689" s="203"/>
      <c r="UDO689" s="203"/>
      <c r="UDP689" s="203"/>
      <c r="UDQ689" s="203"/>
      <c r="UDR689" s="203"/>
      <c r="UDS689" s="203"/>
      <c r="UDT689" s="203"/>
      <c r="UDU689" s="203"/>
      <c r="UDV689" s="203"/>
      <c r="UDW689" s="203"/>
      <c r="UDX689" s="203"/>
      <c r="UDY689" s="203"/>
      <c r="UDZ689" s="203"/>
      <c r="UEA689" s="203"/>
      <c r="UEB689" s="203"/>
      <c r="UEC689" s="203"/>
      <c r="UED689" s="203"/>
      <c r="UEE689" s="203"/>
      <c r="UEF689" s="203"/>
      <c r="UEG689" s="203"/>
      <c r="UEH689" s="203"/>
      <c r="UEI689" s="203"/>
      <c r="UEJ689" s="203"/>
      <c r="UEK689" s="203"/>
      <c r="UEL689" s="203"/>
      <c r="UEM689" s="203"/>
      <c r="UEN689" s="203"/>
      <c r="UEO689" s="203"/>
      <c r="UEP689" s="203"/>
      <c r="UEQ689" s="203"/>
      <c r="UER689" s="203"/>
      <c r="UES689" s="203"/>
      <c r="UET689" s="203"/>
      <c r="UEU689" s="203"/>
      <c r="UEV689" s="203"/>
      <c r="UEW689" s="203"/>
      <c r="UEX689" s="203"/>
      <c r="UEY689" s="203"/>
      <c r="UEZ689" s="203"/>
      <c r="UFA689" s="203"/>
      <c r="UFB689" s="203"/>
      <c r="UFC689" s="203"/>
      <c r="UFD689" s="203"/>
      <c r="UFE689" s="203"/>
      <c r="UFF689" s="203"/>
      <c r="UFG689" s="203"/>
      <c r="UFH689" s="203"/>
      <c r="UFI689" s="203"/>
      <c r="UFJ689" s="203"/>
      <c r="UFK689" s="203"/>
      <c r="UFL689" s="203"/>
      <c r="UFM689" s="203"/>
      <c r="UFN689" s="203"/>
      <c r="UFO689" s="203"/>
      <c r="UFP689" s="203"/>
      <c r="UFQ689" s="203"/>
      <c r="UFR689" s="203"/>
      <c r="UFS689" s="203"/>
      <c r="UFT689" s="203"/>
      <c r="UFU689" s="203"/>
      <c r="UFV689" s="203"/>
      <c r="UFW689" s="203"/>
      <c r="UFX689" s="203"/>
      <c r="UFY689" s="203"/>
      <c r="UFZ689" s="203"/>
      <c r="UGA689" s="203"/>
      <c r="UGB689" s="203"/>
      <c r="UGC689" s="203"/>
      <c r="UGD689" s="203"/>
      <c r="UGE689" s="203"/>
      <c r="UGF689" s="203"/>
      <c r="UGG689" s="203"/>
      <c r="UGH689" s="203"/>
      <c r="UGI689" s="203"/>
      <c r="UGJ689" s="203"/>
      <c r="UGK689" s="203"/>
      <c r="UGL689" s="203"/>
      <c r="UGM689" s="203"/>
      <c r="UGN689" s="203"/>
      <c r="UGO689" s="203"/>
      <c r="UGP689" s="203"/>
      <c r="UGQ689" s="203"/>
      <c r="UGR689" s="203"/>
      <c r="UGS689" s="203"/>
      <c r="UGT689" s="203"/>
      <c r="UGU689" s="203"/>
      <c r="UGV689" s="203"/>
      <c r="UGW689" s="203"/>
      <c r="UGX689" s="203"/>
      <c r="UGY689" s="203"/>
      <c r="UGZ689" s="203"/>
      <c r="UHA689" s="203"/>
      <c r="UHB689" s="203"/>
      <c r="UHC689" s="203"/>
      <c r="UHD689" s="203"/>
      <c r="UHE689" s="203"/>
      <c r="UHF689" s="203"/>
      <c r="UHG689" s="203"/>
      <c r="UHH689" s="203"/>
      <c r="UHI689" s="203"/>
      <c r="UHJ689" s="203"/>
      <c r="UHK689" s="203"/>
      <c r="UHL689" s="203"/>
      <c r="UHM689" s="203"/>
      <c r="UHN689" s="203"/>
      <c r="UHO689" s="203"/>
      <c r="UHP689" s="203"/>
      <c r="UHQ689" s="203"/>
      <c r="UHR689" s="203"/>
      <c r="UHS689" s="203"/>
      <c r="UHT689" s="203"/>
      <c r="UHU689" s="203"/>
      <c r="UHV689" s="203"/>
      <c r="UHW689" s="203"/>
      <c r="UHX689" s="203"/>
      <c r="UHY689" s="203"/>
      <c r="UHZ689" s="203"/>
      <c r="UIA689" s="203"/>
      <c r="UIB689" s="203"/>
      <c r="UIC689" s="203"/>
      <c r="UID689" s="203"/>
      <c r="UIE689" s="203"/>
      <c r="UIF689" s="203"/>
      <c r="UIG689" s="203"/>
      <c r="UIH689" s="203"/>
      <c r="UII689" s="203"/>
      <c r="UIJ689" s="203"/>
      <c r="UIK689" s="203"/>
      <c r="UIL689" s="203"/>
      <c r="UIM689" s="203"/>
      <c r="UIN689" s="203"/>
      <c r="UIO689" s="203"/>
      <c r="UIP689" s="203"/>
      <c r="UIQ689" s="203"/>
      <c r="UIR689" s="203"/>
      <c r="UIS689" s="203"/>
      <c r="UIT689" s="203"/>
      <c r="UIU689" s="203"/>
      <c r="UIV689" s="203"/>
      <c r="UIW689" s="203"/>
      <c r="UIX689" s="203"/>
      <c r="UIY689" s="203"/>
      <c r="UIZ689" s="203"/>
      <c r="UJA689" s="203"/>
      <c r="UJB689" s="203"/>
      <c r="UJC689" s="203"/>
      <c r="UJD689" s="203"/>
      <c r="UJE689" s="203"/>
      <c r="UJF689" s="203"/>
      <c r="UJG689" s="203"/>
      <c r="UJH689" s="203"/>
      <c r="UJI689" s="203"/>
      <c r="UJJ689" s="203"/>
      <c r="UJK689" s="203"/>
      <c r="UJL689" s="203"/>
      <c r="UJM689" s="203"/>
      <c r="UJN689" s="203"/>
      <c r="UJO689" s="203"/>
      <c r="UJP689" s="203"/>
      <c r="UJQ689" s="203"/>
      <c r="UJR689" s="203"/>
      <c r="UJS689" s="203"/>
      <c r="UJT689" s="203"/>
      <c r="UJU689" s="203"/>
      <c r="UJV689" s="203"/>
      <c r="UJW689" s="203"/>
      <c r="UJX689" s="203"/>
      <c r="UJY689" s="203"/>
      <c r="UJZ689" s="203"/>
      <c r="UKA689" s="203"/>
      <c r="UKB689" s="203"/>
      <c r="UKC689" s="203"/>
      <c r="UKD689" s="203"/>
      <c r="UKE689" s="203"/>
      <c r="UKF689" s="203"/>
      <c r="UKG689" s="203"/>
      <c r="UKH689" s="203"/>
      <c r="UKI689" s="203"/>
      <c r="UKJ689" s="203"/>
      <c r="UKK689" s="203"/>
      <c r="UKL689" s="203"/>
      <c r="UKM689" s="203"/>
      <c r="UKN689" s="203"/>
      <c r="UKO689" s="203"/>
      <c r="UKP689" s="203"/>
      <c r="UKQ689" s="203"/>
      <c r="UKR689" s="203"/>
      <c r="UKS689" s="203"/>
      <c r="UKT689" s="203"/>
      <c r="UKU689" s="203"/>
      <c r="UKV689" s="203"/>
      <c r="UKW689" s="203"/>
      <c r="UKX689" s="203"/>
      <c r="UKY689" s="203"/>
      <c r="UKZ689" s="203"/>
      <c r="ULA689" s="203"/>
      <c r="ULB689" s="203"/>
      <c r="ULC689" s="203"/>
      <c r="ULD689" s="203"/>
      <c r="ULE689" s="203"/>
      <c r="ULF689" s="203"/>
      <c r="ULG689" s="203"/>
      <c r="ULH689" s="203"/>
      <c r="ULI689" s="203"/>
      <c r="ULJ689" s="203"/>
      <c r="ULK689" s="203"/>
      <c r="ULL689" s="203"/>
      <c r="ULM689" s="203"/>
      <c r="ULN689" s="203"/>
      <c r="ULO689" s="203"/>
      <c r="ULP689" s="203"/>
      <c r="ULQ689" s="203"/>
      <c r="ULR689" s="203"/>
      <c r="ULS689" s="203"/>
      <c r="ULT689" s="203"/>
      <c r="ULU689" s="203"/>
      <c r="ULV689" s="203"/>
      <c r="ULW689" s="203"/>
      <c r="ULX689" s="203"/>
      <c r="ULY689" s="203"/>
      <c r="ULZ689" s="203"/>
      <c r="UMA689" s="203"/>
      <c r="UMB689" s="203"/>
      <c r="UMC689" s="203"/>
      <c r="UMD689" s="203"/>
      <c r="UME689" s="203"/>
      <c r="UMF689" s="203"/>
      <c r="UMG689" s="203"/>
      <c r="UMH689" s="203"/>
      <c r="UMI689" s="203"/>
      <c r="UMJ689" s="203"/>
      <c r="UMK689" s="203"/>
      <c r="UML689" s="203"/>
      <c r="UMM689" s="203"/>
      <c r="UMN689" s="203"/>
      <c r="UMO689" s="203"/>
      <c r="UMP689" s="203"/>
      <c r="UMQ689" s="203"/>
      <c r="UMR689" s="203"/>
      <c r="UMS689" s="203"/>
      <c r="UMT689" s="203"/>
      <c r="UMU689" s="203"/>
      <c r="UMV689" s="203"/>
      <c r="UMW689" s="203"/>
      <c r="UMX689" s="203"/>
      <c r="UMY689" s="203"/>
      <c r="UMZ689" s="203"/>
      <c r="UNA689" s="203"/>
      <c r="UNB689" s="203"/>
      <c r="UNC689" s="203"/>
      <c r="UND689" s="203"/>
      <c r="UNE689" s="203"/>
      <c r="UNF689" s="203"/>
      <c r="UNG689" s="203"/>
      <c r="UNH689" s="203"/>
      <c r="UNI689" s="203"/>
      <c r="UNJ689" s="203"/>
      <c r="UNK689" s="203"/>
      <c r="UNL689" s="203"/>
      <c r="UNM689" s="203"/>
      <c r="UNN689" s="203"/>
      <c r="UNO689" s="203"/>
      <c r="UNP689" s="203"/>
      <c r="UNQ689" s="203"/>
      <c r="UNR689" s="203"/>
      <c r="UNS689" s="203"/>
      <c r="UNT689" s="203"/>
      <c r="UNU689" s="203"/>
      <c r="UNV689" s="203"/>
      <c r="UNW689" s="203"/>
      <c r="UNX689" s="203"/>
      <c r="UNY689" s="203"/>
      <c r="UNZ689" s="203"/>
      <c r="UOA689" s="203"/>
      <c r="UOB689" s="203"/>
      <c r="UOC689" s="203"/>
      <c r="UOD689" s="203"/>
      <c r="UOE689" s="203"/>
      <c r="UOF689" s="203"/>
      <c r="UOG689" s="203"/>
      <c r="UOH689" s="203"/>
      <c r="UOI689" s="203"/>
      <c r="UOJ689" s="203"/>
      <c r="UOK689" s="203"/>
      <c r="UOL689" s="203"/>
      <c r="UOM689" s="203"/>
      <c r="UON689" s="203"/>
      <c r="UOO689" s="203"/>
      <c r="UOP689" s="203"/>
      <c r="UOQ689" s="203"/>
      <c r="UOR689" s="203"/>
      <c r="UOS689" s="203"/>
      <c r="UOT689" s="203"/>
      <c r="UOU689" s="203"/>
      <c r="UOV689" s="203"/>
      <c r="UOW689" s="203"/>
      <c r="UOX689" s="203"/>
      <c r="UOY689" s="203"/>
      <c r="UOZ689" s="203"/>
      <c r="UPA689" s="203"/>
      <c r="UPB689" s="203"/>
      <c r="UPC689" s="203"/>
      <c r="UPD689" s="203"/>
      <c r="UPE689" s="203"/>
      <c r="UPF689" s="203"/>
      <c r="UPG689" s="203"/>
      <c r="UPH689" s="203"/>
      <c r="UPI689" s="203"/>
      <c r="UPJ689" s="203"/>
      <c r="UPK689" s="203"/>
      <c r="UPL689" s="203"/>
      <c r="UPM689" s="203"/>
      <c r="UPN689" s="203"/>
      <c r="UPO689" s="203"/>
      <c r="UPP689" s="203"/>
      <c r="UPQ689" s="203"/>
      <c r="UPR689" s="203"/>
      <c r="UPS689" s="203"/>
      <c r="UPT689" s="203"/>
      <c r="UPU689" s="203"/>
      <c r="UPV689" s="203"/>
      <c r="UPW689" s="203"/>
      <c r="UPX689" s="203"/>
      <c r="UPY689" s="203"/>
      <c r="UPZ689" s="203"/>
      <c r="UQA689" s="203"/>
      <c r="UQB689" s="203"/>
      <c r="UQC689" s="203"/>
      <c r="UQD689" s="203"/>
      <c r="UQE689" s="203"/>
      <c r="UQF689" s="203"/>
      <c r="UQG689" s="203"/>
      <c r="UQH689" s="203"/>
      <c r="UQI689" s="203"/>
      <c r="UQJ689" s="203"/>
      <c r="UQK689" s="203"/>
      <c r="UQL689" s="203"/>
      <c r="UQM689" s="203"/>
      <c r="UQN689" s="203"/>
      <c r="UQO689" s="203"/>
      <c r="UQP689" s="203"/>
      <c r="UQQ689" s="203"/>
      <c r="UQR689" s="203"/>
      <c r="UQS689" s="203"/>
      <c r="UQT689" s="203"/>
      <c r="UQU689" s="203"/>
      <c r="UQV689" s="203"/>
      <c r="UQW689" s="203"/>
      <c r="UQX689" s="203"/>
      <c r="UQY689" s="203"/>
      <c r="UQZ689" s="203"/>
      <c r="URA689" s="203"/>
      <c r="URB689" s="203"/>
      <c r="URC689" s="203"/>
      <c r="URD689" s="203"/>
      <c r="URE689" s="203"/>
      <c r="URF689" s="203"/>
      <c r="URG689" s="203"/>
      <c r="URH689" s="203"/>
      <c r="URI689" s="203"/>
      <c r="URJ689" s="203"/>
      <c r="URK689" s="203"/>
      <c r="URL689" s="203"/>
      <c r="URM689" s="203"/>
      <c r="URN689" s="203"/>
      <c r="URO689" s="203"/>
      <c r="URP689" s="203"/>
      <c r="URQ689" s="203"/>
      <c r="URR689" s="203"/>
      <c r="URS689" s="203"/>
      <c r="URT689" s="203"/>
      <c r="URU689" s="203"/>
      <c r="URV689" s="203"/>
      <c r="URW689" s="203"/>
      <c r="URX689" s="203"/>
      <c r="URY689" s="203"/>
      <c r="URZ689" s="203"/>
      <c r="USA689" s="203"/>
      <c r="USB689" s="203"/>
      <c r="USC689" s="203"/>
      <c r="USD689" s="203"/>
      <c r="USE689" s="203"/>
      <c r="USF689" s="203"/>
      <c r="USG689" s="203"/>
      <c r="USH689" s="203"/>
      <c r="USI689" s="203"/>
      <c r="USJ689" s="203"/>
      <c r="USK689" s="203"/>
      <c r="USL689" s="203"/>
      <c r="USM689" s="203"/>
      <c r="USN689" s="203"/>
      <c r="USO689" s="203"/>
      <c r="USP689" s="203"/>
      <c r="USQ689" s="203"/>
      <c r="USR689" s="203"/>
      <c r="USS689" s="203"/>
      <c r="UST689" s="203"/>
      <c r="USU689" s="203"/>
      <c r="USV689" s="203"/>
      <c r="USW689" s="203"/>
      <c r="USX689" s="203"/>
      <c r="USY689" s="203"/>
      <c r="USZ689" s="203"/>
      <c r="UTA689" s="203"/>
      <c r="UTB689" s="203"/>
      <c r="UTC689" s="203"/>
      <c r="UTD689" s="203"/>
      <c r="UTE689" s="203"/>
      <c r="UTF689" s="203"/>
      <c r="UTG689" s="203"/>
      <c r="UTH689" s="203"/>
      <c r="UTI689" s="203"/>
      <c r="UTJ689" s="203"/>
      <c r="UTK689" s="203"/>
      <c r="UTL689" s="203"/>
      <c r="UTM689" s="203"/>
      <c r="UTN689" s="203"/>
      <c r="UTO689" s="203"/>
      <c r="UTP689" s="203"/>
      <c r="UTQ689" s="203"/>
      <c r="UTR689" s="203"/>
      <c r="UTS689" s="203"/>
      <c r="UTT689" s="203"/>
      <c r="UTU689" s="203"/>
      <c r="UTV689" s="203"/>
      <c r="UTW689" s="203"/>
      <c r="UTX689" s="203"/>
      <c r="UTY689" s="203"/>
      <c r="UTZ689" s="203"/>
      <c r="UUA689" s="203"/>
      <c r="UUB689" s="203"/>
      <c r="UUC689" s="203"/>
      <c r="UUD689" s="203"/>
      <c r="UUE689" s="203"/>
      <c r="UUF689" s="203"/>
      <c r="UUG689" s="203"/>
      <c r="UUH689" s="203"/>
      <c r="UUI689" s="203"/>
      <c r="UUJ689" s="203"/>
      <c r="UUK689" s="203"/>
      <c r="UUL689" s="203"/>
      <c r="UUM689" s="203"/>
      <c r="UUN689" s="203"/>
      <c r="UUO689" s="203"/>
      <c r="UUP689" s="203"/>
      <c r="UUQ689" s="203"/>
      <c r="UUR689" s="203"/>
      <c r="UUS689" s="203"/>
      <c r="UUT689" s="203"/>
      <c r="UUU689" s="203"/>
      <c r="UUV689" s="203"/>
      <c r="UUW689" s="203"/>
      <c r="UUX689" s="203"/>
      <c r="UUY689" s="203"/>
      <c r="UUZ689" s="203"/>
      <c r="UVA689" s="203"/>
      <c r="UVB689" s="203"/>
      <c r="UVC689" s="203"/>
      <c r="UVD689" s="203"/>
      <c r="UVE689" s="203"/>
      <c r="UVF689" s="203"/>
      <c r="UVG689" s="203"/>
      <c r="UVH689" s="203"/>
      <c r="UVI689" s="203"/>
      <c r="UVJ689" s="203"/>
      <c r="UVK689" s="203"/>
      <c r="UVL689" s="203"/>
      <c r="UVM689" s="203"/>
      <c r="UVN689" s="203"/>
      <c r="UVO689" s="203"/>
      <c r="UVP689" s="203"/>
      <c r="UVQ689" s="203"/>
      <c r="UVR689" s="203"/>
      <c r="UVS689" s="203"/>
      <c r="UVT689" s="203"/>
      <c r="UVU689" s="203"/>
      <c r="UVV689" s="203"/>
      <c r="UVW689" s="203"/>
      <c r="UVX689" s="203"/>
      <c r="UVY689" s="203"/>
      <c r="UVZ689" s="203"/>
      <c r="UWA689" s="203"/>
      <c r="UWB689" s="203"/>
      <c r="UWC689" s="203"/>
      <c r="UWD689" s="203"/>
      <c r="UWE689" s="203"/>
      <c r="UWF689" s="203"/>
      <c r="UWG689" s="203"/>
      <c r="UWH689" s="203"/>
      <c r="UWI689" s="203"/>
      <c r="UWJ689" s="203"/>
      <c r="UWK689" s="203"/>
      <c r="UWL689" s="203"/>
      <c r="UWM689" s="203"/>
      <c r="UWN689" s="203"/>
      <c r="UWO689" s="203"/>
      <c r="UWP689" s="203"/>
      <c r="UWQ689" s="203"/>
      <c r="UWR689" s="203"/>
      <c r="UWS689" s="203"/>
      <c r="UWT689" s="203"/>
      <c r="UWU689" s="203"/>
      <c r="UWV689" s="203"/>
      <c r="UWW689" s="203"/>
      <c r="UWX689" s="203"/>
      <c r="UWY689" s="203"/>
      <c r="UWZ689" s="203"/>
      <c r="UXA689" s="203"/>
      <c r="UXB689" s="203"/>
      <c r="UXC689" s="203"/>
      <c r="UXD689" s="203"/>
      <c r="UXE689" s="203"/>
      <c r="UXF689" s="203"/>
      <c r="UXG689" s="203"/>
      <c r="UXH689" s="203"/>
      <c r="UXI689" s="203"/>
      <c r="UXJ689" s="203"/>
      <c r="UXK689" s="203"/>
      <c r="UXL689" s="203"/>
      <c r="UXM689" s="203"/>
      <c r="UXN689" s="203"/>
      <c r="UXO689" s="203"/>
      <c r="UXP689" s="203"/>
      <c r="UXQ689" s="203"/>
      <c r="UXR689" s="203"/>
      <c r="UXS689" s="203"/>
      <c r="UXT689" s="203"/>
      <c r="UXU689" s="203"/>
      <c r="UXV689" s="203"/>
      <c r="UXW689" s="203"/>
      <c r="UXX689" s="203"/>
      <c r="UXY689" s="203"/>
      <c r="UXZ689" s="203"/>
      <c r="UYA689" s="203"/>
      <c r="UYB689" s="203"/>
      <c r="UYC689" s="203"/>
      <c r="UYD689" s="203"/>
      <c r="UYE689" s="203"/>
      <c r="UYF689" s="203"/>
      <c r="UYG689" s="203"/>
      <c r="UYH689" s="203"/>
      <c r="UYI689" s="203"/>
      <c r="UYJ689" s="203"/>
      <c r="UYK689" s="203"/>
      <c r="UYL689" s="203"/>
      <c r="UYM689" s="203"/>
      <c r="UYN689" s="203"/>
      <c r="UYO689" s="203"/>
      <c r="UYP689" s="203"/>
      <c r="UYQ689" s="203"/>
      <c r="UYR689" s="203"/>
      <c r="UYS689" s="203"/>
      <c r="UYT689" s="203"/>
      <c r="UYU689" s="203"/>
      <c r="UYV689" s="203"/>
      <c r="UYW689" s="203"/>
      <c r="UYX689" s="203"/>
      <c r="UYY689" s="203"/>
      <c r="UYZ689" s="203"/>
      <c r="UZA689" s="203"/>
      <c r="UZB689" s="203"/>
      <c r="UZC689" s="203"/>
      <c r="UZD689" s="203"/>
      <c r="UZE689" s="203"/>
      <c r="UZF689" s="203"/>
      <c r="UZG689" s="203"/>
      <c r="UZH689" s="203"/>
      <c r="UZI689" s="203"/>
      <c r="UZJ689" s="203"/>
      <c r="UZK689" s="203"/>
      <c r="UZL689" s="203"/>
      <c r="UZM689" s="203"/>
      <c r="UZN689" s="203"/>
      <c r="UZO689" s="203"/>
      <c r="UZP689" s="203"/>
      <c r="UZQ689" s="203"/>
      <c r="UZR689" s="203"/>
      <c r="UZS689" s="203"/>
      <c r="UZT689" s="203"/>
      <c r="UZU689" s="203"/>
      <c r="UZV689" s="203"/>
      <c r="UZW689" s="203"/>
      <c r="UZX689" s="203"/>
      <c r="UZY689" s="203"/>
      <c r="UZZ689" s="203"/>
      <c r="VAA689" s="203"/>
      <c r="VAB689" s="203"/>
      <c r="VAC689" s="203"/>
      <c r="VAD689" s="203"/>
      <c r="VAE689" s="203"/>
      <c r="VAF689" s="203"/>
      <c r="VAG689" s="203"/>
      <c r="VAH689" s="203"/>
      <c r="VAI689" s="203"/>
      <c r="VAJ689" s="203"/>
      <c r="VAK689" s="203"/>
      <c r="VAL689" s="203"/>
      <c r="VAM689" s="203"/>
      <c r="VAN689" s="203"/>
      <c r="VAO689" s="203"/>
      <c r="VAP689" s="203"/>
      <c r="VAQ689" s="203"/>
      <c r="VAR689" s="203"/>
      <c r="VAS689" s="203"/>
      <c r="VAT689" s="203"/>
      <c r="VAU689" s="203"/>
      <c r="VAV689" s="203"/>
      <c r="VAW689" s="203"/>
      <c r="VAX689" s="203"/>
      <c r="VAY689" s="203"/>
      <c r="VAZ689" s="203"/>
      <c r="VBA689" s="203"/>
      <c r="VBB689" s="203"/>
      <c r="VBC689" s="203"/>
      <c r="VBD689" s="203"/>
      <c r="VBE689" s="203"/>
      <c r="VBF689" s="203"/>
      <c r="VBG689" s="203"/>
      <c r="VBH689" s="203"/>
      <c r="VBI689" s="203"/>
      <c r="VBJ689" s="203"/>
      <c r="VBK689" s="203"/>
      <c r="VBL689" s="203"/>
      <c r="VBM689" s="203"/>
      <c r="VBN689" s="203"/>
      <c r="VBO689" s="203"/>
      <c r="VBP689" s="203"/>
      <c r="VBQ689" s="203"/>
      <c r="VBR689" s="203"/>
      <c r="VBS689" s="203"/>
      <c r="VBT689" s="203"/>
      <c r="VBU689" s="203"/>
      <c r="VBV689" s="203"/>
      <c r="VBW689" s="203"/>
      <c r="VBX689" s="203"/>
      <c r="VBY689" s="203"/>
      <c r="VBZ689" s="203"/>
      <c r="VCA689" s="203"/>
      <c r="VCB689" s="203"/>
      <c r="VCC689" s="203"/>
      <c r="VCD689" s="203"/>
      <c r="VCE689" s="203"/>
      <c r="VCF689" s="203"/>
      <c r="VCG689" s="203"/>
      <c r="VCH689" s="203"/>
      <c r="VCI689" s="203"/>
      <c r="VCJ689" s="203"/>
      <c r="VCK689" s="203"/>
      <c r="VCL689" s="203"/>
      <c r="VCM689" s="203"/>
      <c r="VCN689" s="203"/>
      <c r="VCO689" s="203"/>
      <c r="VCP689" s="203"/>
      <c r="VCQ689" s="203"/>
      <c r="VCR689" s="203"/>
      <c r="VCS689" s="203"/>
      <c r="VCT689" s="203"/>
      <c r="VCU689" s="203"/>
      <c r="VCV689" s="203"/>
      <c r="VCW689" s="203"/>
      <c r="VCX689" s="203"/>
      <c r="VCY689" s="203"/>
      <c r="VCZ689" s="203"/>
      <c r="VDA689" s="203"/>
      <c r="VDB689" s="203"/>
      <c r="VDC689" s="203"/>
      <c r="VDD689" s="203"/>
      <c r="VDE689" s="203"/>
      <c r="VDF689" s="203"/>
      <c r="VDG689" s="203"/>
      <c r="VDH689" s="203"/>
      <c r="VDI689" s="203"/>
      <c r="VDJ689" s="203"/>
      <c r="VDK689" s="203"/>
      <c r="VDL689" s="203"/>
      <c r="VDM689" s="203"/>
      <c r="VDN689" s="203"/>
      <c r="VDO689" s="203"/>
      <c r="VDP689" s="203"/>
      <c r="VDQ689" s="203"/>
      <c r="VDR689" s="203"/>
      <c r="VDS689" s="203"/>
      <c r="VDT689" s="203"/>
      <c r="VDU689" s="203"/>
      <c r="VDV689" s="203"/>
      <c r="VDW689" s="203"/>
      <c r="VDX689" s="203"/>
      <c r="VDY689" s="203"/>
      <c r="VDZ689" s="203"/>
      <c r="VEA689" s="203"/>
      <c r="VEB689" s="203"/>
      <c r="VEC689" s="203"/>
      <c r="VED689" s="203"/>
      <c r="VEE689" s="203"/>
      <c r="VEF689" s="203"/>
      <c r="VEG689" s="203"/>
      <c r="VEH689" s="203"/>
      <c r="VEI689" s="203"/>
      <c r="VEJ689" s="203"/>
      <c r="VEK689" s="203"/>
      <c r="VEL689" s="203"/>
      <c r="VEM689" s="203"/>
      <c r="VEN689" s="203"/>
      <c r="VEO689" s="203"/>
      <c r="VEP689" s="203"/>
      <c r="VEQ689" s="203"/>
      <c r="VER689" s="203"/>
      <c r="VES689" s="203"/>
      <c r="VET689" s="203"/>
      <c r="VEU689" s="203"/>
      <c r="VEV689" s="203"/>
      <c r="VEW689" s="203"/>
      <c r="VEX689" s="203"/>
      <c r="VEY689" s="203"/>
      <c r="VEZ689" s="203"/>
      <c r="VFA689" s="203"/>
      <c r="VFB689" s="203"/>
      <c r="VFC689" s="203"/>
      <c r="VFD689" s="203"/>
      <c r="VFE689" s="203"/>
      <c r="VFF689" s="203"/>
      <c r="VFG689" s="203"/>
      <c r="VFH689" s="203"/>
      <c r="VFI689" s="203"/>
      <c r="VFJ689" s="203"/>
      <c r="VFK689" s="203"/>
      <c r="VFL689" s="203"/>
      <c r="VFM689" s="203"/>
      <c r="VFN689" s="203"/>
      <c r="VFO689" s="203"/>
      <c r="VFP689" s="203"/>
      <c r="VFQ689" s="203"/>
      <c r="VFR689" s="203"/>
      <c r="VFS689" s="203"/>
      <c r="VFT689" s="203"/>
      <c r="VFU689" s="203"/>
      <c r="VFV689" s="203"/>
      <c r="VFW689" s="203"/>
      <c r="VFX689" s="203"/>
      <c r="VFY689" s="203"/>
      <c r="VFZ689" s="203"/>
      <c r="VGA689" s="203"/>
      <c r="VGB689" s="203"/>
      <c r="VGC689" s="203"/>
      <c r="VGD689" s="203"/>
      <c r="VGE689" s="203"/>
      <c r="VGF689" s="203"/>
      <c r="VGG689" s="203"/>
      <c r="VGH689" s="203"/>
      <c r="VGI689" s="203"/>
      <c r="VGJ689" s="203"/>
      <c r="VGK689" s="203"/>
      <c r="VGL689" s="203"/>
      <c r="VGM689" s="203"/>
      <c r="VGN689" s="203"/>
      <c r="VGO689" s="203"/>
      <c r="VGP689" s="203"/>
      <c r="VGQ689" s="203"/>
      <c r="VGR689" s="203"/>
      <c r="VGS689" s="203"/>
      <c r="VGT689" s="203"/>
      <c r="VGU689" s="203"/>
      <c r="VGV689" s="203"/>
      <c r="VGW689" s="203"/>
      <c r="VGX689" s="203"/>
      <c r="VGY689" s="203"/>
      <c r="VGZ689" s="203"/>
      <c r="VHA689" s="203"/>
      <c r="VHB689" s="203"/>
      <c r="VHC689" s="203"/>
      <c r="VHD689" s="203"/>
      <c r="VHE689" s="203"/>
      <c r="VHF689" s="203"/>
      <c r="VHG689" s="203"/>
      <c r="VHH689" s="203"/>
      <c r="VHI689" s="203"/>
      <c r="VHJ689" s="203"/>
      <c r="VHK689" s="203"/>
      <c r="VHL689" s="203"/>
      <c r="VHM689" s="203"/>
      <c r="VHN689" s="203"/>
      <c r="VHO689" s="203"/>
      <c r="VHP689" s="203"/>
      <c r="VHQ689" s="203"/>
      <c r="VHR689" s="203"/>
      <c r="VHS689" s="203"/>
      <c r="VHT689" s="203"/>
      <c r="VHU689" s="203"/>
      <c r="VHV689" s="203"/>
      <c r="VHW689" s="203"/>
      <c r="VHX689" s="203"/>
      <c r="VHY689" s="203"/>
      <c r="VHZ689" s="203"/>
      <c r="VIA689" s="203"/>
      <c r="VIB689" s="203"/>
      <c r="VIC689" s="203"/>
      <c r="VID689" s="203"/>
      <c r="VIE689" s="203"/>
      <c r="VIF689" s="203"/>
      <c r="VIG689" s="203"/>
      <c r="VIH689" s="203"/>
      <c r="VII689" s="203"/>
      <c r="VIJ689" s="203"/>
      <c r="VIK689" s="203"/>
      <c r="VIL689" s="203"/>
      <c r="VIM689" s="203"/>
      <c r="VIN689" s="203"/>
      <c r="VIO689" s="203"/>
      <c r="VIP689" s="203"/>
      <c r="VIQ689" s="203"/>
      <c r="VIR689" s="203"/>
      <c r="VIS689" s="203"/>
      <c r="VIT689" s="203"/>
      <c r="VIU689" s="203"/>
      <c r="VIV689" s="203"/>
      <c r="VIW689" s="203"/>
      <c r="VIX689" s="203"/>
      <c r="VIY689" s="203"/>
      <c r="VIZ689" s="203"/>
      <c r="VJA689" s="203"/>
      <c r="VJB689" s="203"/>
      <c r="VJC689" s="203"/>
      <c r="VJD689" s="203"/>
      <c r="VJE689" s="203"/>
      <c r="VJF689" s="203"/>
      <c r="VJG689" s="203"/>
      <c r="VJH689" s="203"/>
      <c r="VJI689" s="203"/>
      <c r="VJJ689" s="203"/>
      <c r="VJK689" s="203"/>
      <c r="VJL689" s="203"/>
      <c r="VJM689" s="203"/>
      <c r="VJN689" s="203"/>
      <c r="VJO689" s="203"/>
      <c r="VJP689" s="203"/>
      <c r="VJQ689" s="203"/>
      <c r="VJR689" s="203"/>
      <c r="VJS689" s="203"/>
      <c r="VJT689" s="203"/>
      <c r="VJU689" s="203"/>
      <c r="VJV689" s="203"/>
      <c r="VJW689" s="203"/>
      <c r="VJX689" s="203"/>
      <c r="VJY689" s="203"/>
      <c r="VJZ689" s="203"/>
      <c r="VKA689" s="203"/>
      <c r="VKB689" s="203"/>
      <c r="VKC689" s="203"/>
      <c r="VKD689" s="203"/>
      <c r="VKE689" s="203"/>
      <c r="VKF689" s="203"/>
      <c r="VKG689" s="203"/>
      <c r="VKH689" s="203"/>
      <c r="VKI689" s="203"/>
      <c r="VKJ689" s="203"/>
      <c r="VKK689" s="203"/>
      <c r="VKL689" s="203"/>
      <c r="VKM689" s="203"/>
      <c r="VKN689" s="203"/>
      <c r="VKO689" s="203"/>
      <c r="VKP689" s="203"/>
      <c r="VKQ689" s="203"/>
      <c r="VKR689" s="203"/>
      <c r="VKS689" s="203"/>
      <c r="VKT689" s="203"/>
      <c r="VKU689" s="203"/>
      <c r="VKV689" s="203"/>
      <c r="VKW689" s="203"/>
      <c r="VKX689" s="203"/>
      <c r="VKY689" s="203"/>
      <c r="VKZ689" s="203"/>
      <c r="VLA689" s="203"/>
      <c r="VLB689" s="203"/>
      <c r="VLC689" s="203"/>
      <c r="VLD689" s="203"/>
      <c r="VLE689" s="203"/>
      <c r="VLF689" s="203"/>
      <c r="VLG689" s="203"/>
      <c r="VLH689" s="203"/>
      <c r="VLI689" s="203"/>
      <c r="VLJ689" s="203"/>
      <c r="VLK689" s="203"/>
      <c r="VLL689" s="203"/>
      <c r="VLM689" s="203"/>
      <c r="VLN689" s="203"/>
      <c r="VLO689" s="203"/>
      <c r="VLP689" s="203"/>
      <c r="VLQ689" s="203"/>
      <c r="VLR689" s="203"/>
      <c r="VLS689" s="203"/>
      <c r="VLT689" s="203"/>
      <c r="VLU689" s="203"/>
      <c r="VLV689" s="203"/>
      <c r="VLW689" s="203"/>
      <c r="VLX689" s="203"/>
      <c r="VLY689" s="203"/>
      <c r="VLZ689" s="203"/>
      <c r="VMA689" s="203"/>
      <c r="VMB689" s="203"/>
      <c r="VMC689" s="203"/>
      <c r="VMD689" s="203"/>
      <c r="VME689" s="203"/>
      <c r="VMF689" s="203"/>
      <c r="VMG689" s="203"/>
      <c r="VMH689" s="203"/>
      <c r="VMI689" s="203"/>
      <c r="VMJ689" s="203"/>
      <c r="VMK689" s="203"/>
      <c r="VML689" s="203"/>
      <c r="VMM689" s="203"/>
      <c r="VMN689" s="203"/>
      <c r="VMO689" s="203"/>
      <c r="VMP689" s="203"/>
      <c r="VMQ689" s="203"/>
      <c r="VMR689" s="203"/>
      <c r="VMS689" s="203"/>
      <c r="VMT689" s="203"/>
      <c r="VMU689" s="203"/>
      <c r="VMV689" s="203"/>
      <c r="VMW689" s="203"/>
      <c r="VMX689" s="203"/>
      <c r="VMY689" s="203"/>
      <c r="VMZ689" s="203"/>
      <c r="VNA689" s="203"/>
      <c r="VNB689" s="203"/>
      <c r="VNC689" s="203"/>
      <c r="VND689" s="203"/>
      <c r="VNE689" s="203"/>
      <c r="VNF689" s="203"/>
      <c r="VNG689" s="203"/>
      <c r="VNH689" s="203"/>
      <c r="VNI689" s="203"/>
      <c r="VNJ689" s="203"/>
      <c r="VNK689" s="203"/>
      <c r="VNL689" s="203"/>
      <c r="VNM689" s="203"/>
      <c r="VNN689" s="203"/>
      <c r="VNO689" s="203"/>
      <c r="VNP689" s="203"/>
      <c r="VNQ689" s="203"/>
      <c r="VNR689" s="203"/>
      <c r="VNS689" s="203"/>
      <c r="VNT689" s="203"/>
      <c r="VNU689" s="203"/>
      <c r="VNV689" s="203"/>
      <c r="VNW689" s="203"/>
      <c r="VNX689" s="203"/>
      <c r="VNY689" s="203"/>
      <c r="VNZ689" s="203"/>
      <c r="VOA689" s="203"/>
      <c r="VOB689" s="203"/>
      <c r="VOC689" s="203"/>
      <c r="VOD689" s="203"/>
      <c r="VOE689" s="203"/>
      <c r="VOF689" s="203"/>
      <c r="VOG689" s="203"/>
      <c r="VOH689" s="203"/>
      <c r="VOI689" s="203"/>
      <c r="VOJ689" s="203"/>
      <c r="VOK689" s="203"/>
      <c r="VOL689" s="203"/>
      <c r="VOM689" s="203"/>
      <c r="VON689" s="203"/>
      <c r="VOO689" s="203"/>
      <c r="VOP689" s="203"/>
      <c r="VOQ689" s="203"/>
      <c r="VOR689" s="203"/>
      <c r="VOS689" s="203"/>
      <c r="VOT689" s="203"/>
      <c r="VOU689" s="203"/>
      <c r="VOV689" s="203"/>
      <c r="VOW689" s="203"/>
      <c r="VOX689" s="203"/>
      <c r="VOY689" s="203"/>
      <c r="VOZ689" s="203"/>
      <c r="VPA689" s="203"/>
      <c r="VPB689" s="203"/>
      <c r="VPC689" s="203"/>
      <c r="VPD689" s="203"/>
      <c r="VPE689" s="203"/>
      <c r="VPF689" s="203"/>
      <c r="VPG689" s="203"/>
      <c r="VPH689" s="203"/>
      <c r="VPI689" s="203"/>
      <c r="VPJ689" s="203"/>
      <c r="VPK689" s="203"/>
      <c r="VPL689" s="203"/>
      <c r="VPM689" s="203"/>
      <c r="VPN689" s="203"/>
      <c r="VPO689" s="203"/>
      <c r="VPP689" s="203"/>
      <c r="VPQ689" s="203"/>
      <c r="VPR689" s="203"/>
      <c r="VPS689" s="203"/>
      <c r="VPT689" s="203"/>
      <c r="VPU689" s="203"/>
      <c r="VPV689" s="203"/>
      <c r="VPW689" s="203"/>
      <c r="VPX689" s="203"/>
      <c r="VPY689" s="203"/>
      <c r="VPZ689" s="203"/>
      <c r="VQA689" s="203"/>
      <c r="VQB689" s="203"/>
      <c r="VQC689" s="203"/>
      <c r="VQD689" s="203"/>
      <c r="VQE689" s="203"/>
      <c r="VQF689" s="203"/>
      <c r="VQG689" s="203"/>
      <c r="VQH689" s="203"/>
      <c r="VQI689" s="203"/>
      <c r="VQJ689" s="203"/>
      <c r="VQK689" s="203"/>
      <c r="VQL689" s="203"/>
      <c r="VQM689" s="203"/>
      <c r="VQN689" s="203"/>
      <c r="VQO689" s="203"/>
      <c r="VQP689" s="203"/>
      <c r="VQQ689" s="203"/>
      <c r="VQR689" s="203"/>
      <c r="VQS689" s="203"/>
      <c r="VQT689" s="203"/>
      <c r="VQU689" s="203"/>
      <c r="VQV689" s="203"/>
      <c r="VQW689" s="203"/>
      <c r="VQX689" s="203"/>
      <c r="VQY689" s="203"/>
      <c r="VQZ689" s="203"/>
      <c r="VRA689" s="203"/>
      <c r="VRB689" s="203"/>
      <c r="VRC689" s="203"/>
      <c r="VRD689" s="203"/>
      <c r="VRE689" s="203"/>
      <c r="VRF689" s="203"/>
      <c r="VRG689" s="203"/>
      <c r="VRH689" s="203"/>
      <c r="VRI689" s="203"/>
      <c r="VRJ689" s="203"/>
      <c r="VRK689" s="203"/>
      <c r="VRL689" s="203"/>
      <c r="VRM689" s="203"/>
      <c r="VRN689" s="203"/>
      <c r="VRO689" s="203"/>
      <c r="VRP689" s="203"/>
      <c r="VRQ689" s="203"/>
      <c r="VRR689" s="203"/>
      <c r="VRS689" s="203"/>
      <c r="VRT689" s="203"/>
      <c r="VRU689" s="203"/>
      <c r="VRV689" s="203"/>
      <c r="VRW689" s="203"/>
      <c r="VRX689" s="203"/>
      <c r="VRY689" s="203"/>
      <c r="VRZ689" s="203"/>
      <c r="VSA689" s="203"/>
      <c r="VSB689" s="203"/>
      <c r="VSC689" s="203"/>
      <c r="VSD689" s="203"/>
      <c r="VSE689" s="203"/>
      <c r="VSF689" s="203"/>
      <c r="VSG689" s="203"/>
      <c r="VSH689" s="203"/>
      <c r="VSI689" s="203"/>
      <c r="VSJ689" s="203"/>
      <c r="VSK689" s="203"/>
      <c r="VSL689" s="203"/>
      <c r="VSM689" s="203"/>
      <c r="VSN689" s="203"/>
      <c r="VSO689" s="203"/>
      <c r="VSP689" s="203"/>
      <c r="VSQ689" s="203"/>
      <c r="VSR689" s="203"/>
      <c r="VSS689" s="203"/>
      <c r="VST689" s="203"/>
      <c r="VSU689" s="203"/>
      <c r="VSV689" s="203"/>
      <c r="VSW689" s="203"/>
      <c r="VSX689" s="203"/>
      <c r="VSY689" s="203"/>
      <c r="VSZ689" s="203"/>
      <c r="VTA689" s="203"/>
      <c r="VTB689" s="203"/>
      <c r="VTC689" s="203"/>
      <c r="VTD689" s="203"/>
      <c r="VTE689" s="203"/>
      <c r="VTF689" s="203"/>
      <c r="VTG689" s="203"/>
      <c r="VTH689" s="203"/>
      <c r="VTI689" s="203"/>
      <c r="VTJ689" s="203"/>
      <c r="VTK689" s="203"/>
      <c r="VTL689" s="203"/>
      <c r="VTM689" s="203"/>
      <c r="VTN689" s="203"/>
      <c r="VTO689" s="203"/>
      <c r="VTP689" s="203"/>
      <c r="VTQ689" s="203"/>
      <c r="VTR689" s="203"/>
      <c r="VTS689" s="203"/>
      <c r="VTT689" s="203"/>
      <c r="VTU689" s="203"/>
      <c r="VTV689" s="203"/>
      <c r="VTW689" s="203"/>
      <c r="VTX689" s="203"/>
      <c r="VTY689" s="203"/>
      <c r="VTZ689" s="203"/>
      <c r="VUA689" s="203"/>
      <c r="VUB689" s="203"/>
      <c r="VUC689" s="203"/>
      <c r="VUD689" s="203"/>
      <c r="VUE689" s="203"/>
      <c r="VUF689" s="203"/>
      <c r="VUG689" s="203"/>
      <c r="VUH689" s="203"/>
      <c r="VUI689" s="203"/>
      <c r="VUJ689" s="203"/>
      <c r="VUK689" s="203"/>
      <c r="VUL689" s="203"/>
      <c r="VUM689" s="203"/>
      <c r="VUN689" s="203"/>
      <c r="VUO689" s="203"/>
      <c r="VUP689" s="203"/>
      <c r="VUQ689" s="203"/>
      <c r="VUR689" s="203"/>
      <c r="VUS689" s="203"/>
      <c r="VUT689" s="203"/>
      <c r="VUU689" s="203"/>
      <c r="VUV689" s="203"/>
      <c r="VUW689" s="203"/>
      <c r="VUX689" s="203"/>
      <c r="VUY689" s="203"/>
      <c r="VUZ689" s="203"/>
      <c r="VVA689" s="203"/>
      <c r="VVB689" s="203"/>
      <c r="VVC689" s="203"/>
      <c r="VVD689" s="203"/>
      <c r="VVE689" s="203"/>
      <c r="VVF689" s="203"/>
      <c r="VVG689" s="203"/>
      <c r="VVH689" s="203"/>
      <c r="VVI689" s="203"/>
      <c r="VVJ689" s="203"/>
      <c r="VVK689" s="203"/>
      <c r="VVL689" s="203"/>
      <c r="VVM689" s="203"/>
      <c r="VVN689" s="203"/>
      <c r="VVO689" s="203"/>
      <c r="VVP689" s="203"/>
      <c r="VVQ689" s="203"/>
      <c r="VVR689" s="203"/>
      <c r="VVS689" s="203"/>
      <c r="VVT689" s="203"/>
      <c r="VVU689" s="203"/>
      <c r="VVV689" s="203"/>
      <c r="VVW689" s="203"/>
      <c r="VVX689" s="203"/>
      <c r="VVY689" s="203"/>
      <c r="VVZ689" s="203"/>
      <c r="VWA689" s="203"/>
      <c r="VWB689" s="203"/>
      <c r="VWC689" s="203"/>
      <c r="VWD689" s="203"/>
      <c r="VWE689" s="203"/>
      <c r="VWF689" s="203"/>
      <c r="VWG689" s="203"/>
      <c r="VWH689" s="203"/>
      <c r="VWI689" s="203"/>
      <c r="VWJ689" s="203"/>
      <c r="VWK689" s="203"/>
      <c r="VWL689" s="203"/>
      <c r="VWM689" s="203"/>
      <c r="VWN689" s="203"/>
      <c r="VWO689" s="203"/>
      <c r="VWP689" s="203"/>
      <c r="VWQ689" s="203"/>
      <c r="VWR689" s="203"/>
      <c r="VWS689" s="203"/>
      <c r="VWT689" s="203"/>
      <c r="VWU689" s="203"/>
      <c r="VWV689" s="203"/>
      <c r="VWW689" s="203"/>
      <c r="VWX689" s="203"/>
      <c r="VWY689" s="203"/>
      <c r="VWZ689" s="203"/>
      <c r="VXA689" s="203"/>
      <c r="VXB689" s="203"/>
      <c r="VXC689" s="203"/>
      <c r="VXD689" s="203"/>
      <c r="VXE689" s="203"/>
      <c r="VXF689" s="203"/>
      <c r="VXG689" s="203"/>
      <c r="VXH689" s="203"/>
      <c r="VXI689" s="203"/>
      <c r="VXJ689" s="203"/>
      <c r="VXK689" s="203"/>
      <c r="VXL689" s="203"/>
      <c r="VXM689" s="203"/>
      <c r="VXN689" s="203"/>
      <c r="VXO689" s="203"/>
      <c r="VXP689" s="203"/>
      <c r="VXQ689" s="203"/>
      <c r="VXR689" s="203"/>
      <c r="VXS689" s="203"/>
      <c r="VXT689" s="203"/>
      <c r="VXU689" s="203"/>
      <c r="VXV689" s="203"/>
      <c r="VXW689" s="203"/>
      <c r="VXX689" s="203"/>
      <c r="VXY689" s="203"/>
      <c r="VXZ689" s="203"/>
      <c r="VYA689" s="203"/>
      <c r="VYB689" s="203"/>
      <c r="VYC689" s="203"/>
      <c r="VYD689" s="203"/>
      <c r="VYE689" s="203"/>
      <c r="VYF689" s="203"/>
      <c r="VYG689" s="203"/>
      <c r="VYH689" s="203"/>
      <c r="VYI689" s="203"/>
      <c r="VYJ689" s="203"/>
      <c r="VYK689" s="203"/>
      <c r="VYL689" s="203"/>
      <c r="VYM689" s="203"/>
      <c r="VYN689" s="203"/>
      <c r="VYO689" s="203"/>
      <c r="VYP689" s="203"/>
      <c r="VYQ689" s="203"/>
      <c r="VYR689" s="203"/>
      <c r="VYS689" s="203"/>
      <c r="VYT689" s="203"/>
      <c r="VYU689" s="203"/>
      <c r="VYV689" s="203"/>
      <c r="VYW689" s="203"/>
      <c r="VYX689" s="203"/>
      <c r="VYY689" s="203"/>
      <c r="VYZ689" s="203"/>
      <c r="VZA689" s="203"/>
      <c r="VZB689" s="203"/>
      <c r="VZC689" s="203"/>
      <c r="VZD689" s="203"/>
      <c r="VZE689" s="203"/>
      <c r="VZF689" s="203"/>
      <c r="VZG689" s="203"/>
      <c r="VZH689" s="203"/>
      <c r="VZI689" s="203"/>
      <c r="VZJ689" s="203"/>
      <c r="VZK689" s="203"/>
      <c r="VZL689" s="203"/>
      <c r="VZM689" s="203"/>
      <c r="VZN689" s="203"/>
      <c r="VZO689" s="203"/>
      <c r="VZP689" s="203"/>
      <c r="VZQ689" s="203"/>
      <c r="VZR689" s="203"/>
      <c r="VZS689" s="203"/>
      <c r="VZT689" s="203"/>
      <c r="VZU689" s="203"/>
      <c r="VZV689" s="203"/>
      <c r="VZW689" s="203"/>
      <c r="VZX689" s="203"/>
      <c r="VZY689" s="203"/>
      <c r="VZZ689" s="203"/>
      <c r="WAA689" s="203"/>
      <c r="WAB689" s="203"/>
      <c r="WAC689" s="203"/>
      <c r="WAD689" s="203"/>
      <c r="WAE689" s="203"/>
      <c r="WAF689" s="203"/>
      <c r="WAG689" s="203"/>
      <c r="WAH689" s="203"/>
      <c r="WAI689" s="203"/>
      <c r="WAJ689" s="203"/>
      <c r="WAK689" s="203"/>
      <c r="WAL689" s="203"/>
      <c r="WAM689" s="203"/>
      <c r="WAN689" s="203"/>
      <c r="WAO689" s="203"/>
      <c r="WAP689" s="203"/>
      <c r="WAQ689" s="203"/>
      <c r="WAR689" s="203"/>
      <c r="WAS689" s="203"/>
      <c r="WAT689" s="203"/>
      <c r="WAU689" s="203"/>
      <c r="WAV689" s="203"/>
      <c r="WAW689" s="203"/>
      <c r="WAX689" s="203"/>
      <c r="WAY689" s="203"/>
      <c r="WAZ689" s="203"/>
      <c r="WBA689" s="203"/>
      <c r="WBB689" s="203"/>
      <c r="WBC689" s="203"/>
      <c r="WBD689" s="203"/>
      <c r="WBE689" s="203"/>
      <c r="WBF689" s="203"/>
      <c r="WBG689" s="203"/>
      <c r="WBH689" s="203"/>
      <c r="WBI689" s="203"/>
      <c r="WBJ689" s="203"/>
      <c r="WBK689" s="203"/>
      <c r="WBL689" s="203"/>
      <c r="WBM689" s="203"/>
      <c r="WBN689" s="203"/>
      <c r="WBO689" s="203"/>
      <c r="WBP689" s="203"/>
      <c r="WBQ689" s="203"/>
      <c r="WBR689" s="203"/>
      <c r="WBS689" s="203"/>
      <c r="WBT689" s="203"/>
      <c r="WBU689" s="203"/>
      <c r="WBV689" s="203"/>
      <c r="WBW689" s="203"/>
      <c r="WBX689" s="203"/>
      <c r="WBY689" s="203"/>
      <c r="WBZ689" s="203"/>
      <c r="WCA689" s="203"/>
      <c r="WCB689" s="203"/>
      <c r="WCC689" s="203"/>
      <c r="WCD689" s="203"/>
      <c r="WCE689" s="203"/>
      <c r="WCF689" s="203"/>
      <c r="WCG689" s="203"/>
      <c r="WCH689" s="203"/>
      <c r="WCI689" s="203"/>
      <c r="WCJ689" s="203"/>
      <c r="WCK689" s="203"/>
      <c r="WCL689" s="203"/>
      <c r="WCM689" s="203"/>
      <c r="WCN689" s="203"/>
      <c r="WCO689" s="203"/>
      <c r="WCP689" s="203"/>
      <c r="WCQ689" s="203"/>
      <c r="WCR689" s="203"/>
      <c r="WCS689" s="203"/>
      <c r="WCT689" s="203"/>
      <c r="WCU689" s="203"/>
      <c r="WCV689" s="203"/>
      <c r="WCW689" s="203"/>
      <c r="WCX689" s="203"/>
      <c r="WCY689" s="203"/>
      <c r="WCZ689" s="203"/>
      <c r="WDA689" s="203"/>
      <c r="WDB689" s="203"/>
      <c r="WDC689" s="203"/>
      <c r="WDD689" s="203"/>
      <c r="WDE689" s="203"/>
      <c r="WDF689" s="203"/>
      <c r="WDG689" s="203"/>
      <c r="WDH689" s="203"/>
      <c r="WDI689" s="203"/>
      <c r="WDJ689" s="203"/>
      <c r="WDK689" s="203"/>
      <c r="WDL689" s="203"/>
      <c r="WDM689" s="203"/>
      <c r="WDN689" s="203"/>
      <c r="WDO689" s="203"/>
      <c r="WDP689" s="203"/>
      <c r="WDQ689" s="203"/>
      <c r="WDR689" s="203"/>
      <c r="WDS689" s="203"/>
      <c r="WDT689" s="203"/>
      <c r="WDU689" s="203"/>
      <c r="WDV689" s="203"/>
      <c r="WDW689" s="203"/>
      <c r="WDX689" s="203"/>
      <c r="WDY689" s="203"/>
      <c r="WDZ689" s="203"/>
      <c r="WEA689" s="203"/>
      <c r="WEB689" s="203"/>
      <c r="WEC689" s="203"/>
      <c r="WED689" s="203"/>
      <c r="WEE689" s="203"/>
      <c r="WEF689" s="203"/>
      <c r="WEG689" s="203"/>
      <c r="WEH689" s="203"/>
      <c r="WEI689" s="203"/>
      <c r="WEJ689" s="203"/>
      <c r="WEK689" s="203"/>
      <c r="WEL689" s="203"/>
      <c r="WEM689" s="203"/>
      <c r="WEN689" s="203"/>
      <c r="WEO689" s="203"/>
      <c r="WEP689" s="203"/>
      <c r="WEQ689" s="203"/>
      <c r="WER689" s="203"/>
      <c r="WES689" s="203"/>
      <c r="WET689" s="203"/>
      <c r="WEU689" s="203"/>
      <c r="WEV689" s="203"/>
      <c r="WEW689" s="203"/>
      <c r="WEX689" s="203"/>
      <c r="WEY689" s="203"/>
      <c r="WEZ689" s="203"/>
      <c r="WFA689" s="203"/>
      <c r="WFB689" s="203"/>
      <c r="WFC689" s="203"/>
      <c r="WFD689" s="203"/>
      <c r="WFE689" s="203"/>
      <c r="WFF689" s="203"/>
      <c r="WFG689" s="203"/>
      <c r="WFH689" s="203"/>
      <c r="WFI689" s="203"/>
      <c r="WFJ689" s="203"/>
      <c r="WFK689" s="203"/>
      <c r="WFL689" s="203"/>
      <c r="WFM689" s="203"/>
      <c r="WFN689" s="203"/>
      <c r="WFO689" s="203"/>
      <c r="WFP689" s="203"/>
      <c r="WFQ689" s="203"/>
      <c r="WFR689" s="203"/>
      <c r="WFS689" s="203"/>
      <c r="WFT689" s="203"/>
      <c r="WFU689" s="203"/>
      <c r="WFV689" s="203"/>
      <c r="WFW689" s="203"/>
      <c r="WFX689" s="203"/>
      <c r="WFY689" s="203"/>
      <c r="WFZ689" s="203"/>
      <c r="WGA689" s="203"/>
      <c r="WGB689" s="203"/>
      <c r="WGC689" s="203"/>
      <c r="WGD689" s="203"/>
      <c r="WGE689" s="203"/>
      <c r="WGF689" s="203"/>
      <c r="WGG689" s="203"/>
      <c r="WGH689" s="203"/>
      <c r="WGI689" s="203"/>
      <c r="WGJ689" s="203"/>
      <c r="WGK689" s="203"/>
      <c r="WGL689" s="203"/>
      <c r="WGM689" s="203"/>
      <c r="WGN689" s="203"/>
      <c r="WGO689" s="203"/>
      <c r="WGP689" s="203"/>
      <c r="WGQ689" s="203"/>
      <c r="WGR689" s="203"/>
      <c r="WGS689" s="203"/>
      <c r="WGT689" s="203"/>
      <c r="WGU689" s="203"/>
      <c r="WGV689" s="203"/>
      <c r="WGW689" s="203"/>
      <c r="WGX689" s="203"/>
      <c r="WGY689" s="203"/>
      <c r="WGZ689" s="203"/>
      <c r="WHA689" s="203"/>
      <c r="WHB689" s="203"/>
      <c r="WHC689" s="203"/>
      <c r="WHD689" s="203"/>
      <c r="WHE689" s="203"/>
      <c r="WHF689" s="203"/>
      <c r="WHG689" s="203"/>
      <c r="WHH689" s="203"/>
      <c r="WHI689" s="203"/>
      <c r="WHJ689" s="203"/>
      <c r="WHK689" s="203"/>
      <c r="WHL689" s="203"/>
      <c r="WHM689" s="203"/>
      <c r="WHN689" s="203"/>
      <c r="WHO689" s="203"/>
      <c r="WHP689" s="203"/>
      <c r="WHQ689" s="203"/>
      <c r="WHR689" s="203"/>
      <c r="WHS689" s="203"/>
      <c r="WHT689" s="203"/>
      <c r="WHU689" s="203"/>
      <c r="WHV689" s="203"/>
      <c r="WHW689" s="203"/>
      <c r="WHX689" s="203"/>
      <c r="WHY689" s="203"/>
      <c r="WHZ689" s="203"/>
      <c r="WIA689" s="203"/>
      <c r="WIB689" s="203"/>
      <c r="WIC689" s="203"/>
      <c r="WID689" s="203"/>
      <c r="WIE689" s="203"/>
      <c r="WIF689" s="203"/>
      <c r="WIG689" s="203"/>
      <c r="WIH689" s="203"/>
      <c r="WII689" s="203"/>
      <c r="WIJ689" s="203"/>
      <c r="WIK689" s="203"/>
      <c r="WIL689" s="203"/>
      <c r="WIM689" s="203"/>
      <c r="WIN689" s="203"/>
      <c r="WIO689" s="203"/>
      <c r="WIP689" s="203"/>
      <c r="WIQ689" s="203"/>
      <c r="WIR689" s="203"/>
      <c r="WIS689" s="203"/>
      <c r="WIT689" s="203"/>
      <c r="WIU689" s="203"/>
      <c r="WIV689" s="203"/>
      <c r="WIW689" s="203"/>
      <c r="WIX689" s="203"/>
      <c r="WIY689" s="203"/>
      <c r="WIZ689" s="203"/>
      <c r="WJA689" s="203"/>
      <c r="WJB689" s="203"/>
      <c r="WJC689" s="203"/>
      <c r="WJD689" s="203"/>
      <c r="WJE689" s="203"/>
      <c r="WJF689" s="203"/>
      <c r="WJG689" s="203"/>
      <c r="WJH689" s="203"/>
      <c r="WJI689" s="203"/>
      <c r="WJJ689" s="203"/>
      <c r="WJK689" s="203"/>
      <c r="WJL689" s="203"/>
      <c r="WJM689" s="203"/>
      <c r="WJN689" s="203"/>
      <c r="WJO689" s="203"/>
      <c r="WJP689" s="203"/>
      <c r="WJQ689" s="203"/>
      <c r="WJR689" s="203"/>
      <c r="WJS689" s="203"/>
      <c r="WJT689" s="203"/>
      <c r="WJU689" s="203"/>
      <c r="WJV689" s="203"/>
      <c r="WJW689" s="203"/>
      <c r="WJX689" s="203"/>
      <c r="WJY689" s="203"/>
      <c r="WJZ689" s="203"/>
      <c r="WKA689" s="203"/>
      <c r="WKB689" s="203"/>
      <c r="WKC689" s="203"/>
      <c r="WKD689" s="203"/>
      <c r="WKE689" s="203"/>
      <c r="WKF689" s="203"/>
      <c r="WKG689" s="203"/>
      <c r="WKH689" s="203"/>
      <c r="WKI689" s="203"/>
      <c r="WKJ689" s="203"/>
      <c r="WKK689" s="203"/>
      <c r="WKL689" s="203"/>
      <c r="WKM689" s="203"/>
      <c r="WKN689" s="203"/>
      <c r="WKO689" s="203"/>
      <c r="WKP689" s="203"/>
      <c r="WKQ689" s="203"/>
      <c r="WKR689" s="203"/>
      <c r="WKS689" s="203"/>
      <c r="WKT689" s="203"/>
      <c r="WKU689" s="203"/>
      <c r="WKV689" s="203"/>
      <c r="WKW689" s="203"/>
      <c r="WKX689" s="203"/>
      <c r="WKY689" s="203"/>
      <c r="WKZ689" s="203"/>
      <c r="WLA689" s="203"/>
      <c r="WLB689" s="203"/>
      <c r="WLC689" s="203"/>
      <c r="WLD689" s="203"/>
      <c r="WLE689" s="203"/>
      <c r="WLF689" s="203"/>
      <c r="WLG689" s="203"/>
      <c r="WLH689" s="203"/>
      <c r="WLI689" s="203"/>
      <c r="WLJ689" s="203"/>
      <c r="WLK689" s="203"/>
      <c r="WLL689" s="203"/>
      <c r="WLM689" s="203"/>
      <c r="WLN689" s="203"/>
      <c r="WLO689" s="203"/>
      <c r="WLP689" s="203"/>
      <c r="WLQ689" s="203"/>
      <c r="WLR689" s="203"/>
      <c r="WLS689" s="203"/>
      <c r="WLT689" s="203"/>
      <c r="WLU689" s="203"/>
      <c r="WLV689" s="203"/>
      <c r="WLW689" s="203"/>
      <c r="WLX689" s="203"/>
      <c r="WLY689" s="203"/>
      <c r="WLZ689" s="203"/>
      <c r="WMA689" s="203"/>
      <c r="WMB689" s="203"/>
      <c r="WMC689" s="203"/>
      <c r="WMD689" s="203"/>
      <c r="WME689" s="203"/>
      <c r="WMF689" s="203"/>
      <c r="WMG689" s="203"/>
      <c r="WMH689" s="203"/>
      <c r="WMI689" s="203"/>
      <c r="WMJ689" s="203"/>
      <c r="WMK689" s="203"/>
      <c r="WML689" s="203"/>
      <c r="WMM689" s="203"/>
      <c r="WMN689" s="203"/>
      <c r="WMO689" s="203"/>
      <c r="WMP689" s="203"/>
      <c r="WMQ689" s="203"/>
      <c r="WMR689" s="203"/>
      <c r="WMS689" s="203"/>
      <c r="WMT689" s="203"/>
      <c r="WMU689" s="203"/>
      <c r="WMV689" s="203"/>
      <c r="WMW689" s="203"/>
      <c r="WMX689" s="203"/>
      <c r="WMY689" s="203"/>
      <c r="WMZ689" s="203"/>
      <c r="WNA689" s="203"/>
      <c r="WNB689" s="203"/>
      <c r="WNC689" s="203"/>
      <c r="WND689" s="203"/>
      <c r="WNE689" s="203"/>
      <c r="WNF689" s="203"/>
      <c r="WNG689" s="203"/>
      <c r="WNH689" s="203"/>
      <c r="WNI689" s="203"/>
      <c r="WNJ689" s="203"/>
      <c r="WNK689" s="203"/>
      <c r="WNL689" s="203"/>
      <c r="WNM689" s="203"/>
      <c r="WNN689" s="203"/>
      <c r="WNO689" s="203"/>
      <c r="WNP689" s="203"/>
      <c r="WNQ689" s="203"/>
      <c r="WNR689" s="203"/>
      <c r="WNS689" s="203"/>
      <c r="WNT689" s="203"/>
      <c r="WNU689" s="203"/>
      <c r="WNV689" s="203"/>
      <c r="WNW689" s="203"/>
      <c r="WNX689" s="203"/>
      <c r="WNY689" s="203"/>
      <c r="WNZ689" s="203"/>
      <c r="WOA689" s="203"/>
      <c r="WOB689" s="203"/>
      <c r="WOC689" s="203"/>
      <c r="WOD689" s="203"/>
      <c r="WOE689" s="203"/>
      <c r="WOF689" s="203"/>
      <c r="WOG689" s="203"/>
      <c r="WOH689" s="203"/>
      <c r="WOI689" s="203"/>
      <c r="WOJ689" s="203"/>
      <c r="WOK689" s="203"/>
      <c r="WOL689" s="203"/>
      <c r="WOM689" s="203"/>
      <c r="WON689" s="203"/>
      <c r="WOO689" s="203"/>
      <c r="WOP689" s="203"/>
      <c r="WOQ689" s="203"/>
      <c r="WOR689" s="203"/>
      <c r="WOS689" s="203"/>
      <c r="WOT689" s="203"/>
      <c r="WOU689" s="203"/>
      <c r="WOV689" s="203"/>
      <c r="WOW689" s="203"/>
      <c r="WOX689" s="203"/>
      <c r="WOY689" s="203"/>
      <c r="WOZ689" s="203"/>
      <c r="WPA689" s="203"/>
      <c r="WPB689" s="203"/>
      <c r="WPC689" s="203"/>
      <c r="WPD689" s="203"/>
      <c r="WPE689" s="203"/>
      <c r="WPF689" s="203"/>
      <c r="WPG689" s="203"/>
      <c r="WPH689" s="203"/>
      <c r="WPI689" s="203"/>
      <c r="WPJ689" s="203"/>
      <c r="WPK689" s="203"/>
      <c r="WPL689" s="203"/>
      <c r="WPM689" s="203"/>
      <c r="WPN689" s="203"/>
      <c r="WPO689" s="203"/>
      <c r="WPP689" s="203"/>
      <c r="WPQ689" s="203"/>
      <c r="WPR689" s="203"/>
      <c r="WPS689" s="203"/>
      <c r="WPT689" s="203"/>
      <c r="WPU689" s="203"/>
      <c r="WPV689" s="203"/>
      <c r="WPW689" s="203"/>
      <c r="WPX689" s="203"/>
      <c r="WPY689" s="203"/>
      <c r="WPZ689" s="203"/>
      <c r="WQA689" s="203"/>
      <c r="WQB689" s="203"/>
      <c r="WQC689" s="203"/>
      <c r="WQD689" s="203"/>
      <c r="WQE689" s="203"/>
      <c r="WQF689" s="203"/>
      <c r="WQG689" s="203"/>
      <c r="WQH689" s="203"/>
      <c r="WQI689" s="203"/>
      <c r="WQJ689" s="203"/>
      <c r="WQK689" s="203"/>
      <c r="WQL689" s="203"/>
      <c r="WQM689" s="203"/>
      <c r="WQN689" s="203"/>
      <c r="WQO689" s="203"/>
      <c r="WQP689" s="203"/>
      <c r="WQQ689" s="203"/>
      <c r="WQR689" s="203"/>
      <c r="WQS689" s="203"/>
      <c r="WQT689" s="203"/>
      <c r="WQU689" s="203"/>
      <c r="WQV689" s="203"/>
      <c r="WQW689" s="203"/>
      <c r="WQX689" s="203"/>
      <c r="WQY689" s="203"/>
      <c r="WQZ689" s="203"/>
      <c r="WRA689" s="203"/>
      <c r="WRB689" s="203"/>
      <c r="WRC689" s="203"/>
      <c r="WRD689" s="203"/>
      <c r="WRE689" s="203"/>
      <c r="WRF689" s="203"/>
      <c r="WRG689" s="203"/>
      <c r="WRH689" s="203"/>
      <c r="WRI689" s="203"/>
      <c r="WRJ689" s="203"/>
      <c r="WRK689" s="203"/>
      <c r="WRL689" s="203"/>
      <c r="WRM689" s="203"/>
      <c r="WRN689" s="203"/>
      <c r="WRO689" s="203"/>
      <c r="WRP689" s="203"/>
      <c r="WRQ689" s="203"/>
      <c r="WRR689" s="203"/>
      <c r="WRS689" s="203"/>
      <c r="WRT689" s="203"/>
      <c r="WRU689" s="203"/>
      <c r="WRV689" s="203"/>
      <c r="WRW689" s="203"/>
      <c r="WRX689" s="203"/>
      <c r="WRY689" s="203"/>
      <c r="WRZ689" s="203"/>
      <c r="WSA689" s="203"/>
      <c r="WSB689" s="203"/>
      <c r="WSC689" s="203"/>
      <c r="WSD689" s="203"/>
      <c r="WSE689" s="203"/>
      <c r="WSF689" s="203"/>
      <c r="WSG689" s="203"/>
      <c r="WSH689" s="203"/>
      <c r="WSI689" s="203"/>
      <c r="WSJ689" s="203"/>
      <c r="WSK689" s="203"/>
      <c r="WSL689" s="203"/>
      <c r="WSM689" s="203"/>
      <c r="WSN689" s="203"/>
      <c r="WSO689" s="203"/>
      <c r="WSP689" s="203"/>
      <c r="WSQ689" s="203"/>
      <c r="WSR689" s="203"/>
      <c r="WSS689" s="203"/>
      <c r="WST689" s="203"/>
      <c r="WSU689" s="203"/>
      <c r="WSV689" s="203"/>
      <c r="WSW689" s="203"/>
      <c r="WSX689" s="203"/>
      <c r="WSY689" s="203"/>
      <c r="WSZ689" s="203"/>
      <c r="WTA689" s="203"/>
      <c r="WTB689" s="203"/>
      <c r="WTC689" s="203"/>
      <c r="WTD689" s="203"/>
      <c r="WTE689" s="203"/>
      <c r="WTF689" s="203"/>
      <c r="WTG689" s="203"/>
      <c r="WTH689" s="203"/>
      <c r="WTI689" s="203"/>
      <c r="WTJ689" s="203"/>
      <c r="WTK689" s="203"/>
      <c r="WTL689" s="203"/>
      <c r="WTM689" s="203"/>
      <c r="WTN689" s="203"/>
      <c r="WTO689" s="203"/>
      <c r="WTP689" s="203"/>
      <c r="WTQ689" s="203"/>
      <c r="WTR689" s="203"/>
      <c r="WTS689" s="203"/>
      <c r="WTT689" s="203"/>
      <c r="WTU689" s="203"/>
      <c r="WTV689" s="203"/>
      <c r="WTW689" s="203"/>
      <c r="WTX689" s="203"/>
      <c r="WTY689" s="203"/>
      <c r="WTZ689" s="203"/>
      <c r="WUA689" s="203"/>
      <c r="WUB689" s="203"/>
      <c r="WUC689" s="203"/>
      <c r="WUD689" s="203"/>
      <c r="WUE689" s="203"/>
      <c r="WUF689" s="203"/>
      <c r="WUG689" s="203"/>
      <c r="WUH689" s="203"/>
      <c r="WUI689" s="203"/>
      <c r="WUJ689" s="203"/>
      <c r="WUK689" s="203"/>
      <c r="WUL689" s="203"/>
      <c r="WUM689" s="203"/>
      <c r="WUN689" s="203"/>
      <c r="WUO689" s="203"/>
      <c r="WUP689" s="203"/>
      <c r="WUQ689" s="203"/>
      <c r="WUR689" s="203"/>
      <c r="WUS689" s="203"/>
      <c r="WUT689" s="203"/>
      <c r="WUU689" s="203"/>
      <c r="WUV689" s="203"/>
      <c r="WUW689" s="203"/>
      <c r="WUX689" s="203"/>
      <c r="WUY689" s="203"/>
      <c r="WUZ689" s="203"/>
      <c r="WVA689" s="203"/>
      <c r="WVB689" s="203"/>
      <c r="WVC689" s="203"/>
      <c r="WVD689" s="203"/>
      <c r="WVE689" s="203"/>
      <c r="WVF689" s="203"/>
      <c r="WVG689" s="203"/>
      <c r="WVH689" s="203"/>
      <c r="WVI689" s="203"/>
      <c r="WVJ689" s="203"/>
      <c r="WVK689" s="203"/>
      <c r="WVL689" s="203"/>
      <c r="WVM689" s="203"/>
      <c r="WVN689" s="203"/>
      <c r="WVO689" s="203"/>
      <c r="WVP689" s="203"/>
      <c r="WVQ689" s="203"/>
      <c r="WVR689" s="203"/>
      <c r="WVS689" s="203"/>
      <c r="WVT689" s="203"/>
      <c r="WVU689" s="203"/>
      <c r="WVV689" s="203"/>
      <c r="WVW689" s="203"/>
      <c r="WVX689" s="203"/>
      <c r="WVY689" s="203"/>
      <c r="WVZ689" s="203"/>
      <c r="WWA689" s="203"/>
      <c r="WWB689" s="203"/>
      <c r="WWC689" s="203"/>
      <c r="WWD689" s="203"/>
      <c r="WWE689" s="203"/>
      <c r="WWF689" s="203"/>
      <c r="WWG689" s="203"/>
      <c r="WWH689" s="203"/>
      <c r="WWI689" s="203"/>
      <c r="WWJ689" s="203"/>
      <c r="WWK689" s="203"/>
      <c r="WWL689" s="203"/>
      <c r="WWM689" s="203"/>
      <c r="WWN689" s="203"/>
      <c r="WWO689" s="203"/>
      <c r="WWP689" s="203"/>
      <c r="WWQ689" s="203"/>
      <c r="WWR689" s="203"/>
      <c r="WWS689" s="203"/>
      <c r="WWT689" s="203"/>
      <c r="WWU689" s="203"/>
      <c r="WWV689" s="203"/>
      <c r="WWW689" s="203"/>
      <c r="WWX689" s="203"/>
      <c r="WWY689" s="203"/>
      <c r="WWZ689" s="203"/>
      <c r="WXA689" s="203"/>
      <c r="WXB689" s="203"/>
      <c r="WXC689" s="203"/>
      <c r="WXD689" s="203"/>
      <c r="WXE689" s="203"/>
      <c r="WXF689" s="203"/>
      <c r="WXG689" s="203"/>
      <c r="WXH689" s="203"/>
      <c r="WXI689" s="203"/>
      <c r="WXJ689" s="203"/>
      <c r="WXK689" s="203"/>
      <c r="WXL689" s="203"/>
      <c r="WXM689" s="203"/>
      <c r="WXN689" s="203"/>
      <c r="WXO689" s="203"/>
      <c r="WXP689" s="203"/>
      <c r="WXQ689" s="203"/>
      <c r="WXR689" s="203"/>
      <c r="WXS689" s="203"/>
      <c r="WXT689" s="203"/>
      <c r="WXU689" s="203"/>
      <c r="WXV689" s="203"/>
      <c r="WXW689" s="203"/>
      <c r="WXX689" s="203"/>
      <c r="WXY689" s="203"/>
      <c r="WXZ689" s="203"/>
      <c r="WYA689" s="203"/>
      <c r="WYB689" s="203"/>
      <c r="WYC689" s="203"/>
      <c r="WYD689" s="203"/>
      <c r="WYE689" s="203"/>
      <c r="WYF689" s="203"/>
      <c r="WYG689" s="203"/>
      <c r="WYH689" s="203"/>
      <c r="WYI689" s="203"/>
      <c r="WYJ689" s="203"/>
      <c r="WYK689" s="203"/>
      <c r="WYL689" s="203"/>
      <c r="WYM689" s="203"/>
      <c r="WYN689" s="203"/>
      <c r="WYO689" s="203"/>
      <c r="WYP689" s="203"/>
      <c r="WYQ689" s="203"/>
      <c r="WYR689" s="203"/>
      <c r="WYS689" s="203"/>
      <c r="WYT689" s="203"/>
      <c r="WYU689" s="203"/>
      <c r="WYV689" s="203"/>
      <c r="WYW689" s="203"/>
      <c r="WYX689" s="203"/>
      <c r="WYY689" s="203"/>
      <c r="WYZ689" s="203"/>
      <c r="WZA689" s="203"/>
      <c r="WZB689" s="203"/>
      <c r="WZC689" s="203"/>
      <c r="WZD689" s="203"/>
      <c r="WZE689" s="203"/>
      <c r="WZF689" s="203"/>
      <c r="WZG689" s="203"/>
      <c r="WZH689" s="203"/>
      <c r="WZI689" s="203"/>
      <c r="WZJ689" s="203"/>
      <c r="WZK689" s="203"/>
      <c r="WZL689" s="203"/>
      <c r="WZM689" s="203"/>
      <c r="WZN689" s="203"/>
      <c r="WZO689" s="203"/>
      <c r="WZP689" s="203"/>
      <c r="WZQ689" s="203"/>
      <c r="WZR689" s="203"/>
      <c r="WZS689" s="203"/>
      <c r="WZT689" s="203"/>
      <c r="WZU689" s="203"/>
      <c r="WZV689" s="203"/>
      <c r="WZW689" s="203"/>
      <c r="WZX689" s="203"/>
      <c r="WZY689" s="203"/>
      <c r="WZZ689" s="203"/>
      <c r="XAA689" s="203"/>
      <c r="XAB689" s="203"/>
      <c r="XAC689" s="203"/>
      <c r="XAD689" s="203"/>
      <c r="XAE689" s="203"/>
      <c r="XAF689" s="203"/>
      <c r="XAG689" s="203"/>
      <c r="XAH689" s="203"/>
      <c r="XAI689" s="203"/>
      <c r="XAJ689" s="203"/>
      <c r="XAK689" s="203"/>
      <c r="XAL689" s="203"/>
      <c r="XAM689" s="203"/>
      <c r="XAN689" s="203"/>
      <c r="XAO689" s="203"/>
      <c r="XAP689" s="203"/>
      <c r="XAQ689" s="203"/>
      <c r="XAR689" s="203"/>
      <c r="XAS689" s="203"/>
      <c r="XAT689" s="203"/>
      <c r="XAU689" s="203"/>
      <c r="XAV689" s="203"/>
      <c r="XAW689" s="203"/>
      <c r="XAX689" s="203"/>
      <c r="XAY689" s="203"/>
      <c r="XAZ689" s="203"/>
      <c r="XBA689" s="203"/>
      <c r="XBB689" s="203"/>
      <c r="XBC689" s="203"/>
      <c r="XBD689" s="203"/>
      <c r="XBE689" s="203"/>
      <c r="XBF689" s="203"/>
      <c r="XBG689" s="203"/>
      <c r="XBH689" s="203"/>
      <c r="XBI689" s="203"/>
      <c r="XBJ689" s="203"/>
      <c r="XBK689" s="203"/>
      <c r="XBL689" s="203"/>
      <c r="XBM689" s="203"/>
      <c r="XBN689" s="203"/>
      <c r="XBO689" s="203"/>
      <c r="XBP689" s="203"/>
      <c r="XBQ689" s="203"/>
      <c r="XBR689" s="203"/>
      <c r="XBS689" s="203"/>
      <c r="XBT689" s="203"/>
      <c r="XBU689" s="203"/>
      <c r="XBV689" s="203"/>
      <c r="XBW689" s="203"/>
      <c r="XBX689" s="203"/>
      <c r="XBY689" s="203"/>
      <c r="XBZ689" s="203"/>
      <c r="XCA689" s="203"/>
      <c r="XCB689" s="203"/>
      <c r="XCC689" s="203"/>
      <c r="XCD689" s="203"/>
      <c r="XCE689" s="203"/>
      <c r="XCF689" s="203"/>
      <c r="XCG689" s="203"/>
      <c r="XCH689" s="203"/>
      <c r="XCI689" s="203"/>
      <c r="XCJ689" s="203"/>
      <c r="XCK689" s="203"/>
      <c r="XCL689" s="203"/>
      <c r="XCM689" s="203"/>
      <c r="XCN689" s="203"/>
      <c r="XCO689" s="203"/>
      <c r="XCP689" s="203"/>
      <c r="XCQ689" s="203"/>
      <c r="XCR689" s="203"/>
      <c r="XCS689" s="203"/>
      <c r="XCT689" s="203"/>
      <c r="XCU689" s="203"/>
      <c r="XCV689" s="203"/>
      <c r="XCW689" s="203"/>
      <c r="XCX689" s="203"/>
      <c r="XCY689" s="203"/>
      <c r="XCZ689" s="203"/>
      <c r="XDA689" s="203"/>
      <c r="XDB689" s="203"/>
      <c r="XDC689" s="203"/>
      <c r="XDD689" s="203"/>
      <c r="XDE689" s="203"/>
      <c r="XDF689" s="203"/>
      <c r="XDG689" s="203"/>
      <c r="XDH689" s="203"/>
      <c r="XDI689" s="203"/>
      <c r="XDJ689" s="203"/>
      <c r="XDK689" s="203"/>
      <c r="XDL689" s="203"/>
      <c r="XDM689" s="205"/>
      <c r="XDN689" s="205"/>
      <c r="XDO689" s="205"/>
      <c r="XDP689" s="205"/>
      <c r="XDQ689" s="205"/>
      <c r="XDR689" s="205"/>
      <c r="XDS689" s="205"/>
      <c r="XDT689" s="205"/>
      <c r="XDU689" s="205"/>
      <c r="XDV689" s="205"/>
      <c r="XDW689" s="205"/>
      <c r="XDX689" s="205"/>
      <c r="XDY689" s="205"/>
      <c r="XDZ689" s="205"/>
      <c r="XEA689" s="205"/>
      <c r="XEB689" s="205"/>
      <c r="XEC689" s="205"/>
      <c r="XED689" s="205"/>
      <c r="XEE689" s="205"/>
      <c r="XEF689" s="206"/>
      <c r="XEG689" s="206"/>
      <c r="XEH689" s="206"/>
      <c r="XEI689" s="206"/>
      <c r="XEJ689" s="206"/>
      <c r="XEK689" s="206"/>
      <c r="XEL689" s="206"/>
      <c r="XEM689" s="206"/>
      <c r="XEN689" s="206"/>
      <c r="XEO689" s="206"/>
      <c r="XEP689" s="206"/>
      <c r="XEQ689" s="206"/>
      <c r="XER689" s="206"/>
      <c r="XES689" s="206"/>
      <c r="XET689" s="206"/>
      <c r="XEU689" s="206"/>
      <c r="XEV689" s="206"/>
      <c r="XEW689" s="206"/>
      <c r="XEX689" s="206"/>
      <c r="XEY689" s="206"/>
      <c r="XEZ689" s="206"/>
      <c r="XFA689" s="206"/>
      <c r="XFB689" s="206"/>
    </row>
    <row r="690" hidden="1" customHeight="1" spans="1:7">
      <c r="A690" s="182" t="s">
        <v>858</v>
      </c>
      <c r="B690" s="183">
        <f t="shared" ref="B690:F690" si="270">SUM(B691:B693)</f>
        <v>0</v>
      </c>
      <c r="C690" s="183">
        <f t="shared" si="270"/>
        <v>0</v>
      </c>
      <c r="D690" s="183">
        <f t="shared" si="270"/>
        <v>0</v>
      </c>
      <c r="E690" s="183">
        <f t="shared" si="270"/>
        <v>0</v>
      </c>
      <c r="F690" s="183">
        <f t="shared" si="270"/>
        <v>0</v>
      </c>
      <c r="G690" s="184" t="s">
        <v>172</v>
      </c>
    </row>
    <row r="691" hidden="1" customHeight="1" spans="1:7">
      <c r="A691" s="182" t="s">
        <v>859</v>
      </c>
      <c r="B691" s="185"/>
      <c r="C691" s="185">
        <v>0</v>
      </c>
      <c r="D691" s="185"/>
      <c r="E691" s="185">
        <f t="shared" ref="E691:E693" si="271">C691+D691</f>
        <v>0</v>
      </c>
      <c r="F691" s="185">
        <f t="shared" ref="F691:F693" si="272">B691+E691</f>
        <v>0</v>
      </c>
      <c r="G691" s="184" t="s">
        <v>174</v>
      </c>
    </row>
    <row r="692" hidden="1" customHeight="1" spans="1:7">
      <c r="A692" s="182" t="s">
        <v>860</v>
      </c>
      <c r="B692" s="185"/>
      <c r="C692" s="185">
        <v>0</v>
      </c>
      <c r="D692" s="185"/>
      <c r="E692" s="185">
        <f t="shared" si="271"/>
        <v>0</v>
      </c>
      <c r="F692" s="185">
        <f t="shared" si="272"/>
        <v>0</v>
      </c>
      <c r="G692" s="184" t="s">
        <v>174</v>
      </c>
    </row>
    <row r="693" hidden="1" customHeight="1" spans="1:7">
      <c r="A693" s="182" t="s">
        <v>861</v>
      </c>
      <c r="B693" s="185"/>
      <c r="C693" s="185">
        <v>0</v>
      </c>
      <c r="D693" s="185"/>
      <c r="E693" s="185">
        <f t="shared" si="271"/>
        <v>0</v>
      </c>
      <c r="F693" s="185">
        <f t="shared" si="272"/>
        <v>0</v>
      </c>
      <c r="G693" s="184" t="s">
        <v>174</v>
      </c>
    </row>
    <row r="694" hidden="1" customHeight="1" spans="1:7">
      <c r="A694" s="182" t="s">
        <v>862</v>
      </c>
      <c r="B694" s="183">
        <f t="shared" ref="B694:F694" si="273">SUM(B695:B697)</f>
        <v>108</v>
      </c>
      <c r="C694" s="183">
        <f t="shared" si="273"/>
        <v>0</v>
      </c>
      <c r="D694" s="183">
        <f t="shared" si="273"/>
        <v>0</v>
      </c>
      <c r="E694" s="183">
        <f t="shared" si="273"/>
        <v>0</v>
      </c>
      <c r="F694" s="183">
        <f t="shared" si="273"/>
        <v>108</v>
      </c>
      <c r="G694" s="184" t="s">
        <v>172</v>
      </c>
    </row>
    <row r="695" hidden="1" customHeight="1" spans="1:7">
      <c r="A695" s="182" t="s">
        <v>863</v>
      </c>
      <c r="B695" s="185"/>
      <c r="C695" s="185">
        <v>0</v>
      </c>
      <c r="D695" s="185"/>
      <c r="E695" s="185">
        <f t="shared" ref="E695:E697" si="274">C695+D695</f>
        <v>0</v>
      </c>
      <c r="F695" s="185">
        <f t="shared" ref="F695:F697" si="275">B695+E695</f>
        <v>0</v>
      </c>
      <c r="G695" s="184" t="s">
        <v>174</v>
      </c>
    </row>
    <row r="696" hidden="1" customHeight="1" spans="1:7">
      <c r="A696" s="182" t="s">
        <v>864</v>
      </c>
      <c r="B696" s="185"/>
      <c r="C696" s="185">
        <v>0</v>
      </c>
      <c r="D696" s="185"/>
      <c r="E696" s="185">
        <f t="shared" si="274"/>
        <v>0</v>
      </c>
      <c r="F696" s="185">
        <f t="shared" si="275"/>
        <v>0</v>
      </c>
      <c r="G696" s="184" t="s">
        <v>174</v>
      </c>
    </row>
    <row r="697" hidden="1" customHeight="1" spans="1:7">
      <c r="A697" s="182" t="s">
        <v>865</v>
      </c>
      <c r="B697" s="183">
        <v>108</v>
      </c>
      <c r="C697" s="185">
        <v>0</v>
      </c>
      <c r="D697" s="185"/>
      <c r="E697" s="185">
        <f t="shared" si="274"/>
        <v>0</v>
      </c>
      <c r="F697" s="185">
        <f t="shared" si="275"/>
        <v>108</v>
      </c>
      <c r="G697" s="184" t="s">
        <v>174</v>
      </c>
    </row>
    <row r="698" hidden="1" customHeight="1" spans="1:7">
      <c r="A698" s="182" t="s">
        <v>866</v>
      </c>
      <c r="B698" s="183">
        <f t="shared" ref="B698:F698" si="276">SUM(B699:B700)</f>
        <v>0</v>
      </c>
      <c r="C698" s="183">
        <f t="shared" si="276"/>
        <v>0</v>
      </c>
      <c r="D698" s="183">
        <f t="shared" si="276"/>
        <v>0</v>
      </c>
      <c r="E698" s="183">
        <f t="shared" si="276"/>
        <v>0</v>
      </c>
      <c r="F698" s="183">
        <f t="shared" si="276"/>
        <v>0</v>
      </c>
      <c r="G698" s="184" t="s">
        <v>172</v>
      </c>
    </row>
    <row r="699" hidden="1" customHeight="1" spans="1:7">
      <c r="A699" s="182" t="s">
        <v>867</v>
      </c>
      <c r="B699" s="185"/>
      <c r="C699" s="185">
        <v>0</v>
      </c>
      <c r="D699" s="185"/>
      <c r="E699" s="185">
        <f t="shared" ref="E699:E709" si="277">C699+D699</f>
        <v>0</v>
      </c>
      <c r="F699" s="185">
        <f t="shared" ref="F699:F709" si="278">B699+E699</f>
        <v>0</v>
      </c>
      <c r="G699" s="184" t="s">
        <v>174</v>
      </c>
    </row>
    <row r="700" hidden="1" customHeight="1" spans="1:7">
      <c r="A700" s="182" t="s">
        <v>868</v>
      </c>
      <c r="B700" s="185"/>
      <c r="C700" s="185">
        <v>0</v>
      </c>
      <c r="D700" s="185"/>
      <c r="E700" s="185">
        <f t="shared" si="277"/>
        <v>0</v>
      </c>
      <c r="F700" s="185">
        <f t="shared" si="278"/>
        <v>0</v>
      </c>
      <c r="G700" s="184" t="s">
        <v>174</v>
      </c>
    </row>
    <row r="701" hidden="1" customHeight="1" spans="1:7">
      <c r="A701" s="182" t="s">
        <v>869</v>
      </c>
      <c r="B701" s="183">
        <f t="shared" ref="B701:F701" si="279">SUM(B702:B709)</f>
        <v>369.02</v>
      </c>
      <c r="C701" s="183">
        <f t="shared" si="279"/>
        <v>14.73</v>
      </c>
      <c r="D701" s="183">
        <f t="shared" si="279"/>
        <v>0</v>
      </c>
      <c r="E701" s="183">
        <f t="shared" si="279"/>
        <v>14.73</v>
      </c>
      <c r="F701" s="183">
        <f t="shared" si="279"/>
        <v>383.75</v>
      </c>
      <c r="G701" s="184" t="s">
        <v>172</v>
      </c>
    </row>
    <row r="702" hidden="1" customHeight="1" spans="1:7">
      <c r="A702" s="182" t="s">
        <v>870</v>
      </c>
      <c r="B702" s="183">
        <v>369.02</v>
      </c>
      <c r="C702" s="185">
        <v>4.73</v>
      </c>
      <c r="D702" s="185"/>
      <c r="E702" s="185">
        <f t="shared" si="277"/>
        <v>4.73</v>
      </c>
      <c r="F702" s="185">
        <f t="shared" si="278"/>
        <v>373.75</v>
      </c>
      <c r="G702" s="184" t="s">
        <v>174</v>
      </c>
    </row>
    <row r="703" hidden="1" customHeight="1" spans="1:7">
      <c r="A703" s="182" t="s">
        <v>871</v>
      </c>
      <c r="B703" s="185"/>
      <c r="C703" s="185">
        <v>0</v>
      </c>
      <c r="D703" s="185"/>
      <c r="E703" s="185">
        <f t="shared" si="277"/>
        <v>0</v>
      </c>
      <c r="F703" s="185">
        <f t="shared" si="278"/>
        <v>0</v>
      </c>
      <c r="G703" s="184" t="s">
        <v>174</v>
      </c>
    </row>
    <row r="704" hidden="1" customHeight="1" spans="1:7">
      <c r="A704" s="182" t="s">
        <v>872</v>
      </c>
      <c r="B704" s="185"/>
      <c r="C704" s="185">
        <v>0</v>
      </c>
      <c r="D704" s="185"/>
      <c r="E704" s="185">
        <f t="shared" si="277"/>
        <v>0</v>
      </c>
      <c r="F704" s="185">
        <f t="shared" si="278"/>
        <v>0</v>
      </c>
      <c r="G704" s="184" t="s">
        <v>174</v>
      </c>
    </row>
    <row r="705" hidden="1" customHeight="1" spans="1:7">
      <c r="A705" s="182" t="s">
        <v>873</v>
      </c>
      <c r="B705" s="185"/>
      <c r="C705" s="185">
        <v>0</v>
      </c>
      <c r="D705" s="185"/>
      <c r="E705" s="185">
        <f t="shared" si="277"/>
        <v>0</v>
      </c>
      <c r="F705" s="185">
        <f t="shared" si="278"/>
        <v>0</v>
      </c>
      <c r="G705" s="184" t="s">
        <v>174</v>
      </c>
    </row>
    <row r="706" hidden="1" customHeight="1" spans="1:7">
      <c r="A706" s="182" t="s">
        <v>874</v>
      </c>
      <c r="B706" s="185"/>
      <c r="C706" s="185">
        <v>0</v>
      </c>
      <c r="D706" s="185"/>
      <c r="E706" s="185">
        <f t="shared" si="277"/>
        <v>0</v>
      </c>
      <c r="F706" s="185">
        <f t="shared" si="278"/>
        <v>0</v>
      </c>
      <c r="G706" s="184" t="s">
        <v>174</v>
      </c>
    </row>
    <row r="707" hidden="1" customHeight="1" spans="1:7">
      <c r="A707" s="182" t="s">
        <v>875</v>
      </c>
      <c r="B707" s="185"/>
      <c r="C707" s="185">
        <v>0</v>
      </c>
      <c r="D707" s="185"/>
      <c r="E707" s="185">
        <f t="shared" si="277"/>
        <v>0</v>
      </c>
      <c r="F707" s="185">
        <f t="shared" si="278"/>
        <v>0</v>
      </c>
      <c r="G707" s="184" t="s">
        <v>174</v>
      </c>
    </row>
    <row r="708" hidden="1" customHeight="1" spans="1:7">
      <c r="A708" s="182" t="s">
        <v>876</v>
      </c>
      <c r="B708" s="185"/>
      <c r="C708" s="185">
        <v>0</v>
      </c>
      <c r="D708" s="185"/>
      <c r="E708" s="185">
        <f t="shared" si="277"/>
        <v>0</v>
      </c>
      <c r="F708" s="185">
        <f t="shared" si="278"/>
        <v>0</v>
      </c>
      <c r="G708" s="184" t="s">
        <v>174</v>
      </c>
    </row>
    <row r="709" hidden="1" customHeight="1" spans="1:7">
      <c r="A709" s="182" t="s">
        <v>877</v>
      </c>
      <c r="B709" s="185"/>
      <c r="C709" s="185">
        <v>10</v>
      </c>
      <c r="D709" s="185"/>
      <c r="E709" s="185">
        <f t="shared" si="277"/>
        <v>10</v>
      </c>
      <c r="F709" s="185">
        <f t="shared" si="278"/>
        <v>10</v>
      </c>
      <c r="G709" s="184" t="s">
        <v>174</v>
      </c>
    </row>
    <row r="710" hidden="1" customHeight="1" spans="1:7">
      <c r="A710" s="182" t="s">
        <v>878</v>
      </c>
      <c r="B710" s="183">
        <f t="shared" ref="B710:F710" si="280">SUM(B711)</f>
        <v>310</v>
      </c>
      <c r="C710" s="183">
        <f t="shared" si="280"/>
        <v>0</v>
      </c>
      <c r="D710" s="183">
        <f t="shared" si="280"/>
        <v>0</v>
      </c>
      <c r="E710" s="183">
        <f t="shared" si="280"/>
        <v>0</v>
      </c>
      <c r="F710" s="183">
        <f t="shared" si="280"/>
        <v>310</v>
      </c>
      <c r="G710" s="184" t="s">
        <v>172</v>
      </c>
    </row>
    <row r="711" hidden="1" customHeight="1" spans="1:7">
      <c r="A711" s="182" t="s">
        <v>879</v>
      </c>
      <c r="B711" s="183">
        <v>310</v>
      </c>
      <c r="C711" s="185">
        <v>0</v>
      </c>
      <c r="D711" s="185"/>
      <c r="E711" s="185">
        <f t="shared" ref="E711:E724" si="281">C711+D711</f>
        <v>0</v>
      </c>
      <c r="F711" s="185">
        <f t="shared" ref="F711:F724" si="282">B711+E711</f>
        <v>310</v>
      </c>
      <c r="G711" s="184" t="s">
        <v>174</v>
      </c>
    </row>
    <row r="712" hidden="1" customHeight="1" spans="1:7">
      <c r="A712" s="182" t="s">
        <v>880</v>
      </c>
      <c r="B712" s="183">
        <f t="shared" ref="B712:F712" si="283">SUM(B713)</f>
        <v>0</v>
      </c>
      <c r="C712" s="183">
        <f t="shared" si="283"/>
        <v>0</v>
      </c>
      <c r="D712" s="183">
        <f t="shared" si="283"/>
        <v>0</v>
      </c>
      <c r="E712" s="183">
        <f t="shared" si="283"/>
        <v>0</v>
      </c>
      <c r="F712" s="183">
        <f t="shared" si="283"/>
        <v>0</v>
      </c>
      <c r="G712" s="184" t="s">
        <v>172</v>
      </c>
    </row>
    <row r="713" hidden="1" customHeight="1" spans="1:7">
      <c r="A713" s="182" t="s">
        <v>881</v>
      </c>
      <c r="B713" s="185"/>
      <c r="C713" s="185">
        <v>0</v>
      </c>
      <c r="D713" s="185"/>
      <c r="E713" s="185">
        <f t="shared" si="281"/>
        <v>0</v>
      </c>
      <c r="F713" s="185">
        <f t="shared" si="282"/>
        <v>0</v>
      </c>
      <c r="G713" s="184" t="s">
        <v>174</v>
      </c>
    </row>
    <row r="714" customHeight="1" spans="1:7">
      <c r="A714" s="179" t="s">
        <v>882</v>
      </c>
      <c r="B714" s="180">
        <f t="shared" ref="B714:F714" si="284">SUM(B715,B725,B729,B737,B742,B749,B755,B758,B761,B762,B763,B769,B770,B771,B786)</f>
        <v>0</v>
      </c>
      <c r="C714" s="180">
        <f t="shared" si="284"/>
        <v>21.36</v>
      </c>
      <c r="D714" s="180">
        <f t="shared" si="284"/>
        <v>0</v>
      </c>
      <c r="E714" s="180">
        <f t="shared" si="284"/>
        <v>21.36</v>
      </c>
      <c r="F714" s="180">
        <f t="shared" si="284"/>
        <v>21.36</v>
      </c>
      <c r="G714" s="181" t="s">
        <v>170</v>
      </c>
    </row>
    <row r="715" hidden="1" customHeight="1" spans="1:7">
      <c r="A715" s="182" t="s">
        <v>883</v>
      </c>
      <c r="B715" s="183">
        <f t="shared" ref="B715:F715" si="285">SUM(B716:B724)</f>
        <v>0</v>
      </c>
      <c r="C715" s="183">
        <f t="shared" si="285"/>
        <v>21.36</v>
      </c>
      <c r="D715" s="183">
        <f t="shared" si="285"/>
        <v>0</v>
      </c>
      <c r="E715" s="183">
        <f t="shared" si="285"/>
        <v>21.36</v>
      </c>
      <c r="F715" s="183">
        <f t="shared" si="285"/>
        <v>21.36</v>
      </c>
      <c r="G715" s="184" t="s">
        <v>172</v>
      </c>
    </row>
    <row r="716" hidden="1" customHeight="1" spans="1:7">
      <c r="A716" s="182" t="s">
        <v>884</v>
      </c>
      <c r="B716" s="185"/>
      <c r="C716" s="185">
        <v>11.36</v>
      </c>
      <c r="D716" s="185"/>
      <c r="E716" s="185">
        <f t="shared" si="281"/>
        <v>11.36</v>
      </c>
      <c r="F716" s="185">
        <f t="shared" si="282"/>
        <v>11.36</v>
      </c>
      <c r="G716" s="184" t="s">
        <v>174</v>
      </c>
    </row>
    <row r="717" hidden="1" customHeight="1" spans="1:7">
      <c r="A717" s="182" t="s">
        <v>885</v>
      </c>
      <c r="B717" s="185"/>
      <c r="C717" s="185">
        <v>10</v>
      </c>
      <c r="D717" s="185"/>
      <c r="E717" s="185">
        <f t="shared" si="281"/>
        <v>10</v>
      </c>
      <c r="F717" s="185">
        <f t="shared" si="282"/>
        <v>10</v>
      </c>
      <c r="G717" s="184" t="s">
        <v>174</v>
      </c>
    </row>
    <row r="718" hidden="1" customHeight="1" spans="1:7">
      <c r="A718" s="182" t="s">
        <v>886</v>
      </c>
      <c r="B718" s="185"/>
      <c r="C718" s="185">
        <v>0</v>
      </c>
      <c r="D718" s="185"/>
      <c r="E718" s="185">
        <f t="shared" si="281"/>
        <v>0</v>
      </c>
      <c r="F718" s="185">
        <f t="shared" si="282"/>
        <v>0</v>
      </c>
      <c r="G718" s="184" t="s">
        <v>174</v>
      </c>
    </row>
    <row r="719" hidden="1" customHeight="1" spans="1:7">
      <c r="A719" s="182" t="s">
        <v>887</v>
      </c>
      <c r="B719" s="185"/>
      <c r="C719" s="185">
        <v>0</v>
      </c>
      <c r="D719" s="185"/>
      <c r="E719" s="185">
        <f t="shared" si="281"/>
        <v>0</v>
      </c>
      <c r="F719" s="185">
        <f t="shared" si="282"/>
        <v>0</v>
      </c>
      <c r="G719" s="184" t="s">
        <v>174</v>
      </c>
    </row>
    <row r="720" hidden="1" customHeight="1" spans="1:7">
      <c r="A720" s="182" t="s">
        <v>888</v>
      </c>
      <c r="B720" s="185"/>
      <c r="C720" s="185">
        <v>0</v>
      </c>
      <c r="D720" s="185"/>
      <c r="E720" s="185">
        <f t="shared" si="281"/>
        <v>0</v>
      </c>
      <c r="F720" s="185">
        <f t="shared" si="282"/>
        <v>0</v>
      </c>
      <c r="G720" s="184" t="s">
        <v>174</v>
      </c>
    </row>
    <row r="721" hidden="1" customHeight="1" spans="1:7">
      <c r="A721" s="182" t="s">
        <v>889</v>
      </c>
      <c r="B721" s="185"/>
      <c r="C721" s="185">
        <v>0</v>
      </c>
      <c r="D721" s="185"/>
      <c r="E721" s="185">
        <f t="shared" si="281"/>
        <v>0</v>
      </c>
      <c r="F721" s="185">
        <f t="shared" si="282"/>
        <v>0</v>
      </c>
      <c r="G721" s="184" t="s">
        <v>174</v>
      </c>
    </row>
    <row r="722" hidden="1" customHeight="1" spans="1:7">
      <c r="A722" s="182" t="s">
        <v>890</v>
      </c>
      <c r="B722" s="185"/>
      <c r="C722" s="185">
        <v>0</v>
      </c>
      <c r="D722" s="185"/>
      <c r="E722" s="185">
        <f t="shared" si="281"/>
        <v>0</v>
      </c>
      <c r="F722" s="185">
        <f t="shared" si="282"/>
        <v>0</v>
      </c>
      <c r="G722" s="184" t="s">
        <v>174</v>
      </c>
    </row>
    <row r="723" hidden="1" customHeight="1" spans="1:7">
      <c r="A723" s="182" t="s">
        <v>891</v>
      </c>
      <c r="B723" s="185"/>
      <c r="C723" s="185">
        <v>0</v>
      </c>
      <c r="D723" s="185"/>
      <c r="E723" s="185">
        <f t="shared" si="281"/>
        <v>0</v>
      </c>
      <c r="F723" s="185">
        <f t="shared" si="282"/>
        <v>0</v>
      </c>
      <c r="G723" s="184" t="s">
        <v>174</v>
      </c>
    </row>
    <row r="724" hidden="1" customHeight="1" spans="1:7">
      <c r="A724" s="182" t="s">
        <v>892</v>
      </c>
      <c r="B724" s="185"/>
      <c r="C724" s="185">
        <v>0</v>
      </c>
      <c r="D724" s="185"/>
      <c r="E724" s="185">
        <f t="shared" si="281"/>
        <v>0</v>
      </c>
      <c r="F724" s="185">
        <f t="shared" si="282"/>
        <v>0</v>
      </c>
      <c r="G724" s="184" t="s">
        <v>174</v>
      </c>
    </row>
    <row r="725" hidden="1" customHeight="1" spans="1:7">
      <c r="A725" s="182" t="s">
        <v>893</v>
      </c>
      <c r="B725" s="183">
        <f t="shared" ref="B725:F725" si="286">SUM(B726:B728)</f>
        <v>0</v>
      </c>
      <c r="C725" s="183">
        <f t="shared" si="286"/>
        <v>0</v>
      </c>
      <c r="D725" s="183">
        <f t="shared" si="286"/>
        <v>0</v>
      </c>
      <c r="E725" s="183">
        <f t="shared" si="286"/>
        <v>0</v>
      </c>
      <c r="F725" s="183">
        <f t="shared" si="286"/>
        <v>0</v>
      </c>
      <c r="G725" s="184" t="s">
        <v>172</v>
      </c>
    </row>
    <row r="726" hidden="1" customHeight="1" spans="1:7">
      <c r="A726" s="182" t="s">
        <v>894</v>
      </c>
      <c r="B726" s="185"/>
      <c r="C726" s="185">
        <v>0</v>
      </c>
      <c r="D726" s="185"/>
      <c r="E726" s="185">
        <f t="shared" ref="E726:E728" si="287">C726+D726</f>
        <v>0</v>
      </c>
      <c r="F726" s="185">
        <f t="shared" ref="F726:F728" si="288">B726+E726</f>
        <v>0</v>
      </c>
      <c r="G726" s="184" t="s">
        <v>174</v>
      </c>
    </row>
    <row r="727" hidden="1" customHeight="1" spans="1:7">
      <c r="A727" s="182" t="s">
        <v>895</v>
      </c>
      <c r="B727" s="185"/>
      <c r="C727" s="185">
        <v>0</v>
      </c>
      <c r="D727" s="185"/>
      <c r="E727" s="185">
        <f t="shared" si="287"/>
        <v>0</v>
      </c>
      <c r="F727" s="185">
        <f t="shared" si="288"/>
        <v>0</v>
      </c>
      <c r="G727" s="184" t="s">
        <v>174</v>
      </c>
    </row>
    <row r="728" hidden="1" customHeight="1" spans="1:7">
      <c r="A728" s="182" t="s">
        <v>896</v>
      </c>
      <c r="B728" s="185"/>
      <c r="C728" s="185">
        <v>0</v>
      </c>
      <c r="D728" s="185"/>
      <c r="E728" s="185">
        <f t="shared" si="287"/>
        <v>0</v>
      </c>
      <c r="F728" s="185">
        <f t="shared" si="288"/>
        <v>0</v>
      </c>
      <c r="G728" s="184" t="s">
        <v>174</v>
      </c>
    </row>
    <row r="729" hidden="1" customHeight="1" spans="1:7">
      <c r="A729" s="182" t="s">
        <v>897</v>
      </c>
      <c r="B729" s="183">
        <f t="shared" ref="B729:F729" si="289">SUM(B730:B736)</f>
        <v>0</v>
      </c>
      <c r="C729" s="183">
        <f t="shared" si="289"/>
        <v>0</v>
      </c>
      <c r="D729" s="183">
        <f t="shared" si="289"/>
        <v>0</v>
      </c>
      <c r="E729" s="183">
        <f t="shared" si="289"/>
        <v>0</v>
      </c>
      <c r="F729" s="183">
        <f t="shared" si="289"/>
        <v>0</v>
      </c>
      <c r="G729" s="184" t="s">
        <v>172</v>
      </c>
    </row>
    <row r="730" hidden="1" customHeight="1" spans="1:7">
      <c r="A730" s="182" t="s">
        <v>898</v>
      </c>
      <c r="B730" s="185"/>
      <c r="C730" s="185">
        <v>0</v>
      </c>
      <c r="D730" s="185"/>
      <c r="E730" s="185">
        <f t="shared" ref="E730:E736" si="290">C730+D730</f>
        <v>0</v>
      </c>
      <c r="F730" s="185">
        <f t="shared" ref="F730:F736" si="291">B730+E730</f>
        <v>0</v>
      </c>
      <c r="G730" s="184" t="s">
        <v>174</v>
      </c>
    </row>
    <row r="731" hidden="1" customHeight="1" spans="1:7">
      <c r="A731" s="182" t="s">
        <v>899</v>
      </c>
      <c r="B731" s="185"/>
      <c r="C731" s="185">
        <v>0</v>
      </c>
      <c r="D731" s="185"/>
      <c r="E731" s="185">
        <f t="shared" si="290"/>
        <v>0</v>
      </c>
      <c r="F731" s="185">
        <f t="shared" si="291"/>
        <v>0</v>
      </c>
      <c r="G731" s="184" t="s">
        <v>174</v>
      </c>
    </row>
    <row r="732" hidden="1" customHeight="1" spans="1:7">
      <c r="A732" s="182" t="s">
        <v>900</v>
      </c>
      <c r="B732" s="185"/>
      <c r="C732" s="185">
        <v>0</v>
      </c>
      <c r="D732" s="185"/>
      <c r="E732" s="185">
        <f t="shared" si="290"/>
        <v>0</v>
      </c>
      <c r="F732" s="185">
        <f t="shared" si="291"/>
        <v>0</v>
      </c>
      <c r="G732" s="184" t="s">
        <v>174</v>
      </c>
    </row>
    <row r="733" hidden="1" customHeight="1" spans="1:7">
      <c r="A733" s="182" t="s">
        <v>901</v>
      </c>
      <c r="B733" s="185"/>
      <c r="C733" s="185">
        <v>0</v>
      </c>
      <c r="D733" s="185"/>
      <c r="E733" s="185">
        <f t="shared" si="290"/>
        <v>0</v>
      </c>
      <c r="F733" s="185">
        <f t="shared" si="291"/>
        <v>0</v>
      </c>
      <c r="G733" s="184" t="s">
        <v>174</v>
      </c>
    </row>
    <row r="734" hidden="1" customHeight="1" spans="1:7">
      <c r="A734" s="182" t="s">
        <v>902</v>
      </c>
      <c r="B734" s="185"/>
      <c r="C734" s="185">
        <v>0</v>
      </c>
      <c r="D734" s="185"/>
      <c r="E734" s="185">
        <f t="shared" si="290"/>
        <v>0</v>
      </c>
      <c r="F734" s="185">
        <f t="shared" si="291"/>
        <v>0</v>
      </c>
      <c r="G734" s="184" t="s">
        <v>174</v>
      </c>
    </row>
    <row r="735" hidden="1" customHeight="1" spans="1:7">
      <c r="A735" s="182" t="s">
        <v>903</v>
      </c>
      <c r="B735" s="185"/>
      <c r="C735" s="185">
        <v>0</v>
      </c>
      <c r="D735" s="185"/>
      <c r="E735" s="185">
        <f t="shared" si="290"/>
        <v>0</v>
      </c>
      <c r="F735" s="185">
        <f t="shared" si="291"/>
        <v>0</v>
      </c>
      <c r="G735" s="184" t="s">
        <v>174</v>
      </c>
    </row>
    <row r="736" hidden="1" customHeight="1" spans="1:7">
      <c r="A736" s="182" t="s">
        <v>904</v>
      </c>
      <c r="B736" s="185"/>
      <c r="C736" s="185">
        <v>0</v>
      </c>
      <c r="D736" s="185"/>
      <c r="E736" s="185">
        <f t="shared" si="290"/>
        <v>0</v>
      </c>
      <c r="F736" s="185">
        <f t="shared" si="291"/>
        <v>0</v>
      </c>
      <c r="G736" s="184" t="s">
        <v>174</v>
      </c>
    </row>
    <row r="737" hidden="1" customHeight="1" spans="1:7">
      <c r="A737" s="182" t="s">
        <v>905</v>
      </c>
      <c r="B737" s="183">
        <f t="shared" ref="B737:F737" si="292">SUM(B738:B741)</f>
        <v>0</v>
      </c>
      <c r="C737" s="183">
        <f t="shared" si="292"/>
        <v>0</v>
      </c>
      <c r="D737" s="183">
        <f t="shared" si="292"/>
        <v>0</v>
      </c>
      <c r="E737" s="183">
        <f t="shared" si="292"/>
        <v>0</v>
      </c>
      <c r="F737" s="183">
        <f t="shared" si="292"/>
        <v>0</v>
      </c>
      <c r="G737" s="184" t="s">
        <v>172</v>
      </c>
    </row>
    <row r="738" hidden="1" customHeight="1" spans="1:7">
      <c r="A738" s="182" t="s">
        <v>906</v>
      </c>
      <c r="B738" s="185"/>
      <c r="C738" s="185">
        <v>0</v>
      </c>
      <c r="D738" s="185"/>
      <c r="E738" s="185">
        <f t="shared" ref="E738:E741" si="293">C738+D738</f>
        <v>0</v>
      </c>
      <c r="F738" s="185">
        <f t="shared" ref="F738:F741" si="294">B738+E738</f>
        <v>0</v>
      </c>
      <c r="G738" s="184" t="s">
        <v>174</v>
      </c>
    </row>
    <row r="739" hidden="1" customHeight="1" spans="1:7">
      <c r="A739" s="182" t="s">
        <v>907</v>
      </c>
      <c r="B739" s="185"/>
      <c r="C739" s="185">
        <v>0</v>
      </c>
      <c r="D739" s="185"/>
      <c r="E739" s="185">
        <f t="shared" si="293"/>
        <v>0</v>
      </c>
      <c r="F739" s="185">
        <f t="shared" si="294"/>
        <v>0</v>
      </c>
      <c r="G739" s="184" t="s">
        <v>174</v>
      </c>
    </row>
    <row r="740" hidden="1" customHeight="1" spans="1:7">
      <c r="A740" s="182" t="s">
        <v>908</v>
      </c>
      <c r="B740" s="185"/>
      <c r="C740" s="185">
        <v>0</v>
      </c>
      <c r="D740" s="185"/>
      <c r="E740" s="185">
        <f t="shared" si="293"/>
        <v>0</v>
      </c>
      <c r="F740" s="185">
        <f t="shared" si="294"/>
        <v>0</v>
      </c>
      <c r="G740" s="184" t="s">
        <v>174</v>
      </c>
    </row>
    <row r="741" hidden="1" customHeight="1" spans="1:7">
      <c r="A741" s="182" t="s">
        <v>909</v>
      </c>
      <c r="B741" s="185"/>
      <c r="C741" s="185">
        <v>0</v>
      </c>
      <c r="D741" s="185"/>
      <c r="E741" s="185">
        <f t="shared" si="293"/>
        <v>0</v>
      </c>
      <c r="F741" s="185">
        <f t="shared" si="294"/>
        <v>0</v>
      </c>
      <c r="G741" s="184" t="s">
        <v>174</v>
      </c>
    </row>
    <row r="742" hidden="1" customHeight="1" spans="1:7">
      <c r="A742" s="182" t="s">
        <v>910</v>
      </c>
      <c r="B742" s="183">
        <f t="shared" ref="B742:F742" si="295">SUM(B743:B748)</f>
        <v>0</v>
      </c>
      <c r="C742" s="183">
        <f t="shared" si="295"/>
        <v>0</v>
      </c>
      <c r="D742" s="183">
        <f t="shared" si="295"/>
        <v>0</v>
      </c>
      <c r="E742" s="183">
        <f t="shared" si="295"/>
        <v>0</v>
      </c>
      <c r="F742" s="183">
        <f t="shared" si="295"/>
        <v>0</v>
      </c>
      <c r="G742" s="184" t="s">
        <v>172</v>
      </c>
    </row>
    <row r="743" hidden="1" customHeight="1" spans="1:7">
      <c r="A743" s="182" t="s">
        <v>911</v>
      </c>
      <c r="B743" s="185"/>
      <c r="C743" s="185">
        <v>0</v>
      </c>
      <c r="D743" s="185"/>
      <c r="E743" s="185">
        <f t="shared" ref="E743:E748" si="296">C743+D743</f>
        <v>0</v>
      </c>
      <c r="F743" s="185">
        <f t="shared" ref="F743:F748" si="297">B743+E743</f>
        <v>0</v>
      </c>
      <c r="G743" s="184" t="s">
        <v>174</v>
      </c>
    </row>
    <row r="744" hidden="1" customHeight="1" spans="1:7">
      <c r="A744" s="182" t="s">
        <v>912</v>
      </c>
      <c r="B744" s="185"/>
      <c r="C744" s="185">
        <v>0</v>
      </c>
      <c r="D744" s="185"/>
      <c r="E744" s="185">
        <f t="shared" si="296"/>
        <v>0</v>
      </c>
      <c r="F744" s="185">
        <f t="shared" si="297"/>
        <v>0</v>
      </c>
      <c r="G744" s="184" t="s">
        <v>174</v>
      </c>
    </row>
    <row r="745" hidden="1" customHeight="1" spans="1:7">
      <c r="A745" s="182" t="s">
        <v>913</v>
      </c>
      <c r="B745" s="185"/>
      <c r="C745" s="185">
        <v>0</v>
      </c>
      <c r="D745" s="185"/>
      <c r="E745" s="185">
        <f t="shared" si="296"/>
        <v>0</v>
      </c>
      <c r="F745" s="185">
        <f t="shared" si="297"/>
        <v>0</v>
      </c>
      <c r="G745" s="184" t="s">
        <v>174</v>
      </c>
    </row>
    <row r="746" hidden="1" customHeight="1" spans="1:7">
      <c r="A746" s="182" t="s">
        <v>914</v>
      </c>
      <c r="B746" s="185"/>
      <c r="C746" s="185">
        <v>0</v>
      </c>
      <c r="D746" s="185"/>
      <c r="E746" s="185">
        <f t="shared" si="296"/>
        <v>0</v>
      </c>
      <c r="F746" s="185">
        <f t="shared" si="297"/>
        <v>0</v>
      </c>
      <c r="G746" s="184" t="s">
        <v>174</v>
      </c>
    </row>
    <row r="747" hidden="1" customHeight="1" spans="1:7">
      <c r="A747" s="182" t="s">
        <v>915</v>
      </c>
      <c r="B747" s="185"/>
      <c r="C747" s="185">
        <v>0</v>
      </c>
      <c r="D747" s="185"/>
      <c r="E747" s="185">
        <f t="shared" si="296"/>
        <v>0</v>
      </c>
      <c r="F747" s="185">
        <f t="shared" si="297"/>
        <v>0</v>
      </c>
      <c r="G747" s="184" t="s">
        <v>174</v>
      </c>
    </row>
    <row r="748" hidden="1" customHeight="1" spans="1:7">
      <c r="A748" s="182" t="s">
        <v>916</v>
      </c>
      <c r="B748" s="185"/>
      <c r="C748" s="185">
        <v>0</v>
      </c>
      <c r="D748" s="185"/>
      <c r="E748" s="185">
        <f t="shared" si="296"/>
        <v>0</v>
      </c>
      <c r="F748" s="185">
        <f t="shared" si="297"/>
        <v>0</v>
      </c>
      <c r="G748" s="184" t="s">
        <v>174</v>
      </c>
    </row>
    <row r="749" hidden="1" customHeight="1" spans="1:7">
      <c r="A749" s="182" t="s">
        <v>917</v>
      </c>
      <c r="B749" s="183">
        <f t="shared" ref="B749:F749" si="298">SUM(B750:B754)</f>
        <v>0</v>
      </c>
      <c r="C749" s="183">
        <f t="shared" si="298"/>
        <v>0</v>
      </c>
      <c r="D749" s="183">
        <f t="shared" si="298"/>
        <v>0</v>
      </c>
      <c r="E749" s="183">
        <f t="shared" si="298"/>
        <v>0</v>
      </c>
      <c r="F749" s="183">
        <f t="shared" si="298"/>
        <v>0</v>
      </c>
      <c r="G749" s="184" t="s">
        <v>172</v>
      </c>
    </row>
    <row r="750" hidden="1" customHeight="1" spans="1:7">
      <c r="A750" s="182" t="s">
        <v>918</v>
      </c>
      <c r="B750" s="185"/>
      <c r="C750" s="185">
        <v>0</v>
      </c>
      <c r="D750" s="185"/>
      <c r="E750" s="185">
        <f t="shared" ref="E750:E754" si="299">C750+D750</f>
        <v>0</v>
      </c>
      <c r="F750" s="185">
        <f t="shared" ref="F750:F754" si="300">B750+E750</f>
        <v>0</v>
      </c>
      <c r="G750" s="184" t="s">
        <v>174</v>
      </c>
    </row>
    <row r="751" hidden="1" customHeight="1" spans="1:7">
      <c r="A751" s="182" t="s">
        <v>919</v>
      </c>
      <c r="B751" s="185"/>
      <c r="C751" s="185">
        <v>0</v>
      </c>
      <c r="D751" s="185"/>
      <c r="E751" s="185">
        <f t="shared" si="299"/>
        <v>0</v>
      </c>
      <c r="F751" s="185">
        <f t="shared" si="300"/>
        <v>0</v>
      </c>
      <c r="G751" s="184" t="s">
        <v>174</v>
      </c>
    </row>
    <row r="752" hidden="1" customHeight="1" spans="1:7">
      <c r="A752" s="182" t="s">
        <v>920</v>
      </c>
      <c r="B752" s="185"/>
      <c r="C752" s="185">
        <v>0</v>
      </c>
      <c r="D752" s="185"/>
      <c r="E752" s="185">
        <f t="shared" si="299"/>
        <v>0</v>
      </c>
      <c r="F752" s="185">
        <f t="shared" si="300"/>
        <v>0</v>
      </c>
      <c r="G752" s="184" t="s">
        <v>174</v>
      </c>
    </row>
    <row r="753" hidden="1" customHeight="1" spans="1:7">
      <c r="A753" s="182" t="s">
        <v>921</v>
      </c>
      <c r="B753" s="185"/>
      <c r="C753" s="185">
        <v>0</v>
      </c>
      <c r="D753" s="185"/>
      <c r="E753" s="185">
        <f t="shared" si="299"/>
        <v>0</v>
      </c>
      <c r="F753" s="185">
        <f t="shared" si="300"/>
        <v>0</v>
      </c>
      <c r="G753" s="184" t="s">
        <v>174</v>
      </c>
    </row>
    <row r="754" hidden="1" customHeight="1" spans="1:7">
      <c r="A754" s="182" t="s">
        <v>922</v>
      </c>
      <c r="B754" s="185"/>
      <c r="C754" s="185">
        <v>0</v>
      </c>
      <c r="D754" s="185"/>
      <c r="E754" s="185">
        <f t="shared" si="299"/>
        <v>0</v>
      </c>
      <c r="F754" s="185">
        <f t="shared" si="300"/>
        <v>0</v>
      </c>
      <c r="G754" s="184" t="s">
        <v>174</v>
      </c>
    </row>
    <row r="755" hidden="1" customHeight="1" spans="1:7">
      <c r="A755" s="182" t="s">
        <v>923</v>
      </c>
      <c r="B755" s="183">
        <f t="shared" ref="B755:F755" si="301">SUM(B756:B757)</f>
        <v>0</v>
      </c>
      <c r="C755" s="183">
        <f t="shared" si="301"/>
        <v>0</v>
      </c>
      <c r="D755" s="183">
        <f t="shared" si="301"/>
        <v>0</v>
      </c>
      <c r="E755" s="183">
        <f t="shared" si="301"/>
        <v>0</v>
      </c>
      <c r="F755" s="183">
        <f t="shared" si="301"/>
        <v>0</v>
      </c>
      <c r="G755" s="184" t="s">
        <v>172</v>
      </c>
    </row>
    <row r="756" hidden="1" customHeight="1" spans="1:7">
      <c r="A756" s="182" t="s">
        <v>924</v>
      </c>
      <c r="B756" s="185"/>
      <c r="C756" s="185">
        <v>0</v>
      </c>
      <c r="D756" s="185"/>
      <c r="E756" s="185">
        <f t="shared" ref="E756:E762" si="302">C756+D756</f>
        <v>0</v>
      </c>
      <c r="F756" s="185">
        <f t="shared" ref="F756:F762" si="303">B756+E756</f>
        <v>0</v>
      </c>
      <c r="G756" s="184" t="s">
        <v>174</v>
      </c>
    </row>
    <row r="757" hidden="1" customHeight="1" spans="1:7">
      <c r="A757" s="182" t="s">
        <v>925</v>
      </c>
      <c r="B757" s="185"/>
      <c r="C757" s="185">
        <v>0</v>
      </c>
      <c r="D757" s="185"/>
      <c r="E757" s="185">
        <f t="shared" si="302"/>
        <v>0</v>
      </c>
      <c r="F757" s="185">
        <f t="shared" si="303"/>
        <v>0</v>
      </c>
      <c r="G757" s="184" t="s">
        <v>174</v>
      </c>
    </row>
    <row r="758" hidden="1" customHeight="1" spans="1:7">
      <c r="A758" s="182" t="s">
        <v>926</v>
      </c>
      <c r="B758" s="183">
        <f t="shared" ref="B758:F758" si="304">SUM(B759:B760)</f>
        <v>0</v>
      </c>
      <c r="C758" s="183">
        <f t="shared" si="304"/>
        <v>0</v>
      </c>
      <c r="D758" s="183">
        <f t="shared" si="304"/>
        <v>0</v>
      </c>
      <c r="E758" s="183">
        <f t="shared" si="304"/>
        <v>0</v>
      </c>
      <c r="F758" s="183">
        <f t="shared" si="304"/>
        <v>0</v>
      </c>
      <c r="G758" s="184" t="s">
        <v>172</v>
      </c>
    </row>
    <row r="759" hidden="1" customHeight="1" spans="1:7">
      <c r="A759" s="182" t="s">
        <v>927</v>
      </c>
      <c r="B759" s="185"/>
      <c r="C759" s="185">
        <v>0</v>
      </c>
      <c r="D759" s="185"/>
      <c r="E759" s="185">
        <f t="shared" si="302"/>
        <v>0</v>
      </c>
      <c r="F759" s="185">
        <f t="shared" si="303"/>
        <v>0</v>
      </c>
      <c r="G759" s="184" t="s">
        <v>174</v>
      </c>
    </row>
    <row r="760" hidden="1" customHeight="1" spans="1:7">
      <c r="A760" s="182" t="s">
        <v>928</v>
      </c>
      <c r="B760" s="185"/>
      <c r="C760" s="185">
        <v>0</v>
      </c>
      <c r="D760" s="185"/>
      <c r="E760" s="185">
        <f t="shared" si="302"/>
        <v>0</v>
      </c>
      <c r="F760" s="185">
        <f t="shared" si="303"/>
        <v>0</v>
      </c>
      <c r="G760" s="184" t="s">
        <v>174</v>
      </c>
    </row>
    <row r="761" hidden="1" customHeight="1" spans="1:7">
      <c r="A761" s="182" t="s">
        <v>929</v>
      </c>
      <c r="B761" s="185"/>
      <c r="C761" s="185"/>
      <c r="D761" s="185"/>
      <c r="E761" s="185">
        <f t="shared" si="302"/>
        <v>0</v>
      </c>
      <c r="F761" s="185">
        <f t="shared" si="303"/>
        <v>0</v>
      </c>
      <c r="G761" s="184" t="s">
        <v>524</v>
      </c>
    </row>
    <row r="762" hidden="1" customHeight="1" spans="1:7">
      <c r="A762" s="182" t="s">
        <v>930</v>
      </c>
      <c r="B762" s="185"/>
      <c r="C762" s="185"/>
      <c r="D762" s="185"/>
      <c r="E762" s="185">
        <f t="shared" si="302"/>
        <v>0</v>
      </c>
      <c r="F762" s="185">
        <f t="shared" si="303"/>
        <v>0</v>
      </c>
      <c r="G762" s="184" t="s">
        <v>524</v>
      </c>
    </row>
    <row r="763" hidden="1" customHeight="1" spans="1:7">
      <c r="A763" s="182" t="s">
        <v>931</v>
      </c>
      <c r="B763" s="183">
        <f t="shared" ref="B763:F763" si="305">SUM(B764:B768)</f>
        <v>0</v>
      </c>
      <c r="C763" s="183">
        <f t="shared" si="305"/>
        <v>0</v>
      </c>
      <c r="D763" s="183">
        <f t="shared" si="305"/>
        <v>0</v>
      </c>
      <c r="E763" s="183">
        <f t="shared" si="305"/>
        <v>0</v>
      </c>
      <c r="F763" s="183">
        <f t="shared" si="305"/>
        <v>0</v>
      </c>
      <c r="G763" s="184" t="s">
        <v>172</v>
      </c>
    </row>
    <row r="764" hidden="1" customHeight="1" spans="1:7">
      <c r="A764" s="182" t="s">
        <v>932</v>
      </c>
      <c r="B764" s="185"/>
      <c r="C764" s="185">
        <v>0</v>
      </c>
      <c r="D764" s="185"/>
      <c r="E764" s="185">
        <f t="shared" ref="E764:E768" si="306">C764+D764</f>
        <v>0</v>
      </c>
      <c r="F764" s="185">
        <f t="shared" ref="F764:F768" si="307">B764+E764</f>
        <v>0</v>
      </c>
      <c r="G764" s="184" t="s">
        <v>174</v>
      </c>
    </row>
    <row r="765" hidden="1" customHeight="1" spans="1:7">
      <c r="A765" s="182" t="s">
        <v>933</v>
      </c>
      <c r="B765" s="185"/>
      <c r="C765" s="185">
        <v>0</v>
      </c>
      <c r="D765" s="185"/>
      <c r="E765" s="185">
        <f t="shared" si="306"/>
        <v>0</v>
      </c>
      <c r="F765" s="185">
        <f t="shared" si="307"/>
        <v>0</v>
      </c>
      <c r="G765" s="184" t="s">
        <v>174</v>
      </c>
    </row>
    <row r="766" hidden="1" customHeight="1" spans="1:7">
      <c r="A766" s="182" t="s">
        <v>934</v>
      </c>
      <c r="B766" s="185"/>
      <c r="C766" s="185">
        <v>0</v>
      </c>
      <c r="D766" s="185"/>
      <c r="E766" s="185">
        <f t="shared" si="306"/>
        <v>0</v>
      </c>
      <c r="F766" s="185">
        <f t="shared" si="307"/>
        <v>0</v>
      </c>
      <c r="G766" s="184" t="s">
        <v>174</v>
      </c>
    </row>
    <row r="767" hidden="1" customHeight="1" spans="1:7">
      <c r="A767" s="182" t="s">
        <v>935</v>
      </c>
      <c r="B767" s="185"/>
      <c r="C767" s="185">
        <v>0</v>
      </c>
      <c r="D767" s="185"/>
      <c r="E767" s="185">
        <f t="shared" si="306"/>
        <v>0</v>
      </c>
      <c r="F767" s="185">
        <f t="shared" si="307"/>
        <v>0</v>
      </c>
      <c r="G767" s="184" t="s">
        <v>174</v>
      </c>
    </row>
    <row r="768" hidden="1" customHeight="1" spans="1:7">
      <c r="A768" s="182" t="s">
        <v>936</v>
      </c>
      <c r="B768" s="185"/>
      <c r="C768" s="185">
        <v>0</v>
      </c>
      <c r="D768" s="185"/>
      <c r="E768" s="185">
        <f t="shared" si="306"/>
        <v>0</v>
      </c>
      <c r="F768" s="185">
        <f t="shared" si="307"/>
        <v>0</v>
      </c>
      <c r="G768" s="184" t="s">
        <v>174</v>
      </c>
    </row>
    <row r="769" hidden="1" customHeight="1" spans="1:7">
      <c r="A769" s="182" t="s">
        <v>937</v>
      </c>
      <c r="B769" s="185"/>
      <c r="C769" s="185"/>
      <c r="D769" s="185"/>
      <c r="E769" s="185"/>
      <c r="F769" s="185"/>
      <c r="G769" s="184" t="s">
        <v>172</v>
      </c>
    </row>
    <row r="770" hidden="1" customHeight="1" spans="1:7">
      <c r="A770" s="182" t="s">
        <v>938</v>
      </c>
      <c r="B770" s="185"/>
      <c r="C770" s="185"/>
      <c r="D770" s="185"/>
      <c r="E770" s="185"/>
      <c r="F770" s="185"/>
      <c r="G770" s="184" t="s">
        <v>172</v>
      </c>
    </row>
    <row r="771" hidden="1" customHeight="1" spans="1:7">
      <c r="A771" s="182" t="s">
        <v>939</v>
      </c>
      <c r="B771" s="183">
        <f t="shared" ref="B771:F771" si="308">SUM(B772:B785)</f>
        <v>0</v>
      </c>
      <c r="C771" s="183">
        <f t="shared" si="308"/>
        <v>0</v>
      </c>
      <c r="D771" s="183">
        <f t="shared" si="308"/>
        <v>0</v>
      </c>
      <c r="E771" s="183">
        <f t="shared" si="308"/>
        <v>0</v>
      </c>
      <c r="F771" s="183">
        <f t="shared" si="308"/>
        <v>0</v>
      </c>
      <c r="G771" s="184" t="s">
        <v>172</v>
      </c>
    </row>
    <row r="772" hidden="1" customHeight="1" spans="1:7">
      <c r="A772" s="182" t="s">
        <v>940</v>
      </c>
      <c r="B772" s="185"/>
      <c r="C772" s="185">
        <v>0</v>
      </c>
      <c r="D772" s="185"/>
      <c r="E772" s="185">
        <f t="shared" ref="E772:E786" si="309">C772+D772</f>
        <v>0</v>
      </c>
      <c r="F772" s="185">
        <f t="shared" ref="F772:F786" si="310">B772+E772</f>
        <v>0</v>
      </c>
      <c r="G772" s="184" t="s">
        <v>174</v>
      </c>
    </row>
    <row r="773" hidden="1" customHeight="1" spans="1:7">
      <c r="A773" s="182" t="s">
        <v>941</v>
      </c>
      <c r="B773" s="185"/>
      <c r="C773" s="185">
        <v>0</v>
      </c>
      <c r="D773" s="185"/>
      <c r="E773" s="185">
        <f t="shared" si="309"/>
        <v>0</v>
      </c>
      <c r="F773" s="185">
        <f t="shared" si="310"/>
        <v>0</v>
      </c>
      <c r="G773" s="184" t="s">
        <v>174</v>
      </c>
    </row>
    <row r="774" hidden="1" customHeight="1" spans="1:7">
      <c r="A774" s="182" t="s">
        <v>942</v>
      </c>
      <c r="B774" s="185"/>
      <c r="C774" s="185">
        <v>0</v>
      </c>
      <c r="D774" s="185"/>
      <c r="E774" s="185">
        <f t="shared" si="309"/>
        <v>0</v>
      </c>
      <c r="F774" s="185">
        <f t="shared" si="310"/>
        <v>0</v>
      </c>
      <c r="G774" s="184" t="s">
        <v>174</v>
      </c>
    </row>
    <row r="775" hidden="1" customHeight="1" spans="1:7">
      <c r="A775" s="182" t="s">
        <v>943</v>
      </c>
      <c r="B775" s="185"/>
      <c r="C775" s="185">
        <v>0</v>
      </c>
      <c r="D775" s="185"/>
      <c r="E775" s="185">
        <f t="shared" si="309"/>
        <v>0</v>
      </c>
      <c r="F775" s="185">
        <f t="shared" si="310"/>
        <v>0</v>
      </c>
      <c r="G775" s="184" t="s">
        <v>174</v>
      </c>
    </row>
    <row r="776" hidden="1" customHeight="1" spans="1:7">
      <c r="A776" s="182" t="s">
        <v>944</v>
      </c>
      <c r="B776" s="185"/>
      <c r="C776" s="185">
        <v>0</v>
      </c>
      <c r="D776" s="185"/>
      <c r="E776" s="185">
        <f t="shared" si="309"/>
        <v>0</v>
      </c>
      <c r="F776" s="185">
        <f t="shared" si="310"/>
        <v>0</v>
      </c>
      <c r="G776" s="184" t="s">
        <v>174</v>
      </c>
    </row>
    <row r="777" hidden="1" customHeight="1" spans="1:7">
      <c r="A777" s="182" t="s">
        <v>945</v>
      </c>
      <c r="B777" s="185"/>
      <c r="C777" s="185">
        <v>0</v>
      </c>
      <c r="D777" s="185"/>
      <c r="E777" s="185">
        <f t="shared" si="309"/>
        <v>0</v>
      </c>
      <c r="F777" s="185">
        <f t="shared" si="310"/>
        <v>0</v>
      </c>
      <c r="G777" s="184" t="s">
        <v>174</v>
      </c>
    </row>
    <row r="778" hidden="1" customHeight="1" spans="1:7">
      <c r="A778" s="182" t="s">
        <v>946</v>
      </c>
      <c r="B778" s="185"/>
      <c r="C778" s="185">
        <v>0</v>
      </c>
      <c r="D778" s="185"/>
      <c r="E778" s="185">
        <f t="shared" si="309"/>
        <v>0</v>
      </c>
      <c r="F778" s="185">
        <f t="shared" si="310"/>
        <v>0</v>
      </c>
      <c r="G778" s="184" t="s">
        <v>174</v>
      </c>
    </row>
    <row r="779" hidden="1" customHeight="1" spans="1:7">
      <c r="A779" s="182" t="s">
        <v>947</v>
      </c>
      <c r="B779" s="185"/>
      <c r="C779" s="185">
        <v>0</v>
      </c>
      <c r="D779" s="185"/>
      <c r="E779" s="185">
        <f t="shared" si="309"/>
        <v>0</v>
      </c>
      <c r="F779" s="185">
        <f t="shared" si="310"/>
        <v>0</v>
      </c>
      <c r="G779" s="184" t="s">
        <v>174</v>
      </c>
    </row>
    <row r="780" hidden="1" customHeight="1" spans="1:7">
      <c r="A780" s="182" t="s">
        <v>948</v>
      </c>
      <c r="B780" s="185"/>
      <c r="C780" s="185">
        <v>0</v>
      </c>
      <c r="D780" s="185"/>
      <c r="E780" s="185">
        <f t="shared" si="309"/>
        <v>0</v>
      </c>
      <c r="F780" s="185">
        <f t="shared" si="310"/>
        <v>0</v>
      </c>
      <c r="G780" s="184" t="s">
        <v>174</v>
      </c>
    </row>
    <row r="781" hidden="1" customHeight="1" spans="1:7">
      <c r="A781" s="182" t="s">
        <v>949</v>
      </c>
      <c r="B781" s="185"/>
      <c r="C781" s="185">
        <v>0</v>
      </c>
      <c r="D781" s="185"/>
      <c r="E781" s="185">
        <f t="shared" si="309"/>
        <v>0</v>
      </c>
      <c r="F781" s="185">
        <f t="shared" si="310"/>
        <v>0</v>
      </c>
      <c r="G781" s="184" t="s">
        <v>174</v>
      </c>
    </row>
    <row r="782" hidden="1" customHeight="1" spans="1:7">
      <c r="A782" s="182" t="s">
        <v>950</v>
      </c>
      <c r="B782" s="185"/>
      <c r="C782" s="185">
        <v>0</v>
      </c>
      <c r="D782" s="185"/>
      <c r="E782" s="185">
        <f t="shared" si="309"/>
        <v>0</v>
      </c>
      <c r="F782" s="185">
        <f t="shared" si="310"/>
        <v>0</v>
      </c>
      <c r="G782" s="184" t="s">
        <v>174</v>
      </c>
    </row>
    <row r="783" hidden="1" customHeight="1" spans="1:7">
      <c r="A783" s="182" t="s">
        <v>951</v>
      </c>
      <c r="B783" s="185"/>
      <c r="C783" s="185">
        <v>0</v>
      </c>
      <c r="D783" s="185"/>
      <c r="E783" s="185">
        <f t="shared" si="309"/>
        <v>0</v>
      </c>
      <c r="F783" s="185">
        <f t="shared" si="310"/>
        <v>0</v>
      </c>
      <c r="G783" s="184" t="s">
        <v>174</v>
      </c>
    </row>
    <row r="784" hidden="1" customHeight="1" spans="1:7">
      <c r="A784" s="182" t="s">
        <v>952</v>
      </c>
      <c r="B784" s="185"/>
      <c r="C784" s="185">
        <v>0</v>
      </c>
      <c r="D784" s="185"/>
      <c r="E784" s="185">
        <f t="shared" si="309"/>
        <v>0</v>
      </c>
      <c r="F784" s="185">
        <f t="shared" si="310"/>
        <v>0</v>
      </c>
      <c r="G784" s="184" t="s">
        <v>174</v>
      </c>
    </row>
    <row r="785" hidden="1" customHeight="1" spans="1:7">
      <c r="A785" s="182" t="s">
        <v>953</v>
      </c>
      <c r="B785" s="185"/>
      <c r="C785" s="185">
        <v>0</v>
      </c>
      <c r="D785" s="185"/>
      <c r="E785" s="185">
        <f t="shared" si="309"/>
        <v>0</v>
      </c>
      <c r="F785" s="185">
        <f t="shared" si="310"/>
        <v>0</v>
      </c>
      <c r="G785" s="184" t="s">
        <v>174</v>
      </c>
    </row>
    <row r="786" hidden="1" customHeight="1" spans="1:7">
      <c r="A786" s="182" t="s">
        <v>954</v>
      </c>
      <c r="B786" s="185"/>
      <c r="C786" s="185"/>
      <c r="D786" s="185"/>
      <c r="E786" s="185">
        <f t="shared" si="309"/>
        <v>0</v>
      </c>
      <c r="F786" s="185">
        <f t="shared" si="310"/>
        <v>0</v>
      </c>
      <c r="G786" s="184" t="s">
        <v>524</v>
      </c>
    </row>
    <row r="787" customHeight="1" spans="1:7">
      <c r="A787" s="179" t="s">
        <v>955</v>
      </c>
      <c r="B787" s="180">
        <f t="shared" ref="B787:F787" si="311">SUM(B788,B799,B800,B803,B804,B805)</f>
        <v>9899.12</v>
      </c>
      <c r="C787" s="180">
        <f t="shared" si="311"/>
        <v>266.44</v>
      </c>
      <c r="D787" s="180">
        <f t="shared" si="311"/>
        <v>-225.36</v>
      </c>
      <c r="E787" s="180">
        <f t="shared" si="311"/>
        <v>41.08</v>
      </c>
      <c r="F787" s="180">
        <f t="shared" si="311"/>
        <v>9940.2</v>
      </c>
      <c r="G787" s="181" t="s">
        <v>170</v>
      </c>
    </row>
    <row r="788" hidden="1" customHeight="1" spans="1:7">
      <c r="A788" s="182" t="s">
        <v>956</v>
      </c>
      <c r="B788" s="183">
        <f t="shared" ref="B788:F788" si="312">SUM(B789:B798)</f>
        <v>6347.3</v>
      </c>
      <c r="C788" s="183">
        <f t="shared" si="312"/>
        <v>264.16</v>
      </c>
      <c r="D788" s="183">
        <f t="shared" si="312"/>
        <v>-212.03</v>
      </c>
      <c r="E788" s="183">
        <f t="shared" si="312"/>
        <v>52.13</v>
      </c>
      <c r="F788" s="183">
        <f t="shared" si="312"/>
        <v>6399.43</v>
      </c>
      <c r="G788" s="184" t="s">
        <v>172</v>
      </c>
    </row>
    <row r="789" hidden="1" customHeight="1" spans="1:7">
      <c r="A789" s="182" t="s">
        <v>957</v>
      </c>
      <c r="B789" s="183">
        <v>2913.44</v>
      </c>
      <c r="C789" s="185">
        <v>19.73</v>
      </c>
      <c r="D789" s="185">
        <v>-106.53</v>
      </c>
      <c r="E789" s="185">
        <f t="shared" ref="E789:E798" si="313">C789+D789</f>
        <v>-86.8</v>
      </c>
      <c r="F789" s="185">
        <f t="shared" ref="F789:F798" si="314">B789+E789</f>
        <v>2826.64</v>
      </c>
      <c r="G789" s="184" t="s">
        <v>174</v>
      </c>
    </row>
    <row r="790" hidden="1" customHeight="1" spans="1:7">
      <c r="A790" s="182" t="s">
        <v>958</v>
      </c>
      <c r="B790" s="185"/>
      <c r="C790" s="185">
        <v>0</v>
      </c>
      <c r="D790" s="185"/>
      <c r="E790" s="185">
        <f t="shared" si="313"/>
        <v>0</v>
      </c>
      <c r="F790" s="185">
        <f t="shared" si="314"/>
        <v>0</v>
      </c>
      <c r="G790" s="184" t="s">
        <v>174</v>
      </c>
    </row>
    <row r="791" hidden="1" customHeight="1" spans="1:7">
      <c r="A791" s="182" t="s">
        <v>959</v>
      </c>
      <c r="B791" s="185"/>
      <c r="C791" s="185">
        <v>0</v>
      </c>
      <c r="D791" s="185"/>
      <c r="E791" s="185">
        <f t="shared" si="313"/>
        <v>0</v>
      </c>
      <c r="F791" s="185">
        <f t="shared" si="314"/>
        <v>0</v>
      </c>
      <c r="G791" s="184" t="s">
        <v>174</v>
      </c>
    </row>
    <row r="792" hidden="1" customHeight="1" spans="1:7">
      <c r="A792" s="182" t="s">
        <v>960</v>
      </c>
      <c r="B792" s="185"/>
      <c r="C792" s="185">
        <v>0</v>
      </c>
      <c r="D792" s="185"/>
      <c r="E792" s="185">
        <f t="shared" si="313"/>
        <v>0</v>
      </c>
      <c r="F792" s="185">
        <f t="shared" si="314"/>
        <v>0</v>
      </c>
      <c r="G792" s="184" t="s">
        <v>174</v>
      </c>
    </row>
    <row r="793" hidden="1" customHeight="1" spans="1:7">
      <c r="A793" s="182" t="s">
        <v>961</v>
      </c>
      <c r="B793" s="185"/>
      <c r="C793" s="185">
        <v>0</v>
      </c>
      <c r="D793" s="185"/>
      <c r="E793" s="185">
        <f t="shared" si="313"/>
        <v>0</v>
      </c>
      <c r="F793" s="185">
        <f t="shared" si="314"/>
        <v>0</v>
      </c>
      <c r="G793" s="184" t="s">
        <v>174</v>
      </c>
    </row>
    <row r="794" hidden="1" customHeight="1" spans="1:7">
      <c r="A794" s="182" t="s">
        <v>962</v>
      </c>
      <c r="B794" s="185"/>
      <c r="C794" s="185">
        <v>0</v>
      </c>
      <c r="D794" s="185"/>
      <c r="E794" s="185">
        <f t="shared" si="313"/>
        <v>0</v>
      </c>
      <c r="F794" s="185">
        <f t="shared" si="314"/>
        <v>0</v>
      </c>
      <c r="G794" s="184" t="s">
        <v>174</v>
      </c>
    </row>
    <row r="795" hidden="1" customHeight="1" spans="1:7">
      <c r="A795" s="182" t="s">
        <v>963</v>
      </c>
      <c r="B795" s="185"/>
      <c r="C795" s="185">
        <v>0</v>
      </c>
      <c r="D795" s="185"/>
      <c r="E795" s="185">
        <f t="shared" si="313"/>
        <v>0</v>
      </c>
      <c r="F795" s="185">
        <f t="shared" si="314"/>
        <v>0</v>
      </c>
      <c r="G795" s="184" t="s">
        <v>174</v>
      </c>
    </row>
    <row r="796" hidden="1" customHeight="1" spans="1:7">
      <c r="A796" s="182" t="s">
        <v>964</v>
      </c>
      <c r="B796" s="185"/>
      <c r="C796" s="185">
        <v>0</v>
      </c>
      <c r="D796" s="185"/>
      <c r="E796" s="185">
        <f t="shared" si="313"/>
        <v>0</v>
      </c>
      <c r="F796" s="185">
        <f t="shared" si="314"/>
        <v>0</v>
      </c>
      <c r="G796" s="184" t="s">
        <v>174</v>
      </c>
    </row>
    <row r="797" hidden="1" customHeight="1" spans="1:7">
      <c r="A797" s="182" t="s">
        <v>965</v>
      </c>
      <c r="B797" s="185"/>
      <c r="C797" s="185">
        <v>0</v>
      </c>
      <c r="D797" s="185"/>
      <c r="E797" s="185">
        <f t="shared" si="313"/>
        <v>0</v>
      </c>
      <c r="F797" s="185">
        <f t="shared" si="314"/>
        <v>0</v>
      </c>
      <c r="G797" s="184" t="s">
        <v>174</v>
      </c>
    </row>
    <row r="798" hidden="1" customHeight="1" spans="1:7">
      <c r="A798" s="182" t="s">
        <v>966</v>
      </c>
      <c r="B798" s="183">
        <v>3433.86</v>
      </c>
      <c r="C798" s="185">
        <v>244.43</v>
      </c>
      <c r="D798" s="185">
        <v>-105.5</v>
      </c>
      <c r="E798" s="185">
        <f t="shared" si="313"/>
        <v>138.93</v>
      </c>
      <c r="F798" s="185">
        <f t="shared" si="314"/>
        <v>3572.79</v>
      </c>
      <c r="G798" s="184" t="s">
        <v>174</v>
      </c>
    </row>
    <row r="799" hidden="1" customHeight="1" spans="1:7">
      <c r="A799" s="182" t="s">
        <v>967</v>
      </c>
      <c r="B799" s="185"/>
      <c r="C799" s="185"/>
      <c r="D799" s="185"/>
      <c r="E799" s="185"/>
      <c r="F799" s="185"/>
      <c r="G799" s="184" t="s">
        <v>172</v>
      </c>
    </row>
    <row r="800" hidden="1" customHeight="1" spans="1:7">
      <c r="A800" s="182" t="s">
        <v>968</v>
      </c>
      <c r="B800" s="183">
        <f t="shared" ref="B800:F800" si="315">SUM(B801:B802)</f>
        <v>101.88</v>
      </c>
      <c r="C800" s="183">
        <f t="shared" si="315"/>
        <v>0.93</v>
      </c>
      <c r="D800" s="183">
        <f t="shared" si="315"/>
        <v>0</v>
      </c>
      <c r="E800" s="183">
        <f t="shared" si="315"/>
        <v>0.93</v>
      </c>
      <c r="F800" s="183">
        <f t="shared" si="315"/>
        <v>102.81</v>
      </c>
      <c r="G800" s="184" t="s">
        <v>172</v>
      </c>
    </row>
    <row r="801" hidden="1" customHeight="1" spans="1:7">
      <c r="A801" s="182" t="s">
        <v>969</v>
      </c>
      <c r="B801" s="185"/>
      <c r="C801" s="185">
        <v>0</v>
      </c>
      <c r="D801" s="185"/>
      <c r="E801" s="185">
        <f t="shared" ref="E801:E805" si="316">C801+D801</f>
        <v>0</v>
      </c>
      <c r="F801" s="185">
        <f t="shared" ref="F801:F805" si="317">B801+E801</f>
        <v>0</v>
      </c>
      <c r="G801" s="184" t="s">
        <v>174</v>
      </c>
    </row>
    <row r="802" hidden="1" customHeight="1" spans="1:7">
      <c r="A802" s="182" t="s">
        <v>970</v>
      </c>
      <c r="B802" s="183">
        <v>101.88</v>
      </c>
      <c r="C802" s="185">
        <v>0.93</v>
      </c>
      <c r="D802" s="185"/>
      <c r="E802" s="185">
        <f t="shared" si="316"/>
        <v>0.93</v>
      </c>
      <c r="F802" s="185">
        <f t="shared" si="317"/>
        <v>102.81</v>
      </c>
      <c r="G802" s="184" t="s">
        <v>174</v>
      </c>
    </row>
    <row r="803" hidden="1" customHeight="1" spans="1:7">
      <c r="A803" s="182" t="s">
        <v>971</v>
      </c>
      <c r="B803" s="183">
        <v>3371.9</v>
      </c>
      <c r="C803" s="185"/>
      <c r="D803" s="185">
        <v>-13.33</v>
      </c>
      <c r="E803" s="185">
        <f t="shared" si="316"/>
        <v>-13.33</v>
      </c>
      <c r="F803" s="185">
        <f t="shared" si="317"/>
        <v>3358.57</v>
      </c>
      <c r="G803" s="184" t="s">
        <v>524</v>
      </c>
    </row>
    <row r="804" hidden="1" customHeight="1" spans="1:7">
      <c r="A804" s="182" t="s">
        <v>972</v>
      </c>
      <c r="B804" s="185"/>
      <c r="C804" s="185"/>
      <c r="D804" s="185"/>
      <c r="E804" s="185">
        <f t="shared" si="316"/>
        <v>0</v>
      </c>
      <c r="F804" s="185">
        <f t="shared" si="317"/>
        <v>0</v>
      </c>
      <c r="G804" s="184" t="s">
        <v>524</v>
      </c>
    </row>
    <row r="805" hidden="1" customHeight="1" spans="1:7">
      <c r="A805" s="182" t="s">
        <v>973</v>
      </c>
      <c r="B805" s="183">
        <v>78.04</v>
      </c>
      <c r="C805" s="185">
        <v>1.35</v>
      </c>
      <c r="D805" s="185"/>
      <c r="E805" s="185">
        <f t="shared" si="316"/>
        <v>1.35</v>
      </c>
      <c r="F805" s="185">
        <f t="shared" si="317"/>
        <v>79.39</v>
      </c>
      <c r="G805" s="184" t="s">
        <v>524</v>
      </c>
    </row>
    <row r="806" customHeight="1" spans="1:7">
      <c r="A806" s="179" t="s">
        <v>974</v>
      </c>
      <c r="B806" s="180">
        <f t="shared" ref="B806:F806" si="318">SUM(B807,B833,B858,B886,B897,B904,B911,B914)</f>
        <v>7835.99</v>
      </c>
      <c r="C806" s="180">
        <f t="shared" si="318"/>
        <v>1875.72</v>
      </c>
      <c r="D806" s="180">
        <f t="shared" si="318"/>
        <v>-389.95</v>
      </c>
      <c r="E806" s="180">
        <f t="shared" si="318"/>
        <v>1485.77</v>
      </c>
      <c r="F806" s="180">
        <f t="shared" si="318"/>
        <v>9321.76</v>
      </c>
      <c r="G806" s="181" t="s">
        <v>170</v>
      </c>
    </row>
    <row r="807" hidden="1" customHeight="1" spans="1:7">
      <c r="A807" s="182" t="s">
        <v>975</v>
      </c>
      <c r="B807" s="183">
        <f t="shared" ref="B807:F807" si="319">SUM(B808:B832)</f>
        <v>3684.05</v>
      </c>
      <c r="C807" s="183">
        <f t="shared" si="319"/>
        <v>526.54</v>
      </c>
      <c r="D807" s="183">
        <f t="shared" si="319"/>
        <v>0</v>
      </c>
      <c r="E807" s="183">
        <f t="shared" si="319"/>
        <v>526.54</v>
      </c>
      <c r="F807" s="183">
        <f t="shared" si="319"/>
        <v>4210.59</v>
      </c>
      <c r="G807" s="184" t="s">
        <v>172</v>
      </c>
    </row>
    <row r="808" hidden="1" customHeight="1" spans="1:7">
      <c r="A808" s="182" t="s">
        <v>976</v>
      </c>
      <c r="B808" s="183">
        <v>294.71</v>
      </c>
      <c r="C808" s="185">
        <v>14.94</v>
      </c>
      <c r="D808" s="185"/>
      <c r="E808" s="185">
        <f t="shared" ref="E808:E832" si="320">C808+D808</f>
        <v>14.94</v>
      </c>
      <c r="F808" s="185">
        <f t="shared" ref="F808:F832" si="321">B808+E808</f>
        <v>309.65</v>
      </c>
      <c r="G808" s="184" t="s">
        <v>174</v>
      </c>
    </row>
    <row r="809" hidden="1" customHeight="1" spans="1:7">
      <c r="A809" s="182" t="s">
        <v>977</v>
      </c>
      <c r="B809" s="185"/>
      <c r="C809" s="185">
        <v>0</v>
      </c>
      <c r="D809" s="185"/>
      <c r="E809" s="185">
        <f t="shared" si="320"/>
        <v>0</v>
      </c>
      <c r="F809" s="185">
        <f t="shared" si="321"/>
        <v>0</v>
      </c>
      <c r="G809" s="184" t="s">
        <v>174</v>
      </c>
    </row>
    <row r="810" hidden="1" customHeight="1" spans="1:7">
      <c r="A810" s="182" t="s">
        <v>978</v>
      </c>
      <c r="B810" s="185"/>
      <c r="C810" s="185">
        <v>0</v>
      </c>
      <c r="D810" s="185"/>
      <c r="E810" s="185">
        <f t="shared" si="320"/>
        <v>0</v>
      </c>
      <c r="F810" s="185">
        <f t="shared" si="321"/>
        <v>0</v>
      </c>
      <c r="G810" s="184" t="s">
        <v>174</v>
      </c>
    </row>
    <row r="811" hidden="1" customHeight="1" spans="1:7">
      <c r="A811" s="182" t="s">
        <v>979</v>
      </c>
      <c r="B811" s="183">
        <v>3389.34</v>
      </c>
      <c r="C811" s="185">
        <v>91.6</v>
      </c>
      <c r="D811" s="185"/>
      <c r="E811" s="185">
        <f t="shared" si="320"/>
        <v>91.6</v>
      </c>
      <c r="F811" s="185">
        <f t="shared" si="321"/>
        <v>3480.94</v>
      </c>
      <c r="G811" s="184" t="s">
        <v>174</v>
      </c>
    </row>
    <row r="812" hidden="1" customHeight="1" spans="1:7">
      <c r="A812" s="182" t="s">
        <v>980</v>
      </c>
      <c r="B812" s="185"/>
      <c r="C812" s="185">
        <v>0</v>
      </c>
      <c r="D812" s="185"/>
      <c r="E812" s="185">
        <f t="shared" si="320"/>
        <v>0</v>
      </c>
      <c r="F812" s="185">
        <f t="shared" si="321"/>
        <v>0</v>
      </c>
      <c r="G812" s="184" t="s">
        <v>174</v>
      </c>
    </row>
    <row r="813" hidden="1" customHeight="1" spans="1:7">
      <c r="A813" s="182" t="s">
        <v>981</v>
      </c>
      <c r="B813" s="185"/>
      <c r="C813" s="185">
        <v>0</v>
      </c>
      <c r="D813" s="185"/>
      <c r="E813" s="185">
        <f t="shared" si="320"/>
        <v>0</v>
      </c>
      <c r="F813" s="185">
        <f t="shared" si="321"/>
        <v>0</v>
      </c>
      <c r="G813" s="184" t="s">
        <v>174</v>
      </c>
    </row>
    <row r="814" hidden="1" customHeight="1" spans="1:7">
      <c r="A814" s="182" t="s">
        <v>982</v>
      </c>
      <c r="B814" s="185"/>
      <c r="C814" s="185">
        <v>0</v>
      </c>
      <c r="D814" s="185"/>
      <c r="E814" s="185">
        <f t="shared" si="320"/>
        <v>0</v>
      </c>
      <c r="F814" s="185">
        <f t="shared" si="321"/>
        <v>0</v>
      </c>
      <c r="G814" s="184" t="s">
        <v>174</v>
      </c>
    </row>
    <row r="815" hidden="1" customHeight="1" spans="1:7">
      <c r="A815" s="182" t="s">
        <v>983</v>
      </c>
      <c r="B815" s="185"/>
      <c r="C815" s="185">
        <v>0</v>
      </c>
      <c r="D815" s="185"/>
      <c r="E815" s="185">
        <f t="shared" si="320"/>
        <v>0</v>
      </c>
      <c r="F815" s="185">
        <f t="shared" si="321"/>
        <v>0</v>
      </c>
      <c r="G815" s="184" t="s">
        <v>174</v>
      </c>
    </row>
    <row r="816" hidden="1" customHeight="1" spans="1:7">
      <c r="A816" s="182" t="s">
        <v>984</v>
      </c>
      <c r="B816" s="185"/>
      <c r="C816" s="185">
        <v>0</v>
      </c>
      <c r="D816" s="185"/>
      <c r="E816" s="185">
        <f t="shared" si="320"/>
        <v>0</v>
      </c>
      <c r="F816" s="185">
        <f t="shared" si="321"/>
        <v>0</v>
      </c>
      <c r="G816" s="184" t="s">
        <v>174</v>
      </c>
    </row>
    <row r="817" hidden="1" customHeight="1" spans="1:7">
      <c r="A817" s="182" t="s">
        <v>985</v>
      </c>
      <c r="B817" s="185"/>
      <c r="C817" s="185">
        <v>0</v>
      </c>
      <c r="D817" s="185"/>
      <c r="E817" s="185">
        <f t="shared" si="320"/>
        <v>0</v>
      </c>
      <c r="F817" s="185">
        <f t="shared" si="321"/>
        <v>0</v>
      </c>
      <c r="G817" s="184" t="s">
        <v>174</v>
      </c>
    </row>
    <row r="818" hidden="1" customHeight="1" spans="1:7">
      <c r="A818" s="182" t="s">
        <v>986</v>
      </c>
      <c r="B818" s="185"/>
      <c r="C818" s="185">
        <v>0</v>
      </c>
      <c r="D818" s="185"/>
      <c r="E818" s="185">
        <f t="shared" si="320"/>
        <v>0</v>
      </c>
      <c r="F818" s="185">
        <f t="shared" si="321"/>
        <v>0</v>
      </c>
      <c r="G818" s="184" t="s">
        <v>174</v>
      </c>
    </row>
    <row r="819" hidden="1" customHeight="1" spans="1:7">
      <c r="A819" s="182" t="s">
        <v>987</v>
      </c>
      <c r="B819" s="185"/>
      <c r="C819" s="185">
        <v>0</v>
      </c>
      <c r="D819" s="185"/>
      <c r="E819" s="185">
        <f t="shared" si="320"/>
        <v>0</v>
      </c>
      <c r="F819" s="185">
        <f t="shared" si="321"/>
        <v>0</v>
      </c>
      <c r="G819" s="184" t="s">
        <v>174</v>
      </c>
    </row>
    <row r="820" hidden="1" customHeight="1" spans="1:7">
      <c r="A820" s="182" t="s">
        <v>988</v>
      </c>
      <c r="B820" s="185"/>
      <c r="C820" s="185">
        <v>0</v>
      </c>
      <c r="D820" s="185"/>
      <c r="E820" s="185">
        <f t="shared" si="320"/>
        <v>0</v>
      </c>
      <c r="F820" s="185">
        <f t="shared" si="321"/>
        <v>0</v>
      </c>
      <c r="G820" s="184" t="s">
        <v>174</v>
      </c>
    </row>
    <row r="821" hidden="1" customHeight="1" spans="1:7">
      <c r="A821" s="182" t="s">
        <v>989</v>
      </c>
      <c r="B821" s="185"/>
      <c r="C821" s="185">
        <v>0</v>
      </c>
      <c r="D821" s="185"/>
      <c r="E821" s="185">
        <f t="shared" si="320"/>
        <v>0</v>
      </c>
      <c r="F821" s="185">
        <f t="shared" si="321"/>
        <v>0</v>
      </c>
      <c r="G821" s="184" t="s">
        <v>174</v>
      </c>
    </row>
    <row r="822" hidden="1" customHeight="1" spans="1:7">
      <c r="A822" s="182" t="s">
        <v>990</v>
      </c>
      <c r="B822" s="185"/>
      <c r="C822" s="185">
        <v>0</v>
      </c>
      <c r="D822" s="185"/>
      <c r="E822" s="185">
        <f t="shared" si="320"/>
        <v>0</v>
      </c>
      <c r="F822" s="185">
        <f t="shared" si="321"/>
        <v>0</v>
      </c>
      <c r="G822" s="184" t="s">
        <v>174</v>
      </c>
    </row>
    <row r="823" hidden="1" customHeight="1" spans="1:7">
      <c r="A823" s="182" t="s">
        <v>991</v>
      </c>
      <c r="B823" s="185"/>
      <c r="C823" s="185">
        <v>0</v>
      </c>
      <c r="D823" s="185"/>
      <c r="E823" s="185">
        <f t="shared" si="320"/>
        <v>0</v>
      </c>
      <c r="F823" s="185">
        <f t="shared" si="321"/>
        <v>0</v>
      </c>
      <c r="G823" s="184" t="s">
        <v>174</v>
      </c>
    </row>
    <row r="824" hidden="1" customHeight="1" spans="1:7">
      <c r="A824" s="182" t="s">
        <v>992</v>
      </c>
      <c r="B824" s="185"/>
      <c r="C824" s="185">
        <v>0</v>
      </c>
      <c r="D824" s="185"/>
      <c r="E824" s="185">
        <f t="shared" si="320"/>
        <v>0</v>
      </c>
      <c r="F824" s="185">
        <f t="shared" si="321"/>
        <v>0</v>
      </c>
      <c r="G824" s="184" t="s">
        <v>174</v>
      </c>
    </row>
    <row r="825" hidden="1" customHeight="1" spans="1:7">
      <c r="A825" s="182" t="s">
        <v>993</v>
      </c>
      <c r="B825" s="185"/>
      <c r="C825" s="185">
        <v>0</v>
      </c>
      <c r="D825" s="185"/>
      <c r="E825" s="185">
        <f t="shared" si="320"/>
        <v>0</v>
      </c>
      <c r="F825" s="185">
        <f t="shared" si="321"/>
        <v>0</v>
      </c>
      <c r="G825" s="184" t="s">
        <v>174</v>
      </c>
    </row>
    <row r="826" hidden="1" customHeight="1" spans="1:7">
      <c r="A826" s="182" t="s">
        <v>994</v>
      </c>
      <c r="B826" s="185"/>
      <c r="C826" s="185">
        <v>0</v>
      </c>
      <c r="D826" s="185"/>
      <c r="E826" s="185">
        <f t="shared" si="320"/>
        <v>0</v>
      </c>
      <c r="F826" s="185">
        <f t="shared" si="321"/>
        <v>0</v>
      </c>
      <c r="G826" s="184" t="s">
        <v>174</v>
      </c>
    </row>
    <row r="827" hidden="1" customHeight="1" spans="1:7">
      <c r="A827" s="182" t="s">
        <v>995</v>
      </c>
      <c r="B827" s="185"/>
      <c r="C827" s="185">
        <v>0</v>
      </c>
      <c r="D827" s="185"/>
      <c r="E827" s="185">
        <f t="shared" si="320"/>
        <v>0</v>
      </c>
      <c r="F827" s="185">
        <f t="shared" si="321"/>
        <v>0</v>
      </c>
      <c r="G827" s="184" t="s">
        <v>174</v>
      </c>
    </row>
    <row r="828" hidden="1" customHeight="1" spans="1:7">
      <c r="A828" s="182" t="s">
        <v>996</v>
      </c>
      <c r="B828" s="185"/>
      <c r="C828" s="185">
        <v>0</v>
      </c>
      <c r="D828" s="185"/>
      <c r="E828" s="185">
        <f t="shared" si="320"/>
        <v>0</v>
      </c>
      <c r="F828" s="185">
        <f t="shared" si="321"/>
        <v>0</v>
      </c>
      <c r="G828" s="184" t="s">
        <v>174</v>
      </c>
    </row>
    <row r="829" hidden="1" customHeight="1" spans="1:7">
      <c r="A829" s="182" t="s">
        <v>997</v>
      </c>
      <c r="B829" s="185"/>
      <c r="C829" s="185">
        <v>0</v>
      </c>
      <c r="D829" s="185"/>
      <c r="E829" s="185">
        <f t="shared" si="320"/>
        <v>0</v>
      </c>
      <c r="F829" s="185">
        <f t="shared" si="321"/>
        <v>0</v>
      </c>
      <c r="G829" s="184" t="s">
        <v>174</v>
      </c>
    </row>
    <row r="830" hidden="1" customHeight="1" spans="1:7">
      <c r="A830" s="182" t="s">
        <v>998</v>
      </c>
      <c r="B830" s="185"/>
      <c r="C830" s="185">
        <v>0</v>
      </c>
      <c r="D830" s="185"/>
      <c r="E830" s="185">
        <f t="shared" si="320"/>
        <v>0</v>
      </c>
      <c r="F830" s="185">
        <f t="shared" si="321"/>
        <v>0</v>
      </c>
      <c r="G830" s="184" t="s">
        <v>174</v>
      </c>
    </row>
    <row r="831" hidden="1" customHeight="1" spans="1:7">
      <c r="A831" s="182" t="s">
        <v>999</v>
      </c>
      <c r="B831" s="185"/>
      <c r="C831" s="185">
        <v>0</v>
      </c>
      <c r="D831" s="185"/>
      <c r="E831" s="185">
        <f t="shared" si="320"/>
        <v>0</v>
      </c>
      <c r="F831" s="185">
        <f t="shared" si="321"/>
        <v>0</v>
      </c>
      <c r="G831" s="184" t="s">
        <v>174</v>
      </c>
    </row>
    <row r="832" hidden="1" customHeight="1" spans="1:7">
      <c r="A832" s="182" t="s">
        <v>1000</v>
      </c>
      <c r="B832" s="185"/>
      <c r="C832" s="185">
        <v>420</v>
      </c>
      <c r="D832" s="185"/>
      <c r="E832" s="185">
        <f t="shared" si="320"/>
        <v>420</v>
      </c>
      <c r="F832" s="185">
        <f t="shared" si="321"/>
        <v>420</v>
      </c>
      <c r="G832" s="184" t="s">
        <v>174</v>
      </c>
    </row>
    <row r="833" hidden="1" customHeight="1" spans="1:7">
      <c r="A833" s="182" t="s">
        <v>1001</v>
      </c>
      <c r="B833" s="183">
        <f t="shared" ref="B833:F833" si="322">SUM(B834:B857)</f>
        <v>2374.37</v>
      </c>
      <c r="C833" s="183">
        <f t="shared" si="322"/>
        <v>80.8</v>
      </c>
      <c r="D833" s="183">
        <f t="shared" si="322"/>
        <v>-384.83</v>
      </c>
      <c r="E833" s="183">
        <f t="shared" si="322"/>
        <v>-304.03</v>
      </c>
      <c r="F833" s="183">
        <f t="shared" si="322"/>
        <v>2070.34</v>
      </c>
      <c r="G833" s="184" t="s">
        <v>172</v>
      </c>
    </row>
    <row r="834" hidden="1" customHeight="1" spans="1:7">
      <c r="A834" s="182" t="s">
        <v>1002</v>
      </c>
      <c r="B834" s="183">
        <v>211.24</v>
      </c>
      <c r="C834" s="185">
        <v>2</v>
      </c>
      <c r="D834" s="185">
        <v>-4.64</v>
      </c>
      <c r="E834" s="185">
        <f t="shared" ref="E834:E857" si="323">C834+D834</f>
        <v>-2.64</v>
      </c>
      <c r="F834" s="185">
        <f t="shared" ref="F834:F857" si="324">B834+E834</f>
        <v>208.6</v>
      </c>
      <c r="G834" s="184" t="s">
        <v>174</v>
      </c>
    </row>
    <row r="835" hidden="1" customHeight="1" spans="1:7">
      <c r="A835" s="182" t="s">
        <v>1003</v>
      </c>
      <c r="B835" s="185"/>
      <c r="C835" s="185">
        <v>0</v>
      </c>
      <c r="D835" s="185"/>
      <c r="E835" s="185">
        <f t="shared" si="323"/>
        <v>0</v>
      </c>
      <c r="F835" s="185">
        <f t="shared" si="324"/>
        <v>0</v>
      </c>
      <c r="G835" s="184" t="s">
        <v>174</v>
      </c>
    </row>
    <row r="836" hidden="1" customHeight="1" spans="1:7">
      <c r="A836" s="182" t="s">
        <v>1004</v>
      </c>
      <c r="B836" s="185"/>
      <c r="C836" s="185">
        <v>0</v>
      </c>
      <c r="D836" s="185"/>
      <c r="E836" s="185">
        <f t="shared" si="323"/>
        <v>0</v>
      </c>
      <c r="F836" s="185">
        <f t="shared" si="324"/>
        <v>0</v>
      </c>
      <c r="G836" s="184" t="s">
        <v>174</v>
      </c>
    </row>
    <row r="837" hidden="1" customHeight="1" spans="1:7">
      <c r="A837" s="182" t="s">
        <v>1005</v>
      </c>
      <c r="B837" s="183">
        <v>1298.89</v>
      </c>
      <c r="C837" s="185">
        <v>2.8</v>
      </c>
      <c r="D837" s="185">
        <v>-6.48</v>
      </c>
      <c r="E837" s="185">
        <f t="shared" si="323"/>
        <v>-3.68</v>
      </c>
      <c r="F837" s="185">
        <f t="shared" si="324"/>
        <v>1295.21</v>
      </c>
      <c r="G837" s="184" t="s">
        <v>174</v>
      </c>
    </row>
    <row r="838" hidden="1" customHeight="1" spans="1:7">
      <c r="A838" s="182" t="s">
        <v>1006</v>
      </c>
      <c r="B838" s="185"/>
      <c r="C838" s="185">
        <v>0</v>
      </c>
      <c r="D838" s="185"/>
      <c r="E838" s="185">
        <f t="shared" si="323"/>
        <v>0</v>
      </c>
      <c r="F838" s="185">
        <f t="shared" si="324"/>
        <v>0</v>
      </c>
      <c r="G838" s="184" t="s">
        <v>174</v>
      </c>
    </row>
    <row r="839" hidden="1" customHeight="1" spans="1:7">
      <c r="A839" s="182" t="s">
        <v>1007</v>
      </c>
      <c r="B839" s="185"/>
      <c r="C839" s="185">
        <v>0</v>
      </c>
      <c r="D839" s="185"/>
      <c r="E839" s="185">
        <f t="shared" si="323"/>
        <v>0</v>
      </c>
      <c r="F839" s="185">
        <f t="shared" si="324"/>
        <v>0</v>
      </c>
      <c r="G839" s="184" t="s">
        <v>174</v>
      </c>
    </row>
    <row r="840" hidden="1" customHeight="1" spans="1:7">
      <c r="A840" s="182" t="s">
        <v>1008</v>
      </c>
      <c r="B840" s="185"/>
      <c r="C840" s="185">
        <v>0</v>
      </c>
      <c r="D840" s="185"/>
      <c r="E840" s="185">
        <f t="shared" si="323"/>
        <v>0</v>
      </c>
      <c r="F840" s="185">
        <f t="shared" si="324"/>
        <v>0</v>
      </c>
      <c r="G840" s="184" t="s">
        <v>174</v>
      </c>
    </row>
    <row r="841" hidden="1" customHeight="1" spans="1:7">
      <c r="A841" s="182" t="s">
        <v>1009</v>
      </c>
      <c r="B841" s="185"/>
      <c r="C841" s="185">
        <v>0</v>
      </c>
      <c r="D841" s="185"/>
      <c r="E841" s="185">
        <f t="shared" si="323"/>
        <v>0</v>
      </c>
      <c r="F841" s="185">
        <f t="shared" si="324"/>
        <v>0</v>
      </c>
      <c r="G841" s="184" t="s">
        <v>174</v>
      </c>
    </row>
    <row r="842" hidden="1" customHeight="1" spans="1:7">
      <c r="A842" s="182" t="s">
        <v>1010</v>
      </c>
      <c r="B842" s="185"/>
      <c r="C842" s="185">
        <v>0</v>
      </c>
      <c r="D842" s="185"/>
      <c r="E842" s="185">
        <f t="shared" si="323"/>
        <v>0</v>
      </c>
      <c r="F842" s="185">
        <f t="shared" si="324"/>
        <v>0</v>
      </c>
      <c r="G842" s="184" t="s">
        <v>174</v>
      </c>
    </row>
    <row r="843" hidden="1" customHeight="1" spans="1:7">
      <c r="A843" s="182" t="s">
        <v>1011</v>
      </c>
      <c r="B843" s="185"/>
      <c r="C843" s="185">
        <v>0</v>
      </c>
      <c r="D843" s="185"/>
      <c r="E843" s="185">
        <f t="shared" si="323"/>
        <v>0</v>
      </c>
      <c r="F843" s="185">
        <f t="shared" si="324"/>
        <v>0</v>
      </c>
      <c r="G843" s="184" t="s">
        <v>174</v>
      </c>
    </row>
    <row r="844" hidden="1" customHeight="1" spans="1:7">
      <c r="A844" s="182" t="s">
        <v>1012</v>
      </c>
      <c r="B844" s="185"/>
      <c r="C844" s="185">
        <v>0</v>
      </c>
      <c r="D844" s="185"/>
      <c r="E844" s="185">
        <f t="shared" si="323"/>
        <v>0</v>
      </c>
      <c r="F844" s="185">
        <f t="shared" si="324"/>
        <v>0</v>
      </c>
      <c r="G844" s="184" t="s">
        <v>174</v>
      </c>
    </row>
    <row r="845" s="192" customFormat="1" hidden="1" customHeight="1" spans="1:16382">
      <c r="A845" s="200" t="s">
        <v>1013</v>
      </c>
      <c r="B845" s="201">
        <v>436.4</v>
      </c>
      <c r="C845" s="186">
        <v>76</v>
      </c>
      <c r="D845" s="186">
        <v>-57.87</v>
      </c>
      <c r="E845" s="186">
        <f t="shared" si="323"/>
        <v>18.13</v>
      </c>
      <c r="F845" s="186">
        <f t="shared" si="324"/>
        <v>454.53</v>
      </c>
      <c r="G845" s="202" t="s">
        <v>174</v>
      </c>
      <c r="H845" s="203"/>
      <c r="I845" s="203"/>
      <c r="J845" s="203"/>
      <c r="K845" s="203"/>
      <c r="L845" s="203"/>
      <c r="M845" s="203"/>
      <c r="N845" s="203"/>
      <c r="O845" s="203"/>
      <c r="P845" s="203"/>
      <c r="Q845" s="203"/>
      <c r="R845" s="203"/>
      <c r="S845" s="203"/>
      <c r="T845" s="203"/>
      <c r="U845" s="203"/>
      <c r="V845" s="203"/>
      <c r="W845" s="203"/>
      <c r="X845" s="203"/>
      <c r="Y845" s="203"/>
      <c r="Z845" s="203"/>
      <c r="AA845" s="203"/>
      <c r="AB845" s="203"/>
      <c r="AC845" s="203"/>
      <c r="AD845" s="203"/>
      <c r="AE845" s="203"/>
      <c r="AF845" s="203"/>
      <c r="AG845" s="203"/>
      <c r="AH845" s="203"/>
      <c r="AI845" s="203"/>
      <c r="AJ845" s="203"/>
      <c r="AK845" s="203"/>
      <c r="AL845" s="203"/>
      <c r="AM845" s="203"/>
      <c r="AN845" s="203"/>
      <c r="AO845" s="203"/>
      <c r="AP845" s="203"/>
      <c r="AQ845" s="203"/>
      <c r="AR845" s="203"/>
      <c r="AS845" s="203"/>
      <c r="AT845" s="203"/>
      <c r="AU845" s="203"/>
      <c r="AV845" s="203"/>
      <c r="AW845" s="203"/>
      <c r="AX845" s="203"/>
      <c r="AY845" s="203"/>
      <c r="AZ845" s="203"/>
      <c r="BA845" s="203"/>
      <c r="BB845" s="203"/>
      <c r="BC845" s="203"/>
      <c r="BD845" s="203"/>
      <c r="BE845" s="203"/>
      <c r="BF845" s="203"/>
      <c r="BG845" s="203"/>
      <c r="BH845" s="203"/>
      <c r="BI845" s="203"/>
      <c r="BJ845" s="203"/>
      <c r="BK845" s="203"/>
      <c r="BL845" s="203"/>
      <c r="BM845" s="203"/>
      <c r="BN845" s="203"/>
      <c r="BO845" s="203"/>
      <c r="BP845" s="203"/>
      <c r="BQ845" s="203"/>
      <c r="BR845" s="203"/>
      <c r="BS845" s="203"/>
      <c r="BT845" s="203"/>
      <c r="BU845" s="203"/>
      <c r="BV845" s="203"/>
      <c r="BW845" s="203"/>
      <c r="BX845" s="203"/>
      <c r="BY845" s="203"/>
      <c r="BZ845" s="203"/>
      <c r="CA845" s="203"/>
      <c r="CB845" s="203"/>
      <c r="CC845" s="203"/>
      <c r="CD845" s="203"/>
      <c r="CE845" s="203"/>
      <c r="CF845" s="203"/>
      <c r="CG845" s="203"/>
      <c r="CH845" s="203"/>
      <c r="CI845" s="203"/>
      <c r="CJ845" s="203"/>
      <c r="CK845" s="203"/>
      <c r="CL845" s="203"/>
      <c r="CM845" s="203"/>
      <c r="CN845" s="203"/>
      <c r="CO845" s="203"/>
      <c r="CP845" s="203"/>
      <c r="CQ845" s="203"/>
      <c r="CR845" s="203"/>
      <c r="CS845" s="203"/>
      <c r="CT845" s="203"/>
      <c r="CU845" s="203"/>
      <c r="CV845" s="203"/>
      <c r="CW845" s="203"/>
      <c r="CX845" s="203"/>
      <c r="CY845" s="203"/>
      <c r="CZ845" s="203"/>
      <c r="DA845" s="203"/>
      <c r="DB845" s="203"/>
      <c r="DC845" s="203"/>
      <c r="DD845" s="203"/>
      <c r="DE845" s="203"/>
      <c r="DF845" s="203"/>
      <c r="DG845" s="203"/>
      <c r="DH845" s="203"/>
      <c r="DI845" s="203"/>
      <c r="DJ845" s="203"/>
      <c r="DK845" s="203"/>
      <c r="DL845" s="203"/>
      <c r="DM845" s="203"/>
      <c r="DN845" s="203"/>
      <c r="DO845" s="203"/>
      <c r="DP845" s="203"/>
      <c r="DQ845" s="203"/>
      <c r="DR845" s="203"/>
      <c r="DS845" s="203"/>
      <c r="DT845" s="203"/>
      <c r="DU845" s="203"/>
      <c r="DV845" s="203"/>
      <c r="DW845" s="203"/>
      <c r="DX845" s="203"/>
      <c r="DY845" s="203"/>
      <c r="DZ845" s="203"/>
      <c r="EA845" s="203"/>
      <c r="EB845" s="203"/>
      <c r="EC845" s="203"/>
      <c r="ED845" s="203"/>
      <c r="EE845" s="203"/>
      <c r="EF845" s="203"/>
      <c r="EG845" s="203"/>
      <c r="EH845" s="203"/>
      <c r="EI845" s="203"/>
      <c r="EJ845" s="203"/>
      <c r="EK845" s="203"/>
      <c r="EL845" s="203"/>
      <c r="EM845" s="203"/>
      <c r="EN845" s="203"/>
      <c r="EO845" s="203"/>
      <c r="EP845" s="203"/>
      <c r="EQ845" s="203"/>
      <c r="ER845" s="203"/>
      <c r="ES845" s="203"/>
      <c r="ET845" s="203"/>
      <c r="EU845" s="203"/>
      <c r="EV845" s="203"/>
      <c r="EW845" s="203"/>
      <c r="EX845" s="203"/>
      <c r="EY845" s="203"/>
      <c r="EZ845" s="203"/>
      <c r="FA845" s="203"/>
      <c r="FB845" s="203"/>
      <c r="FC845" s="203"/>
      <c r="FD845" s="203"/>
      <c r="FE845" s="203"/>
      <c r="FF845" s="203"/>
      <c r="FG845" s="203"/>
      <c r="FH845" s="203"/>
      <c r="FI845" s="203"/>
      <c r="FJ845" s="203"/>
      <c r="FK845" s="203"/>
      <c r="FL845" s="203"/>
      <c r="FM845" s="203"/>
      <c r="FN845" s="203"/>
      <c r="FO845" s="203"/>
      <c r="FP845" s="203"/>
      <c r="FQ845" s="203"/>
      <c r="FR845" s="203"/>
      <c r="FS845" s="203"/>
      <c r="FT845" s="203"/>
      <c r="FU845" s="203"/>
      <c r="FV845" s="203"/>
      <c r="FW845" s="203"/>
      <c r="FX845" s="203"/>
      <c r="FY845" s="203"/>
      <c r="FZ845" s="203"/>
      <c r="GA845" s="203"/>
      <c r="GB845" s="203"/>
      <c r="GC845" s="203"/>
      <c r="GD845" s="203"/>
      <c r="GE845" s="203"/>
      <c r="GF845" s="203"/>
      <c r="GG845" s="203"/>
      <c r="GH845" s="203"/>
      <c r="GI845" s="203"/>
      <c r="GJ845" s="203"/>
      <c r="GK845" s="203"/>
      <c r="GL845" s="203"/>
      <c r="GM845" s="203"/>
      <c r="GN845" s="203"/>
      <c r="GO845" s="203"/>
      <c r="GP845" s="203"/>
      <c r="GQ845" s="203"/>
      <c r="GR845" s="203"/>
      <c r="GS845" s="203"/>
      <c r="GT845" s="203"/>
      <c r="GU845" s="203"/>
      <c r="GV845" s="203"/>
      <c r="GW845" s="203"/>
      <c r="GX845" s="203"/>
      <c r="GY845" s="203"/>
      <c r="GZ845" s="203"/>
      <c r="HA845" s="203"/>
      <c r="HB845" s="203"/>
      <c r="HC845" s="203"/>
      <c r="HD845" s="203"/>
      <c r="HE845" s="203"/>
      <c r="HF845" s="203"/>
      <c r="HG845" s="203"/>
      <c r="HH845" s="203"/>
      <c r="HI845" s="203"/>
      <c r="HJ845" s="203"/>
      <c r="HK845" s="203"/>
      <c r="HL845" s="203"/>
      <c r="HM845" s="203"/>
      <c r="HN845" s="203"/>
      <c r="HO845" s="203"/>
      <c r="HP845" s="203"/>
      <c r="HQ845" s="203"/>
      <c r="HR845" s="203"/>
      <c r="HS845" s="203"/>
      <c r="HT845" s="203"/>
      <c r="HU845" s="203"/>
      <c r="HV845" s="203"/>
      <c r="HW845" s="203"/>
      <c r="HX845" s="203"/>
      <c r="HY845" s="203"/>
      <c r="HZ845" s="203"/>
      <c r="IA845" s="203"/>
      <c r="IB845" s="203"/>
      <c r="IC845" s="203"/>
      <c r="ID845" s="203"/>
      <c r="IE845" s="203"/>
      <c r="IF845" s="203"/>
      <c r="IG845" s="203"/>
      <c r="IH845" s="203"/>
      <c r="II845" s="203"/>
      <c r="IJ845" s="203"/>
      <c r="IK845" s="203"/>
      <c r="IL845" s="203"/>
      <c r="IM845" s="203"/>
      <c r="IN845" s="203"/>
      <c r="IO845" s="203"/>
      <c r="IP845" s="203"/>
      <c r="IQ845" s="203"/>
      <c r="IR845" s="203"/>
      <c r="IS845" s="203"/>
      <c r="IT845" s="203"/>
      <c r="IU845" s="203"/>
      <c r="IV845" s="203"/>
      <c r="IW845" s="203"/>
      <c r="IX845" s="203"/>
      <c r="IY845" s="203"/>
      <c r="IZ845" s="203"/>
      <c r="JA845" s="203"/>
      <c r="JB845" s="203"/>
      <c r="JC845" s="203"/>
      <c r="JD845" s="203"/>
      <c r="JE845" s="203"/>
      <c r="JF845" s="203"/>
      <c r="JG845" s="203"/>
      <c r="JH845" s="203"/>
      <c r="JI845" s="203"/>
      <c r="JJ845" s="203"/>
      <c r="JK845" s="203"/>
      <c r="JL845" s="203"/>
      <c r="JM845" s="203"/>
      <c r="JN845" s="203"/>
      <c r="JO845" s="203"/>
      <c r="JP845" s="203"/>
      <c r="JQ845" s="203"/>
      <c r="JR845" s="203"/>
      <c r="JS845" s="203"/>
      <c r="JT845" s="203"/>
      <c r="JU845" s="203"/>
      <c r="JV845" s="203"/>
      <c r="JW845" s="203"/>
      <c r="JX845" s="203"/>
      <c r="JY845" s="203"/>
      <c r="JZ845" s="203"/>
      <c r="KA845" s="203"/>
      <c r="KB845" s="203"/>
      <c r="KC845" s="203"/>
      <c r="KD845" s="203"/>
      <c r="KE845" s="203"/>
      <c r="KF845" s="203"/>
      <c r="KG845" s="203"/>
      <c r="KH845" s="203"/>
      <c r="KI845" s="203"/>
      <c r="KJ845" s="203"/>
      <c r="KK845" s="203"/>
      <c r="KL845" s="203"/>
      <c r="KM845" s="203"/>
      <c r="KN845" s="203"/>
      <c r="KO845" s="203"/>
      <c r="KP845" s="203"/>
      <c r="KQ845" s="203"/>
      <c r="KR845" s="203"/>
      <c r="KS845" s="203"/>
      <c r="KT845" s="203"/>
      <c r="KU845" s="203"/>
      <c r="KV845" s="203"/>
      <c r="KW845" s="203"/>
      <c r="KX845" s="203"/>
      <c r="KY845" s="203"/>
      <c r="KZ845" s="203"/>
      <c r="LA845" s="203"/>
      <c r="LB845" s="203"/>
      <c r="LC845" s="203"/>
      <c r="LD845" s="203"/>
      <c r="LE845" s="203"/>
      <c r="LF845" s="203"/>
      <c r="LG845" s="203"/>
      <c r="LH845" s="203"/>
      <c r="LI845" s="203"/>
      <c r="LJ845" s="203"/>
      <c r="LK845" s="203"/>
      <c r="LL845" s="203"/>
      <c r="LM845" s="203"/>
      <c r="LN845" s="203"/>
      <c r="LO845" s="203"/>
      <c r="LP845" s="203"/>
      <c r="LQ845" s="203"/>
      <c r="LR845" s="203"/>
      <c r="LS845" s="203"/>
      <c r="LT845" s="203"/>
      <c r="LU845" s="203"/>
      <c r="LV845" s="203"/>
      <c r="LW845" s="203"/>
      <c r="LX845" s="203"/>
      <c r="LY845" s="203"/>
      <c r="LZ845" s="203"/>
      <c r="MA845" s="203"/>
      <c r="MB845" s="203"/>
      <c r="MC845" s="203"/>
      <c r="MD845" s="203"/>
      <c r="ME845" s="203"/>
      <c r="MF845" s="203"/>
      <c r="MG845" s="203"/>
      <c r="MH845" s="203"/>
      <c r="MI845" s="203"/>
      <c r="MJ845" s="203"/>
      <c r="MK845" s="203"/>
      <c r="ML845" s="203"/>
      <c r="MM845" s="203"/>
      <c r="MN845" s="203"/>
      <c r="MO845" s="203"/>
      <c r="MP845" s="203"/>
      <c r="MQ845" s="203"/>
      <c r="MR845" s="203"/>
      <c r="MS845" s="203"/>
      <c r="MT845" s="203"/>
      <c r="MU845" s="203"/>
      <c r="MV845" s="203"/>
      <c r="MW845" s="203"/>
      <c r="MX845" s="203"/>
      <c r="MY845" s="203"/>
      <c r="MZ845" s="203"/>
      <c r="NA845" s="203"/>
      <c r="NB845" s="203"/>
      <c r="NC845" s="203"/>
      <c r="ND845" s="203"/>
      <c r="NE845" s="203"/>
      <c r="NF845" s="203"/>
      <c r="NG845" s="203"/>
      <c r="NH845" s="203"/>
      <c r="NI845" s="203"/>
      <c r="NJ845" s="203"/>
      <c r="NK845" s="203"/>
      <c r="NL845" s="203"/>
      <c r="NM845" s="203"/>
      <c r="NN845" s="203"/>
      <c r="NO845" s="203"/>
      <c r="NP845" s="203"/>
      <c r="NQ845" s="203"/>
      <c r="NR845" s="203"/>
      <c r="NS845" s="203"/>
      <c r="NT845" s="203"/>
      <c r="NU845" s="203"/>
      <c r="NV845" s="203"/>
      <c r="NW845" s="203"/>
      <c r="NX845" s="203"/>
      <c r="NY845" s="203"/>
      <c r="NZ845" s="203"/>
      <c r="OA845" s="203"/>
      <c r="OB845" s="203"/>
      <c r="OC845" s="203"/>
      <c r="OD845" s="203"/>
      <c r="OE845" s="203"/>
      <c r="OF845" s="203"/>
      <c r="OG845" s="203"/>
      <c r="OH845" s="203"/>
      <c r="OI845" s="203"/>
      <c r="OJ845" s="203"/>
      <c r="OK845" s="203"/>
      <c r="OL845" s="203"/>
      <c r="OM845" s="203"/>
      <c r="ON845" s="203"/>
      <c r="OO845" s="203"/>
      <c r="OP845" s="203"/>
      <c r="OQ845" s="203"/>
      <c r="OR845" s="203"/>
      <c r="OS845" s="203"/>
      <c r="OT845" s="203"/>
      <c r="OU845" s="203"/>
      <c r="OV845" s="203"/>
      <c r="OW845" s="203"/>
      <c r="OX845" s="203"/>
      <c r="OY845" s="203"/>
      <c r="OZ845" s="203"/>
      <c r="PA845" s="203"/>
      <c r="PB845" s="203"/>
      <c r="PC845" s="203"/>
      <c r="PD845" s="203"/>
      <c r="PE845" s="203"/>
      <c r="PF845" s="203"/>
      <c r="PG845" s="203"/>
      <c r="PH845" s="203"/>
      <c r="PI845" s="203"/>
      <c r="PJ845" s="203"/>
      <c r="PK845" s="203"/>
      <c r="PL845" s="203"/>
      <c r="PM845" s="203"/>
      <c r="PN845" s="203"/>
      <c r="PO845" s="203"/>
      <c r="PP845" s="203"/>
      <c r="PQ845" s="203"/>
      <c r="PR845" s="203"/>
      <c r="PS845" s="203"/>
      <c r="PT845" s="203"/>
      <c r="PU845" s="203"/>
      <c r="PV845" s="203"/>
      <c r="PW845" s="203"/>
      <c r="PX845" s="203"/>
      <c r="PY845" s="203"/>
      <c r="PZ845" s="203"/>
      <c r="QA845" s="203"/>
      <c r="QB845" s="203"/>
      <c r="QC845" s="203"/>
      <c r="QD845" s="203"/>
      <c r="QE845" s="203"/>
      <c r="QF845" s="203"/>
      <c r="QG845" s="203"/>
      <c r="QH845" s="203"/>
      <c r="QI845" s="203"/>
      <c r="QJ845" s="203"/>
      <c r="QK845" s="203"/>
      <c r="QL845" s="203"/>
      <c r="QM845" s="203"/>
      <c r="QN845" s="203"/>
      <c r="QO845" s="203"/>
      <c r="QP845" s="203"/>
      <c r="QQ845" s="203"/>
      <c r="QR845" s="203"/>
      <c r="QS845" s="203"/>
      <c r="QT845" s="203"/>
      <c r="QU845" s="203"/>
      <c r="QV845" s="203"/>
      <c r="QW845" s="203"/>
      <c r="QX845" s="203"/>
      <c r="QY845" s="203"/>
      <c r="QZ845" s="203"/>
      <c r="RA845" s="203"/>
      <c r="RB845" s="203"/>
      <c r="RC845" s="203"/>
      <c r="RD845" s="203"/>
      <c r="RE845" s="203"/>
      <c r="RF845" s="203"/>
      <c r="RG845" s="203"/>
      <c r="RH845" s="203"/>
      <c r="RI845" s="203"/>
      <c r="RJ845" s="203"/>
      <c r="RK845" s="203"/>
      <c r="RL845" s="203"/>
      <c r="RM845" s="203"/>
      <c r="RN845" s="203"/>
      <c r="RO845" s="203"/>
      <c r="RP845" s="203"/>
      <c r="RQ845" s="203"/>
      <c r="RR845" s="203"/>
      <c r="RS845" s="203"/>
      <c r="RT845" s="203"/>
      <c r="RU845" s="203"/>
      <c r="RV845" s="203"/>
      <c r="RW845" s="203"/>
      <c r="RX845" s="203"/>
      <c r="RY845" s="203"/>
      <c r="RZ845" s="203"/>
      <c r="SA845" s="203"/>
      <c r="SB845" s="203"/>
      <c r="SC845" s="203"/>
      <c r="SD845" s="203"/>
      <c r="SE845" s="203"/>
      <c r="SF845" s="203"/>
      <c r="SG845" s="203"/>
      <c r="SH845" s="203"/>
      <c r="SI845" s="203"/>
      <c r="SJ845" s="203"/>
      <c r="SK845" s="203"/>
      <c r="SL845" s="203"/>
      <c r="SM845" s="203"/>
      <c r="SN845" s="203"/>
      <c r="SO845" s="203"/>
      <c r="SP845" s="203"/>
      <c r="SQ845" s="203"/>
      <c r="SR845" s="203"/>
      <c r="SS845" s="203"/>
      <c r="ST845" s="203"/>
      <c r="SU845" s="203"/>
      <c r="SV845" s="203"/>
      <c r="SW845" s="203"/>
      <c r="SX845" s="203"/>
      <c r="SY845" s="203"/>
      <c r="SZ845" s="203"/>
      <c r="TA845" s="203"/>
      <c r="TB845" s="203"/>
      <c r="TC845" s="203"/>
      <c r="TD845" s="203"/>
      <c r="TE845" s="203"/>
      <c r="TF845" s="203"/>
      <c r="TG845" s="203"/>
      <c r="TH845" s="203"/>
      <c r="TI845" s="203"/>
      <c r="TJ845" s="203"/>
      <c r="TK845" s="203"/>
      <c r="TL845" s="203"/>
      <c r="TM845" s="203"/>
      <c r="TN845" s="203"/>
      <c r="TO845" s="203"/>
      <c r="TP845" s="203"/>
      <c r="TQ845" s="203"/>
      <c r="TR845" s="203"/>
      <c r="TS845" s="203"/>
      <c r="TT845" s="203"/>
      <c r="TU845" s="203"/>
      <c r="TV845" s="203"/>
      <c r="TW845" s="203"/>
      <c r="TX845" s="203"/>
      <c r="TY845" s="203"/>
      <c r="TZ845" s="203"/>
      <c r="UA845" s="203"/>
      <c r="UB845" s="203"/>
      <c r="UC845" s="203"/>
      <c r="UD845" s="203"/>
      <c r="UE845" s="203"/>
      <c r="UF845" s="203"/>
      <c r="UG845" s="203"/>
      <c r="UH845" s="203"/>
      <c r="UI845" s="203"/>
      <c r="UJ845" s="203"/>
      <c r="UK845" s="203"/>
      <c r="UL845" s="203"/>
      <c r="UM845" s="203"/>
      <c r="UN845" s="203"/>
      <c r="UO845" s="203"/>
      <c r="UP845" s="203"/>
      <c r="UQ845" s="203"/>
      <c r="UR845" s="203"/>
      <c r="US845" s="203"/>
      <c r="UT845" s="203"/>
      <c r="UU845" s="203"/>
      <c r="UV845" s="203"/>
      <c r="UW845" s="203"/>
      <c r="UX845" s="203"/>
      <c r="UY845" s="203"/>
      <c r="UZ845" s="203"/>
      <c r="VA845" s="203"/>
      <c r="VB845" s="203"/>
      <c r="VC845" s="203"/>
      <c r="VD845" s="203"/>
      <c r="VE845" s="203"/>
      <c r="VF845" s="203"/>
      <c r="VG845" s="203"/>
      <c r="VH845" s="203"/>
      <c r="VI845" s="203"/>
      <c r="VJ845" s="203"/>
      <c r="VK845" s="203"/>
      <c r="VL845" s="203"/>
      <c r="VM845" s="203"/>
      <c r="VN845" s="203"/>
      <c r="VO845" s="203"/>
      <c r="VP845" s="203"/>
      <c r="VQ845" s="203"/>
      <c r="VR845" s="203"/>
      <c r="VS845" s="203"/>
      <c r="VT845" s="203"/>
      <c r="VU845" s="203"/>
      <c r="VV845" s="203"/>
      <c r="VW845" s="203"/>
      <c r="VX845" s="203"/>
      <c r="VY845" s="203"/>
      <c r="VZ845" s="203"/>
      <c r="WA845" s="203"/>
      <c r="WB845" s="203"/>
      <c r="WC845" s="203"/>
      <c r="WD845" s="203"/>
      <c r="WE845" s="203"/>
      <c r="WF845" s="203"/>
      <c r="WG845" s="203"/>
      <c r="WH845" s="203"/>
      <c r="WI845" s="203"/>
      <c r="WJ845" s="203"/>
      <c r="WK845" s="203"/>
      <c r="WL845" s="203"/>
      <c r="WM845" s="203"/>
      <c r="WN845" s="203"/>
      <c r="WO845" s="203"/>
      <c r="WP845" s="203"/>
      <c r="WQ845" s="203"/>
      <c r="WR845" s="203"/>
      <c r="WS845" s="203"/>
      <c r="WT845" s="203"/>
      <c r="WU845" s="203"/>
      <c r="WV845" s="203"/>
      <c r="WW845" s="203"/>
      <c r="WX845" s="203"/>
      <c r="WY845" s="203"/>
      <c r="WZ845" s="203"/>
      <c r="XA845" s="203"/>
      <c r="XB845" s="203"/>
      <c r="XC845" s="203"/>
      <c r="XD845" s="203"/>
      <c r="XE845" s="203"/>
      <c r="XF845" s="203"/>
      <c r="XG845" s="203"/>
      <c r="XH845" s="203"/>
      <c r="XI845" s="203"/>
      <c r="XJ845" s="203"/>
      <c r="XK845" s="203"/>
      <c r="XL845" s="203"/>
      <c r="XM845" s="203"/>
      <c r="XN845" s="203"/>
      <c r="XO845" s="203"/>
      <c r="XP845" s="203"/>
      <c r="XQ845" s="203"/>
      <c r="XR845" s="203"/>
      <c r="XS845" s="203"/>
      <c r="XT845" s="203"/>
      <c r="XU845" s="203"/>
      <c r="XV845" s="203"/>
      <c r="XW845" s="203"/>
      <c r="XX845" s="203"/>
      <c r="XY845" s="203"/>
      <c r="XZ845" s="203"/>
      <c r="YA845" s="203"/>
      <c r="YB845" s="203"/>
      <c r="YC845" s="203"/>
      <c r="YD845" s="203"/>
      <c r="YE845" s="203"/>
      <c r="YF845" s="203"/>
      <c r="YG845" s="203"/>
      <c r="YH845" s="203"/>
      <c r="YI845" s="203"/>
      <c r="YJ845" s="203"/>
      <c r="YK845" s="203"/>
      <c r="YL845" s="203"/>
      <c r="YM845" s="203"/>
      <c r="YN845" s="203"/>
      <c r="YO845" s="203"/>
      <c r="YP845" s="203"/>
      <c r="YQ845" s="203"/>
      <c r="YR845" s="203"/>
      <c r="YS845" s="203"/>
      <c r="YT845" s="203"/>
      <c r="YU845" s="203"/>
      <c r="YV845" s="203"/>
      <c r="YW845" s="203"/>
      <c r="YX845" s="203"/>
      <c r="YY845" s="203"/>
      <c r="YZ845" s="203"/>
      <c r="ZA845" s="203"/>
      <c r="ZB845" s="203"/>
      <c r="ZC845" s="203"/>
      <c r="ZD845" s="203"/>
      <c r="ZE845" s="203"/>
      <c r="ZF845" s="203"/>
      <c r="ZG845" s="203"/>
      <c r="ZH845" s="203"/>
      <c r="ZI845" s="203"/>
      <c r="ZJ845" s="203"/>
      <c r="ZK845" s="203"/>
      <c r="ZL845" s="203"/>
      <c r="ZM845" s="203"/>
      <c r="ZN845" s="203"/>
      <c r="ZO845" s="203"/>
      <c r="ZP845" s="203"/>
      <c r="ZQ845" s="203"/>
      <c r="ZR845" s="203"/>
      <c r="ZS845" s="203"/>
      <c r="ZT845" s="203"/>
      <c r="ZU845" s="203"/>
      <c r="ZV845" s="203"/>
      <c r="ZW845" s="203"/>
      <c r="ZX845" s="203"/>
      <c r="ZY845" s="203"/>
      <c r="ZZ845" s="203"/>
      <c r="AAA845" s="203"/>
      <c r="AAB845" s="203"/>
      <c r="AAC845" s="203"/>
      <c r="AAD845" s="203"/>
      <c r="AAE845" s="203"/>
      <c r="AAF845" s="203"/>
      <c r="AAG845" s="203"/>
      <c r="AAH845" s="203"/>
      <c r="AAI845" s="203"/>
      <c r="AAJ845" s="203"/>
      <c r="AAK845" s="203"/>
      <c r="AAL845" s="203"/>
      <c r="AAM845" s="203"/>
      <c r="AAN845" s="203"/>
      <c r="AAO845" s="203"/>
      <c r="AAP845" s="203"/>
      <c r="AAQ845" s="203"/>
      <c r="AAR845" s="203"/>
      <c r="AAS845" s="203"/>
      <c r="AAT845" s="203"/>
      <c r="AAU845" s="203"/>
      <c r="AAV845" s="203"/>
      <c r="AAW845" s="203"/>
      <c r="AAX845" s="203"/>
      <c r="AAY845" s="203"/>
      <c r="AAZ845" s="203"/>
      <c r="ABA845" s="203"/>
      <c r="ABB845" s="203"/>
      <c r="ABC845" s="203"/>
      <c r="ABD845" s="203"/>
      <c r="ABE845" s="203"/>
      <c r="ABF845" s="203"/>
      <c r="ABG845" s="203"/>
      <c r="ABH845" s="203"/>
      <c r="ABI845" s="203"/>
      <c r="ABJ845" s="203"/>
      <c r="ABK845" s="203"/>
      <c r="ABL845" s="203"/>
      <c r="ABM845" s="203"/>
      <c r="ABN845" s="203"/>
      <c r="ABO845" s="203"/>
      <c r="ABP845" s="203"/>
      <c r="ABQ845" s="203"/>
      <c r="ABR845" s="203"/>
      <c r="ABS845" s="203"/>
      <c r="ABT845" s="203"/>
      <c r="ABU845" s="203"/>
      <c r="ABV845" s="203"/>
      <c r="ABW845" s="203"/>
      <c r="ABX845" s="203"/>
      <c r="ABY845" s="203"/>
      <c r="ABZ845" s="203"/>
      <c r="ACA845" s="203"/>
      <c r="ACB845" s="203"/>
      <c r="ACC845" s="203"/>
      <c r="ACD845" s="203"/>
      <c r="ACE845" s="203"/>
      <c r="ACF845" s="203"/>
      <c r="ACG845" s="203"/>
      <c r="ACH845" s="203"/>
      <c r="ACI845" s="203"/>
      <c r="ACJ845" s="203"/>
      <c r="ACK845" s="203"/>
      <c r="ACL845" s="203"/>
      <c r="ACM845" s="203"/>
      <c r="ACN845" s="203"/>
      <c r="ACO845" s="203"/>
      <c r="ACP845" s="203"/>
      <c r="ACQ845" s="203"/>
      <c r="ACR845" s="203"/>
      <c r="ACS845" s="203"/>
      <c r="ACT845" s="203"/>
      <c r="ACU845" s="203"/>
      <c r="ACV845" s="203"/>
      <c r="ACW845" s="203"/>
      <c r="ACX845" s="203"/>
      <c r="ACY845" s="203"/>
      <c r="ACZ845" s="203"/>
      <c r="ADA845" s="203"/>
      <c r="ADB845" s="203"/>
      <c r="ADC845" s="203"/>
      <c r="ADD845" s="203"/>
      <c r="ADE845" s="203"/>
      <c r="ADF845" s="203"/>
      <c r="ADG845" s="203"/>
      <c r="ADH845" s="203"/>
      <c r="ADI845" s="203"/>
      <c r="ADJ845" s="203"/>
      <c r="ADK845" s="203"/>
      <c r="ADL845" s="203"/>
      <c r="ADM845" s="203"/>
      <c r="ADN845" s="203"/>
      <c r="ADO845" s="203"/>
      <c r="ADP845" s="203"/>
      <c r="ADQ845" s="203"/>
      <c r="ADR845" s="203"/>
      <c r="ADS845" s="203"/>
      <c r="ADT845" s="203"/>
      <c r="ADU845" s="203"/>
      <c r="ADV845" s="203"/>
      <c r="ADW845" s="203"/>
      <c r="ADX845" s="203"/>
      <c r="ADY845" s="203"/>
      <c r="ADZ845" s="203"/>
      <c r="AEA845" s="203"/>
      <c r="AEB845" s="203"/>
      <c r="AEC845" s="203"/>
      <c r="AED845" s="203"/>
      <c r="AEE845" s="203"/>
      <c r="AEF845" s="203"/>
      <c r="AEG845" s="203"/>
      <c r="AEH845" s="203"/>
      <c r="AEI845" s="203"/>
      <c r="AEJ845" s="203"/>
      <c r="AEK845" s="203"/>
      <c r="AEL845" s="203"/>
      <c r="AEM845" s="203"/>
      <c r="AEN845" s="203"/>
      <c r="AEO845" s="203"/>
      <c r="AEP845" s="203"/>
      <c r="AEQ845" s="203"/>
      <c r="AER845" s="203"/>
      <c r="AES845" s="203"/>
      <c r="AET845" s="203"/>
      <c r="AEU845" s="203"/>
      <c r="AEV845" s="203"/>
      <c r="AEW845" s="203"/>
      <c r="AEX845" s="203"/>
      <c r="AEY845" s="203"/>
      <c r="AEZ845" s="203"/>
      <c r="AFA845" s="203"/>
      <c r="AFB845" s="203"/>
      <c r="AFC845" s="203"/>
      <c r="AFD845" s="203"/>
      <c r="AFE845" s="203"/>
      <c r="AFF845" s="203"/>
      <c r="AFG845" s="203"/>
      <c r="AFH845" s="203"/>
      <c r="AFI845" s="203"/>
      <c r="AFJ845" s="203"/>
      <c r="AFK845" s="203"/>
      <c r="AFL845" s="203"/>
      <c r="AFM845" s="203"/>
      <c r="AFN845" s="203"/>
      <c r="AFO845" s="203"/>
      <c r="AFP845" s="203"/>
      <c r="AFQ845" s="203"/>
      <c r="AFR845" s="203"/>
      <c r="AFS845" s="203"/>
      <c r="AFT845" s="203"/>
      <c r="AFU845" s="203"/>
      <c r="AFV845" s="203"/>
      <c r="AFW845" s="203"/>
      <c r="AFX845" s="203"/>
      <c r="AFY845" s="203"/>
      <c r="AFZ845" s="203"/>
      <c r="AGA845" s="203"/>
      <c r="AGB845" s="203"/>
      <c r="AGC845" s="203"/>
      <c r="AGD845" s="203"/>
      <c r="AGE845" s="203"/>
      <c r="AGF845" s="203"/>
      <c r="AGG845" s="203"/>
      <c r="AGH845" s="203"/>
      <c r="AGI845" s="203"/>
      <c r="AGJ845" s="203"/>
      <c r="AGK845" s="203"/>
      <c r="AGL845" s="203"/>
      <c r="AGM845" s="203"/>
      <c r="AGN845" s="203"/>
      <c r="AGO845" s="203"/>
      <c r="AGP845" s="203"/>
      <c r="AGQ845" s="203"/>
      <c r="AGR845" s="203"/>
      <c r="AGS845" s="203"/>
      <c r="AGT845" s="203"/>
      <c r="AGU845" s="203"/>
      <c r="AGV845" s="203"/>
      <c r="AGW845" s="203"/>
      <c r="AGX845" s="203"/>
      <c r="AGY845" s="203"/>
      <c r="AGZ845" s="203"/>
      <c r="AHA845" s="203"/>
      <c r="AHB845" s="203"/>
      <c r="AHC845" s="203"/>
      <c r="AHD845" s="203"/>
      <c r="AHE845" s="203"/>
      <c r="AHF845" s="203"/>
      <c r="AHG845" s="203"/>
      <c r="AHH845" s="203"/>
      <c r="AHI845" s="203"/>
      <c r="AHJ845" s="203"/>
      <c r="AHK845" s="203"/>
      <c r="AHL845" s="203"/>
      <c r="AHM845" s="203"/>
      <c r="AHN845" s="203"/>
      <c r="AHO845" s="203"/>
      <c r="AHP845" s="203"/>
      <c r="AHQ845" s="203"/>
      <c r="AHR845" s="203"/>
      <c r="AHS845" s="203"/>
      <c r="AHT845" s="203"/>
      <c r="AHU845" s="203"/>
      <c r="AHV845" s="203"/>
      <c r="AHW845" s="203"/>
      <c r="AHX845" s="203"/>
      <c r="AHY845" s="203"/>
      <c r="AHZ845" s="203"/>
      <c r="AIA845" s="203"/>
      <c r="AIB845" s="203"/>
      <c r="AIC845" s="203"/>
      <c r="AID845" s="203"/>
      <c r="AIE845" s="203"/>
      <c r="AIF845" s="203"/>
      <c r="AIG845" s="203"/>
      <c r="AIH845" s="203"/>
      <c r="AII845" s="203"/>
      <c r="AIJ845" s="203"/>
      <c r="AIK845" s="203"/>
      <c r="AIL845" s="203"/>
      <c r="AIM845" s="203"/>
      <c r="AIN845" s="203"/>
      <c r="AIO845" s="203"/>
      <c r="AIP845" s="203"/>
      <c r="AIQ845" s="203"/>
      <c r="AIR845" s="203"/>
      <c r="AIS845" s="203"/>
      <c r="AIT845" s="203"/>
      <c r="AIU845" s="203"/>
      <c r="AIV845" s="203"/>
      <c r="AIW845" s="203"/>
      <c r="AIX845" s="203"/>
      <c r="AIY845" s="203"/>
      <c r="AIZ845" s="203"/>
      <c r="AJA845" s="203"/>
      <c r="AJB845" s="203"/>
      <c r="AJC845" s="203"/>
      <c r="AJD845" s="203"/>
      <c r="AJE845" s="203"/>
      <c r="AJF845" s="203"/>
      <c r="AJG845" s="203"/>
      <c r="AJH845" s="203"/>
      <c r="AJI845" s="203"/>
      <c r="AJJ845" s="203"/>
      <c r="AJK845" s="203"/>
      <c r="AJL845" s="203"/>
      <c r="AJM845" s="203"/>
      <c r="AJN845" s="203"/>
      <c r="AJO845" s="203"/>
      <c r="AJP845" s="203"/>
      <c r="AJQ845" s="203"/>
      <c r="AJR845" s="203"/>
      <c r="AJS845" s="203"/>
      <c r="AJT845" s="203"/>
      <c r="AJU845" s="203"/>
      <c r="AJV845" s="203"/>
      <c r="AJW845" s="203"/>
      <c r="AJX845" s="203"/>
      <c r="AJY845" s="203"/>
      <c r="AJZ845" s="203"/>
      <c r="AKA845" s="203"/>
      <c r="AKB845" s="203"/>
      <c r="AKC845" s="203"/>
      <c r="AKD845" s="203"/>
      <c r="AKE845" s="203"/>
      <c r="AKF845" s="203"/>
      <c r="AKG845" s="203"/>
      <c r="AKH845" s="203"/>
      <c r="AKI845" s="203"/>
      <c r="AKJ845" s="203"/>
      <c r="AKK845" s="203"/>
      <c r="AKL845" s="203"/>
      <c r="AKM845" s="203"/>
      <c r="AKN845" s="203"/>
      <c r="AKO845" s="203"/>
      <c r="AKP845" s="203"/>
      <c r="AKQ845" s="203"/>
      <c r="AKR845" s="203"/>
      <c r="AKS845" s="203"/>
      <c r="AKT845" s="203"/>
      <c r="AKU845" s="203"/>
      <c r="AKV845" s="203"/>
      <c r="AKW845" s="203"/>
      <c r="AKX845" s="203"/>
      <c r="AKY845" s="203"/>
      <c r="AKZ845" s="203"/>
      <c r="ALA845" s="203"/>
      <c r="ALB845" s="203"/>
      <c r="ALC845" s="203"/>
      <c r="ALD845" s="203"/>
      <c r="ALE845" s="203"/>
      <c r="ALF845" s="203"/>
      <c r="ALG845" s="203"/>
      <c r="ALH845" s="203"/>
      <c r="ALI845" s="203"/>
      <c r="ALJ845" s="203"/>
      <c r="ALK845" s="203"/>
      <c r="ALL845" s="203"/>
      <c r="ALM845" s="203"/>
      <c r="ALN845" s="203"/>
      <c r="ALO845" s="203"/>
      <c r="ALP845" s="203"/>
      <c r="ALQ845" s="203"/>
      <c r="ALR845" s="203"/>
      <c r="ALS845" s="203"/>
      <c r="ALT845" s="203"/>
      <c r="ALU845" s="203"/>
      <c r="ALV845" s="203"/>
      <c r="ALW845" s="203"/>
      <c r="ALX845" s="203"/>
      <c r="ALY845" s="203"/>
      <c r="ALZ845" s="203"/>
      <c r="AMA845" s="203"/>
      <c r="AMB845" s="203"/>
      <c r="AMC845" s="203"/>
      <c r="AMD845" s="203"/>
      <c r="AME845" s="203"/>
      <c r="AMF845" s="203"/>
      <c r="AMG845" s="203"/>
      <c r="AMH845" s="203"/>
      <c r="AMI845" s="203"/>
      <c r="AMJ845" s="203"/>
      <c r="AMK845" s="203"/>
      <c r="AML845" s="203"/>
      <c r="AMM845" s="203"/>
      <c r="AMN845" s="203"/>
      <c r="AMO845" s="203"/>
      <c r="AMP845" s="203"/>
      <c r="AMQ845" s="203"/>
      <c r="AMR845" s="203"/>
      <c r="AMS845" s="203"/>
      <c r="AMT845" s="203"/>
      <c r="AMU845" s="203"/>
      <c r="AMV845" s="203"/>
      <c r="AMW845" s="203"/>
      <c r="AMX845" s="203"/>
      <c r="AMY845" s="203"/>
      <c r="AMZ845" s="203"/>
      <c r="ANA845" s="203"/>
      <c r="ANB845" s="203"/>
      <c r="ANC845" s="203"/>
      <c r="AND845" s="203"/>
      <c r="ANE845" s="203"/>
      <c r="ANF845" s="203"/>
      <c r="ANG845" s="203"/>
      <c r="ANH845" s="203"/>
      <c r="ANI845" s="203"/>
      <c r="ANJ845" s="203"/>
      <c r="ANK845" s="203"/>
      <c r="ANL845" s="203"/>
      <c r="ANM845" s="203"/>
      <c r="ANN845" s="203"/>
      <c r="ANO845" s="203"/>
      <c r="ANP845" s="203"/>
      <c r="ANQ845" s="203"/>
      <c r="ANR845" s="203"/>
      <c r="ANS845" s="203"/>
      <c r="ANT845" s="203"/>
      <c r="ANU845" s="203"/>
      <c r="ANV845" s="203"/>
      <c r="ANW845" s="203"/>
      <c r="ANX845" s="203"/>
      <c r="ANY845" s="203"/>
      <c r="ANZ845" s="203"/>
      <c r="AOA845" s="203"/>
      <c r="AOB845" s="203"/>
      <c r="AOC845" s="203"/>
      <c r="AOD845" s="203"/>
      <c r="AOE845" s="203"/>
      <c r="AOF845" s="203"/>
      <c r="AOG845" s="203"/>
      <c r="AOH845" s="203"/>
      <c r="AOI845" s="203"/>
      <c r="AOJ845" s="203"/>
      <c r="AOK845" s="203"/>
      <c r="AOL845" s="203"/>
      <c r="AOM845" s="203"/>
      <c r="AON845" s="203"/>
      <c r="AOO845" s="203"/>
      <c r="AOP845" s="203"/>
      <c r="AOQ845" s="203"/>
      <c r="AOR845" s="203"/>
      <c r="AOS845" s="203"/>
      <c r="AOT845" s="203"/>
      <c r="AOU845" s="203"/>
      <c r="AOV845" s="203"/>
      <c r="AOW845" s="203"/>
      <c r="AOX845" s="203"/>
      <c r="AOY845" s="203"/>
      <c r="AOZ845" s="203"/>
      <c r="APA845" s="203"/>
      <c r="APB845" s="203"/>
      <c r="APC845" s="203"/>
      <c r="APD845" s="203"/>
      <c r="APE845" s="203"/>
      <c r="APF845" s="203"/>
      <c r="APG845" s="203"/>
      <c r="APH845" s="203"/>
      <c r="API845" s="203"/>
      <c r="APJ845" s="203"/>
      <c r="APK845" s="203"/>
      <c r="APL845" s="203"/>
      <c r="APM845" s="203"/>
      <c r="APN845" s="203"/>
      <c r="APO845" s="203"/>
      <c r="APP845" s="203"/>
      <c r="APQ845" s="203"/>
      <c r="APR845" s="203"/>
      <c r="APS845" s="203"/>
      <c r="APT845" s="203"/>
      <c r="APU845" s="203"/>
      <c r="APV845" s="203"/>
      <c r="APW845" s="203"/>
      <c r="APX845" s="203"/>
      <c r="APY845" s="203"/>
      <c r="APZ845" s="203"/>
      <c r="AQA845" s="203"/>
      <c r="AQB845" s="203"/>
      <c r="AQC845" s="203"/>
      <c r="AQD845" s="203"/>
      <c r="AQE845" s="203"/>
      <c r="AQF845" s="203"/>
      <c r="AQG845" s="203"/>
      <c r="AQH845" s="203"/>
      <c r="AQI845" s="203"/>
      <c r="AQJ845" s="203"/>
      <c r="AQK845" s="203"/>
      <c r="AQL845" s="203"/>
      <c r="AQM845" s="203"/>
      <c r="AQN845" s="203"/>
      <c r="AQO845" s="203"/>
      <c r="AQP845" s="203"/>
      <c r="AQQ845" s="203"/>
      <c r="AQR845" s="203"/>
      <c r="AQS845" s="203"/>
      <c r="AQT845" s="203"/>
      <c r="AQU845" s="203"/>
      <c r="AQV845" s="203"/>
      <c r="AQW845" s="203"/>
      <c r="AQX845" s="203"/>
      <c r="AQY845" s="203"/>
      <c r="AQZ845" s="203"/>
      <c r="ARA845" s="203"/>
      <c r="ARB845" s="203"/>
      <c r="ARC845" s="203"/>
      <c r="ARD845" s="203"/>
      <c r="ARE845" s="203"/>
      <c r="ARF845" s="203"/>
      <c r="ARG845" s="203"/>
      <c r="ARH845" s="203"/>
      <c r="ARI845" s="203"/>
      <c r="ARJ845" s="203"/>
      <c r="ARK845" s="203"/>
      <c r="ARL845" s="203"/>
      <c r="ARM845" s="203"/>
      <c r="ARN845" s="203"/>
      <c r="ARO845" s="203"/>
      <c r="ARP845" s="203"/>
      <c r="ARQ845" s="203"/>
      <c r="ARR845" s="203"/>
      <c r="ARS845" s="203"/>
      <c r="ART845" s="203"/>
      <c r="ARU845" s="203"/>
      <c r="ARV845" s="203"/>
      <c r="ARW845" s="203"/>
      <c r="ARX845" s="203"/>
      <c r="ARY845" s="203"/>
      <c r="ARZ845" s="203"/>
      <c r="ASA845" s="203"/>
      <c r="ASB845" s="203"/>
      <c r="ASC845" s="203"/>
      <c r="ASD845" s="203"/>
      <c r="ASE845" s="203"/>
      <c r="ASF845" s="203"/>
      <c r="ASG845" s="203"/>
      <c r="ASH845" s="203"/>
      <c r="ASI845" s="203"/>
      <c r="ASJ845" s="203"/>
      <c r="ASK845" s="203"/>
      <c r="ASL845" s="203"/>
      <c r="ASM845" s="203"/>
      <c r="ASN845" s="203"/>
      <c r="ASO845" s="203"/>
      <c r="ASP845" s="203"/>
      <c r="ASQ845" s="203"/>
      <c r="ASR845" s="203"/>
      <c r="ASS845" s="203"/>
      <c r="AST845" s="203"/>
      <c r="ASU845" s="203"/>
      <c r="ASV845" s="203"/>
      <c r="ASW845" s="203"/>
      <c r="ASX845" s="203"/>
      <c r="ASY845" s="203"/>
      <c r="ASZ845" s="203"/>
      <c r="ATA845" s="203"/>
      <c r="ATB845" s="203"/>
      <c r="ATC845" s="203"/>
      <c r="ATD845" s="203"/>
      <c r="ATE845" s="203"/>
      <c r="ATF845" s="203"/>
      <c r="ATG845" s="203"/>
      <c r="ATH845" s="203"/>
      <c r="ATI845" s="203"/>
      <c r="ATJ845" s="203"/>
      <c r="ATK845" s="203"/>
      <c r="ATL845" s="203"/>
      <c r="ATM845" s="203"/>
      <c r="ATN845" s="203"/>
      <c r="ATO845" s="203"/>
      <c r="ATP845" s="203"/>
      <c r="ATQ845" s="203"/>
      <c r="ATR845" s="203"/>
      <c r="ATS845" s="203"/>
      <c r="ATT845" s="203"/>
      <c r="ATU845" s="203"/>
      <c r="ATV845" s="203"/>
      <c r="ATW845" s="203"/>
      <c r="ATX845" s="203"/>
      <c r="ATY845" s="203"/>
      <c r="ATZ845" s="203"/>
      <c r="AUA845" s="203"/>
      <c r="AUB845" s="203"/>
      <c r="AUC845" s="203"/>
      <c r="AUD845" s="203"/>
      <c r="AUE845" s="203"/>
      <c r="AUF845" s="203"/>
      <c r="AUG845" s="203"/>
      <c r="AUH845" s="203"/>
      <c r="AUI845" s="203"/>
      <c r="AUJ845" s="203"/>
      <c r="AUK845" s="203"/>
      <c r="AUL845" s="203"/>
      <c r="AUM845" s="203"/>
      <c r="AUN845" s="203"/>
      <c r="AUO845" s="203"/>
      <c r="AUP845" s="203"/>
      <c r="AUQ845" s="203"/>
      <c r="AUR845" s="203"/>
      <c r="AUS845" s="203"/>
      <c r="AUT845" s="203"/>
      <c r="AUU845" s="203"/>
      <c r="AUV845" s="203"/>
      <c r="AUW845" s="203"/>
      <c r="AUX845" s="203"/>
      <c r="AUY845" s="203"/>
      <c r="AUZ845" s="203"/>
      <c r="AVA845" s="203"/>
      <c r="AVB845" s="203"/>
      <c r="AVC845" s="203"/>
      <c r="AVD845" s="203"/>
      <c r="AVE845" s="203"/>
      <c r="AVF845" s="203"/>
      <c r="AVG845" s="203"/>
      <c r="AVH845" s="203"/>
      <c r="AVI845" s="203"/>
      <c r="AVJ845" s="203"/>
      <c r="AVK845" s="203"/>
      <c r="AVL845" s="203"/>
      <c r="AVM845" s="203"/>
      <c r="AVN845" s="203"/>
      <c r="AVO845" s="203"/>
      <c r="AVP845" s="203"/>
      <c r="AVQ845" s="203"/>
      <c r="AVR845" s="203"/>
      <c r="AVS845" s="203"/>
      <c r="AVT845" s="203"/>
      <c r="AVU845" s="203"/>
      <c r="AVV845" s="203"/>
      <c r="AVW845" s="203"/>
      <c r="AVX845" s="203"/>
      <c r="AVY845" s="203"/>
      <c r="AVZ845" s="203"/>
      <c r="AWA845" s="203"/>
      <c r="AWB845" s="203"/>
      <c r="AWC845" s="203"/>
      <c r="AWD845" s="203"/>
      <c r="AWE845" s="203"/>
      <c r="AWF845" s="203"/>
      <c r="AWG845" s="203"/>
      <c r="AWH845" s="203"/>
      <c r="AWI845" s="203"/>
      <c r="AWJ845" s="203"/>
      <c r="AWK845" s="203"/>
      <c r="AWL845" s="203"/>
      <c r="AWM845" s="203"/>
      <c r="AWN845" s="203"/>
      <c r="AWO845" s="203"/>
      <c r="AWP845" s="203"/>
      <c r="AWQ845" s="203"/>
      <c r="AWR845" s="203"/>
      <c r="AWS845" s="203"/>
      <c r="AWT845" s="203"/>
      <c r="AWU845" s="203"/>
      <c r="AWV845" s="203"/>
      <c r="AWW845" s="203"/>
      <c r="AWX845" s="203"/>
      <c r="AWY845" s="203"/>
      <c r="AWZ845" s="203"/>
      <c r="AXA845" s="203"/>
      <c r="AXB845" s="203"/>
      <c r="AXC845" s="203"/>
      <c r="AXD845" s="203"/>
      <c r="AXE845" s="203"/>
      <c r="AXF845" s="203"/>
      <c r="AXG845" s="203"/>
      <c r="AXH845" s="203"/>
      <c r="AXI845" s="203"/>
      <c r="AXJ845" s="203"/>
      <c r="AXK845" s="203"/>
      <c r="AXL845" s="203"/>
      <c r="AXM845" s="203"/>
      <c r="AXN845" s="203"/>
      <c r="AXO845" s="203"/>
      <c r="AXP845" s="203"/>
      <c r="AXQ845" s="203"/>
      <c r="AXR845" s="203"/>
      <c r="AXS845" s="203"/>
      <c r="AXT845" s="203"/>
      <c r="AXU845" s="203"/>
      <c r="AXV845" s="203"/>
      <c r="AXW845" s="203"/>
      <c r="AXX845" s="203"/>
      <c r="AXY845" s="203"/>
      <c r="AXZ845" s="203"/>
      <c r="AYA845" s="203"/>
      <c r="AYB845" s="203"/>
      <c r="AYC845" s="203"/>
      <c r="AYD845" s="203"/>
      <c r="AYE845" s="203"/>
      <c r="AYF845" s="203"/>
      <c r="AYG845" s="203"/>
      <c r="AYH845" s="203"/>
      <c r="AYI845" s="203"/>
      <c r="AYJ845" s="203"/>
      <c r="AYK845" s="203"/>
      <c r="AYL845" s="203"/>
      <c r="AYM845" s="203"/>
      <c r="AYN845" s="203"/>
      <c r="AYO845" s="203"/>
      <c r="AYP845" s="203"/>
      <c r="AYQ845" s="203"/>
      <c r="AYR845" s="203"/>
      <c r="AYS845" s="203"/>
      <c r="AYT845" s="203"/>
      <c r="AYU845" s="203"/>
      <c r="AYV845" s="203"/>
      <c r="AYW845" s="203"/>
      <c r="AYX845" s="203"/>
      <c r="AYY845" s="203"/>
      <c r="AYZ845" s="203"/>
      <c r="AZA845" s="203"/>
      <c r="AZB845" s="203"/>
      <c r="AZC845" s="203"/>
      <c r="AZD845" s="203"/>
      <c r="AZE845" s="203"/>
      <c r="AZF845" s="203"/>
      <c r="AZG845" s="203"/>
      <c r="AZH845" s="203"/>
      <c r="AZI845" s="203"/>
      <c r="AZJ845" s="203"/>
      <c r="AZK845" s="203"/>
      <c r="AZL845" s="203"/>
      <c r="AZM845" s="203"/>
      <c r="AZN845" s="203"/>
      <c r="AZO845" s="203"/>
      <c r="AZP845" s="203"/>
      <c r="AZQ845" s="203"/>
      <c r="AZR845" s="203"/>
      <c r="AZS845" s="203"/>
      <c r="AZT845" s="203"/>
      <c r="AZU845" s="203"/>
      <c r="AZV845" s="203"/>
      <c r="AZW845" s="203"/>
      <c r="AZX845" s="203"/>
      <c r="AZY845" s="203"/>
      <c r="AZZ845" s="203"/>
      <c r="BAA845" s="203"/>
      <c r="BAB845" s="203"/>
      <c r="BAC845" s="203"/>
      <c r="BAD845" s="203"/>
      <c r="BAE845" s="203"/>
      <c r="BAF845" s="203"/>
      <c r="BAG845" s="203"/>
      <c r="BAH845" s="203"/>
      <c r="BAI845" s="203"/>
      <c r="BAJ845" s="203"/>
      <c r="BAK845" s="203"/>
      <c r="BAL845" s="203"/>
      <c r="BAM845" s="203"/>
      <c r="BAN845" s="203"/>
      <c r="BAO845" s="203"/>
      <c r="BAP845" s="203"/>
      <c r="BAQ845" s="203"/>
      <c r="BAR845" s="203"/>
      <c r="BAS845" s="203"/>
      <c r="BAT845" s="203"/>
      <c r="BAU845" s="203"/>
      <c r="BAV845" s="203"/>
      <c r="BAW845" s="203"/>
      <c r="BAX845" s="203"/>
      <c r="BAY845" s="203"/>
      <c r="BAZ845" s="203"/>
      <c r="BBA845" s="203"/>
      <c r="BBB845" s="203"/>
      <c r="BBC845" s="203"/>
      <c r="BBD845" s="203"/>
      <c r="BBE845" s="203"/>
      <c r="BBF845" s="203"/>
      <c r="BBG845" s="203"/>
      <c r="BBH845" s="203"/>
      <c r="BBI845" s="203"/>
      <c r="BBJ845" s="203"/>
      <c r="BBK845" s="203"/>
      <c r="BBL845" s="203"/>
      <c r="BBM845" s="203"/>
      <c r="BBN845" s="203"/>
      <c r="BBO845" s="203"/>
      <c r="BBP845" s="203"/>
      <c r="BBQ845" s="203"/>
      <c r="BBR845" s="203"/>
      <c r="BBS845" s="203"/>
      <c r="BBT845" s="203"/>
      <c r="BBU845" s="203"/>
      <c r="BBV845" s="203"/>
      <c r="BBW845" s="203"/>
      <c r="BBX845" s="203"/>
      <c r="BBY845" s="203"/>
      <c r="BBZ845" s="203"/>
      <c r="BCA845" s="203"/>
      <c r="BCB845" s="203"/>
      <c r="BCC845" s="203"/>
      <c r="BCD845" s="203"/>
      <c r="BCE845" s="203"/>
      <c r="BCF845" s="203"/>
      <c r="BCG845" s="203"/>
      <c r="BCH845" s="203"/>
      <c r="BCI845" s="203"/>
      <c r="BCJ845" s="203"/>
      <c r="BCK845" s="203"/>
      <c r="BCL845" s="203"/>
      <c r="BCM845" s="203"/>
      <c r="BCN845" s="203"/>
      <c r="BCO845" s="203"/>
      <c r="BCP845" s="203"/>
      <c r="BCQ845" s="203"/>
      <c r="BCR845" s="203"/>
      <c r="BCS845" s="203"/>
      <c r="BCT845" s="203"/>
      <c r="BCU845" s="203"/>
      <c r="BCV845" s="203"/>
      <c r="BCW845" s="203"/>
      <c r="BCX845" s="203"/>
      <c r="BCY845" s="203"/>
      <c r="BCZ845" s="203"/>
      <c r="BDA845" s="203"/>
      <c r="BDB845" s="203"/>
      <c r="BDC845" s="203"/>
      <c r="BDD845" s="203"/>
      <c r="BDE845" s="203"/>
      <c r="BDF845" s="203"/>
      <c r="BDG845" s="203"/>
      <c r="BDH845" s="203"/>
      <c r="BDI845" s="203"/>
      <c r="BDJ845" s="203"/>
      <c r="BDK845" s="203"/>
      <c r="BDL845" s="203"/>
      <c r="BDM845" s="203"/>
      <c r="BDN845" s="203"/>
      <c r="BDO845" s="203"/>
      <c r="BDP845" s="203"/>
      <c r="BDQ845" s="203"/>
      <c r="BDR845" s="203"/>
      <c r="BDS845" s="203"/>
      <c r="BDT845" s="203"/>
      <c r="BDU845" s="203"/>
      <c r="BDV845" s="203"/>
      <c r="BDW845" s="203"/>
      <c r="BDX845" s="203"/>
      <c r="BDY845" s="203"/>
      <c r="BDZ845" s="203"/>
      <c r="BEA845" s="203"/>
      <c r="BEB845" s="203"/>
      <c r="BEC845" s="203"/>
      <c r="BED845" s="203"/>
      <c r="BEE845" s="203"/>
      <c r="BEF845" s="203"/>
      <c r="BEG845" s="203"/>
      <c r="BEH845" s="203"/>
      <c r="BEI845" s="203"/>
      <c r="BEJ845" s="203"/>
      <c r="BEK845" s="203"/>
      <c r="BEL845" s="203"/>
      <c r="BEM845" s="203"/>
      <c r="BEN845" s="203"/>
      <c r="BEO845" s="203"/>
      <c r="BEP845" s="203"/>
      <c r="BEQ845" s="203"/>
      <c r="BER845" s="203"/>
      <c r="BES845" s="203"/>
      <c r="BET845" s="203"/>
      <c r="BEU845" s="203"/>
      <c r="BEV845" s="203"/>
      <c r="BEW845" s="203"/>
      <c r="BEX845" s="203"/>
      <c r="BEY845" s="203"/>
      <c r="BEZ845" s="203"/>
      <c r="BFA845" s="203"/>
      <c r="BFB845" s="203"/>
      <c r="BFC845" s="203"/>
      <c r="BFD845" s="203"/>
      <c r="BFE845" s="203"/>
      <c r="BFF845" s="203"/>
      <c r="BFG845" s="203"/>
      <c r="BFH845" s="203"/>
      <c r="BFI845" s="203"/>
      <c r="BFJ845" s="203"/>
      <c r="BFK845" s="203"/>
      <c r="BFL845" s="203"/>
      <c r="BFM845" s="203"/>
      <c r="BFN845" s="203"/>
      <c r="BFO845" s="203"/>
      <c r="BFP845" s="203"/>
      <c r="BFQ845" s="203"/>
      <c r="BFR845" s="203"/>
      <c r="BFS845" s="203"/>
      <c r="BFT845" s="203"/>
      <c r="BFU845" s="203"/>
      <c r="BFV845" s="203"/>
      <c r="BFW845" s="203"/>
      <c r="BFX845" s="203"/>
      <c r="BFY845" s="203"/>
      <c r="BFZ845" s="203"/>
      <c r="BGA845" s="203"/>
      <c r="BGB845" s="203"/>
      <c r="BGC845" s="203"/>
      <c r="BGD845" s="203"/>
      <c r="BGE845" s="203"/>
      <c r="BGF845" s="203"/>
      <c r="BGG845" s="203"/>
      <c r="BGH845" s="203"/>
      <c r="BGI845" s="203"/>
      <c r="BGJ845" s="203"/>
      <c r="BGK845" s="203"/>
      <c r="BGL845" s="203"/>
      <c r="BGM845" s="203"/>
      <c r="BGN845" s="203"/>
      <c r="BGO845" s="203"/>
      <c r="BGP845" s="203"/>
      <c r="BGQ845" s="203"/>
      <c r="BGR845" s="203"/>
      <c r="BGS845" s="203"/>
      <c r="BGT845" s="203"/>
      <c r="BGU845" s="203"/>
      <c r="BGV845" s="203"/>
      <c r="BGW845" s="203"/>
      <c r="BGX845" s="203"/>
      <c r="BGY845" s="203"/>
      <c r="BGZ845" s="203"/>
      <c r="BHA845" s="203"/>
      <c r="BHB845" s="203"/>
      <c r="BHC845" s="203"/>
      <c r="BHD845" s="203"/>
      <c r="BHE845" s="203"/>
      <c r="BHF845" s="203"/>
      <c r="BHG845" s="203"/>
      <c r="BHH845" s="203"/>
      <c r="BHI845" s="203"/>
      <c r="BHJ845" s="203"/>
      <c r="BHK845" s="203"/>
      <c r="BHL845" s="203"/>
      <c r="BHM845" s="203"/>
      <c r="BHN845" s="203"/>
      <c r="BHO845" s="203"/>
      <c r="BHP845" s="203"/>
      <c r="BHQ845" s="203"/>
      <c r="BHR845" s="203"/>
      <c r="BHS845" s="203"/>
      <c r="BHT845" s="203"/>
      <c r="BHU845" s="203"/>
      <c r="BHV845" s="203"/>
      <c r="BHW845" s="203"/>
      <c r="BHX845" s="203"/>
      <c r="BHY845" s="203"/>
      <c r="BHZ845" s="203"/>
      <c r="BIA845" s="203"/>
      <c r="BIB845" s="203"/>
      <c r="BIC845" s="203"/>
      <c r="BID845" s="203"/>
      <c r="BIE845" s="203"/>
      <c r="BIF845" s="203"/>
      <c r="BIG845" s="203"/>
      <c r="BIH845" s="203"/>
      <c r="BII845" s="203"/>
      <c r="BIJ845" s="203"/>
      <c r="BIK845" s="203"/>
      <c r="BIL845" s="203"/>
      <c r="BIM845" s="203"/>
      <c r="BIN845" s="203"/>
      <c r="BIO845" s="203"/>
      <c r="BIP845" s="203"/>
      <c r="BIQ845" s="203"/>
      <c r="BIR845" s="203"/>
      <c r="BIS845" s="203"/>
      <c r="BIT845" s="203"/>
      <c r="BIU845" s="203"/>
      <c r="BIV845" s="203"/>
      <c r="BIW845" s="203"/>
      <c r="BIX845" s="203"/>
      <c r="BIY845" s="203"/>
      <c r="BIZ845" s="203"/>
      <c r="BJA845" s="203"/>
      <c r="BJB845" s="203"/>
      <c r="BJC845" s="203"/>
      <c r="BJD845" s="203"/>
      <c r="BJE845" s="203"/>
      <c r="BJF845" s="203"/>
      <c r="BJG845" s="203"/>
      <c r="BJH845" s="203"/>
      <c r="BJI845" s="203"/>
      <c r="BJJ845" s="203"/>
      <c r="BJK845" s="203"/>
      <c r="BJL845" s="203"/>
      <c r="BJM845" s="203"/>
      <c r="BJN845" s="203"/>
      <c r="BJO845" s="203"/>
      <c r="BJP845" s="203"/>
      <c r="BJQ845" s="203"/>
      <c r="BJR845" s="203"/>
      <c r="BJS845" s="203"/>
      <c r="BJT845" s="203"/>
      <c r="BJU845" s="203"/>
      <c r="BJV845" s="203"/>
      <c r="BJW845" s="203"/>
      <c r="BJX845" s="203"/>
      <c r="BJY845" s="203"/>
      <c r="BJZ845" s="203"/>
      <c r="BKA845" s="203"/>
      <c r="BKB845" s="203"/>
      <c r="BKC845" s="203"/>
      <c r="BKD845" s="203"/>
      <c r="BKE845" s="203"/>
      <c r="BKF845" s="203"/>
      <c r="BKG845" s="203"/>
      <c r="BKH845" s="203"/>
      <c r="BKI845" s="203"/>
      <c r="BKJ845" s="203"/>
      <c r="BKK845" s="203"/>
      <c r="BKL845" s="203"/>
      <c r="BKM845" s="203"/>
      <c r="BKN845" s="203"/>
      <c r="BKO845" s="203"/>
      <c r="BKP845" s="203"/>
      <c r="BKQ845" s="203"/>
      <c r="BKR845" s="203"/>
      <c r="BKS845" s="203"/>
      <c r="BKT845" s="203"/>
      <c r="BKU845" s="203"/>
      <c r="BKV845" s="203"/>
      <c r="BKW845" s="203"/>
      <c r="BKX845" s="203"/>
      <c r="BKY845" s="203"/>
      <c r="BKZ845" s="203"/>
      <c r="BLA845" s="203"/>
      <c r="BLB845" s="203"/>
      <c r="BLC845" s="203"/>
      <c r="BLD845" s="203"/>
      <c r="BLE845" s="203"/>
      <c r="BLF845" s="203"/>
      <c r="BLG845" s="203"/>
      <c r="BLH845" s="203"/>
      <c r="BLI845" s="203"/>
      <c r="BLJ845" s="203"/>
      <c r="BLK845" s="203"/>
      <c r="BLL845" s="203"/>
      <c r="BLM845" s="203"/>
      <c r="BLN845" s="203"/>
      <c r="BLO845" s="203"/>
      <c r="BLP845" s="203"/>
      <c r="BLQ845" s="203"/>
      <c r="BLR845" s="203"/>
      <c r="BLS845" s="203"/>
      <c r="BLT845" s="203"/>
      <c r="BLU845" s="203"/>
      <c r="BLV845" s="203"/>
      <c r="BLW845" s="203"/>
      <c r="BLX845" s="203"/>
      <c r="BLY845" s="203"/>
      <c r="BLZ845" s="203"/>
      <c r="BMA845" s="203"/>
      <c r="BMB845" s="203"/>
      <c r="BMC845" s="203"/>
      <c r="BMD845" s="203"/>
      <c r="BME845" s="203"/>
      <c r="BMF845" s="203"/>
      <c r="BMG845" s="203"/>
      <c r="BMH845" s="203"/>
      <c r="BMI845" s="203"/>
      <c r="BMJ845" s="203"/>
      <c r="BMK845" s="203"/>
      <c r="BML845" s="203"/>
      <c r="BMM845" s="203"/>
      <c r="BMN845" s="203"/>
      <c r="BMO845" s="203"/>
      <c r="BMP845" s="203"/>
      <c r="BMQ845" s="203"/>
      <c r="BMR845" s="203"/>
      <c r="BMS845" s="203"/>
      <c r="BMT845" s="203"/>
      <c r="BMU845" s="203"/>
      <c r="BMV845" s="203"/>
      <c r="BMW845" s="203"/>
      <c r="BMX845" s="203"/>
      <c r="BMY845" s="203"/>
      <c r="BMZ845" s="203"/>
      <c r="BNA845" s="203"/>
      <c r="BNB845" s="203"/>
      <c r="BNC845" s="203"/>
      <c r="BND845" s="203"/>
      <c r="BNE845" s="203"/>
      <c r="BNF845" s="203"/>
      <c r="BNG845" s="203"/>
      <c r="BNH845" s="203"/>
      <c r="BNI845" s="203"/>
      <c r="BNJ845" s="203"/>
      <c r="BNK845" s="203"/>
      <c r="BNL845" s="203"/>
      <c r="BNM845" s="203"/>
      <c r="BNN845" s="203"/>
      <c r="BNO845" s="203"/>
      <c r="BNP845" s="203"/>
      <c r="BNQ845" s="203"/>
      <c r="BNR845" s="203"/>
      <c r="BNS845" s="203"/>
      <c r="BNT845" s="203"/>
      <c r="BNU845" s="203"/>
      <c r="BNV845" s="203"/>
      <c r="BNW845" s="203"/>
      <c r="BNX845" s="203"/>
      <c r="BNY845" s="203"/>
      <c r="BNZ845" s="203"/>
      <c r="BOA845" s="203"/>
      <c r="BOB845" s="203"/>
      <c r="BOC845" s="203"/>
      <c r="BOD845" s="203"/>
      <c r="BOE845" s="203"/>
      <c r="BOF845" s="203"/>
      <c r="BOG845" s="203"/>
      <c r="BOH845" s="203"/>
      <c r="BOI845" s="203"/>
      <c r="BOJ845" s="203"/>
      <c r="BOK845" s="203"/>
      <c r="BOL845" s="203"/>
      <c r="BOM845" s="203"/>
      <c r="BON845" s="203"/>
      <c r="BOO845" s="203"/>
      <c r="BOP845" s="203"/>
      <c r="BOQ845" s="203"/>
      <c r="BOR845" s="203"/>
      <c r="BOS845" s="203"/>
      <c r="BOT845" s="203"/>
      <c r="BOU845" s="203"/>
      <c r="BOV845" s="203"/>
      <c r="BOW845" s="203"/>
      <c r="BOX845" s="203"/>
      <c r="BOY845" s="203"/>
      <c r="BOZ845" s="203"/>
      <c r="BPA845" s="203"/>
      <c r="BPB845" s="203"/>
      <c r="BPC845" s="203"/>
      <c r="BPD845" s="203"/>
      <c r="BPE845" s="203"/>
      <c r="BPF845" s="203"/>
      <c r="BPG845" s="203"/>
      <c r="BPH845" s="203"/>
      <c r="BPI845" s="203"/>
      <c r="BPJ845" s="203"/>
      <c r="BPK845" s="203"/>
      <c r="BPL845" s="203"/>
      <c r="BPM845" s="203"/>
      <c r="BPN845" s="203"/>
      <c r="BPO845" s="203"/>
      <c r="BPP845" s="203"/>
      <c r="BPQ845" s="203"/>
      <c r="BPR845" s="203"/>
      <c r="BPS845" s="203"/>
      <c r="BPT845" s="203"/>
      <c r="BPU845" s="203"/>
      <c r="BPV845" s="203"/>
      <c r="BPW845" s="203"/>
      <c r="BPX845" s="203"/>
      <c r="BPY845" s="203"/>
      <c r="BPZ845" s="203"/>
      <c r="BQA845" s="203"/>
      <c r="BQB845" s="203"/>
      <c r="BQC845" s="203"/>
      <c r="BQD845" s="203"/>
      <c r="BQE845" s="203"/>
      <c r="BQF845" s="203"/>
      <c r="BQG845" s="203"/>
      <c r="BQH845" s="203"/>
      <c r="BQI845" s="203"/>
      <c r="BQJ845" s="203"/>
      <c r="BQK845" s="203"/>
      <c r="BQL845" s="203"/>
      <c r="BQM845" s="203"/>
      <c r="BQN845" s="203"/>
      <c r="BQO845" s="203"/>
      <c r="BQP845" s="203"/>
      <c r="BQQ845" s="203"/>
      <c r="BQR845" s="203"/>
      <c r="BQS845" s="203"/>
      <c r="BQT845" s="203"/>
      <c r="BQU845" s="203"/>
      <c r="BQV845" s="203"/>
      <c r="BQW845" s="203"/>
      <c r="BQX845" s="203"/>
      <c r="BQY845" s="203"/>
      <c r="BQZ845" s="203"/>
      <c r="BRA845" s="203"/>
      <c r="BRB845" s="203"/>
      <c r="BRC845" s="203"/>
      <c r="BRD845" s="203"/>
      <c r="BRE845" s="203"/>
      <c r="BRF845" s="203"/>
      <c r="BRG845" s="203"/>
      <c r="BRH845" s="203"/>
      <c r="BRI845" s="203"/>
      <c r="BRJ845" s="203"/>
      <c r="BRK845" s="203"/>
      <c r="BRL845" s="203"/>
      <c r="BRM845" s="203"/>
      <c r="BRN845" s="203"/>
      <c r="BRO845" s="203"/>
      <c r="BRP845" s="203"/>
      <c r="BRQ845" s="203"/>
      <c r="BRR845" s="203"/>
      <c r="BRS845" s="203"/>
      <c r="BRT845" s="203"/>
      <c r="BRU845" s="203"/>
      <c r="BRV845" s="203"/>
      <c r="BRW845" s="203"/>
      <c r="BRX845" s="203"/>
      <c r="BRY845" s="203"/>
      <c r="BRZ845" s="203"/>
      <c r="BSA845" s="203"/>
      <c r="BSB845" s="203"/>
      <c r="BSC845" s="203"/>
      <c r="BSD845" s="203"/>
      <c r="BSE845" s="203"/>
      <c r="BSF845" s="203"/>
      <c r="BSG845" s="203"/>
      <c r="BSH845" s="203"/>
      <c r="BSI845" s="203"/>
      <c r="BSJ845" s="203"/>
      <c r="BSK845" s="203"/>
      <c r="BSL845" s="203"/>
      <c r="BSM845" s="203"/>
      <c r="BSN845" s="203"/>
      <c r="BSO845" s="203"/>
      <c r="BSP845" s="203"/>
      <c r="BSQ845" s="203"/>
      <c r="BSR845" s="203"/>
      <c r="BSS845" s="203"/>
      <c r="BST845" s="203"/>
      <c r="BSU845" s="203"/>
      <c r="BSV845" s="203"/>
      <c r="BSW845" s="203"/>
      <c r="BSX845" s="203"/>
      <c r="BSY845" s="203"/>
      <c r="BSZ845" s="203"/>
      <c r="BTA845" s="203"/>
      <c r="BTB845" s="203"/>
      <c r="BTC845" s="203"/>
      <c r="BTD845" s="203"/>
      <c r="BTE845" s="203"/>
      <c r="BTF845" s="203"/>
      <c r="BTG845" s="203"/>
      <c r="BTH845" s="203"/>
      <c r="BTI845" s="203"/>
      <c r="BTJ845" s="203"/>
      <c r="BTK845" s="203"/>
      <c r="BTL845" s="203"/>
      <c r="BTM845" s="203"/>
      <c r="BTN845" s="203"/>
      <c r="BTO845" s="203"/>
      <c r="BTP845" s="203"/>
      <c r="BTQ845" s="203"/>
      <c r="BTR845" s="203"/>
      <c r="BTS845" s="203"/>
      <c r="BTT845" s="203"/>
      <c r="BTU845" s="203"/>
      <c r="BTV845" s="203"/>
      <c r="BTW845" s="203"/>
      <c r="BTX845" s="203"/>
      <c r="BTY845" s="203"/>
      <c r="BTZ845" s="203"/>
      <c r="BUA845" s="203"/>
      <c r="BUB845" s="203"/>
      <c r="BUC845" s="203"/>
      <c r="BUD845" s="203"/>
      <c r="BUE845" s="203"/>
      <c r="BUF845" s="203"/>
      <c r="BUG845" s="203"/>
      <c r="BUH845" s="203"/>
      <c r="BUI845" s="203"/>
      <c r="BUJ845" s="203"/>
      <c r="BUK845" s="203"/>
      <c r="BUL845" s="203"/>
      <c r="BUM845" s="203"/>
      <c r="BUN845" s="203"/>
      <c r="BUO845" s="203"/>
      <c r="BUP845" s="203"/>
      <c r="BUQ845" s="203"/>
      <c r="BUR845" s="203"/>
      <c r="BUS845" s="203"/>
      <c r="BUT845" s="203"/>
      <c r="BUU845" s="203"/>
      <c r="BUV845" s="203"/>
      <c r="BUW845" s="203"/>
      <c r="BUX845" s="203"/>
      <c r="BUY845" s="203"/>
      <c r="BUZ845" s="203"/>
      <c r="BVA845" s="203"/>
      <c r="BVB845" s="203"/>
      <c r="BVC845" s="203"/>
      <c r="BVD845" s="203"/>
      <c r="BVE845" s="203"/>
      <c r="BVF845" s="203"/>
      <c r="BVG845" s="203"/>
      <c r="BVH845" s="203"/>
      <c r="BVI845" s="203"/>
      <c r="BVJ845" s="203"/>
      <c r="BVK845" s="203"/>
      <c r="BVL845" s="203"/>
      <c r="BVM845" s="203"/>
      <c r="BVN845" s="203"/>
      <c r="BVO845" s="203"/>
      <c r="BVP845" s="203"/>
      <c r="BVQ845" s="203"/>
      <c r="BVR845" s="203"/>
      <c r="BVS845" s="203"/>
      <c r="BVT845" s="203"/>
      <c r="BVU845" s="203"/>
      <c r="BVV845" s="203"/>
      <c r="BVW845" s="203"/>
      <c r="BVX845" s="203"/>
      <c r="BVY845" s="203"/>
      <c r="BVZ845" s="203"/>
      <c r="BWA845" s="203"/>
      <c r="BWB845" s="203"/>
      <c r="BWC845" s="203"/>
      <c r="BWD845" s="203"/>
      <c r="BWE845" s="203"/>
      <c r="BWF845" s="203"/>
      <c r="BWG845" s="203"/>
      <c r="BWH845" s="203"/>
      <c r="BWI845" s="203"/>
      <c r="BWJ845" s="203"/>
      <c r="BWK845" s="203"/>
      <c r="BWL845" s="203"/>
      <c r="BWM845" s="203"/>
      <c r="BWN845" s="203"/>
      <c r="BWO845" s="203"/>
      <c r="BWP845" s="203"/>
      <c r="BWQ845" s="203"/>
      <c r="BWR845" s="203"/>
      <c r="BWS845" s="203"/>
      <c r="BWT845" s="203"/>
      <c r="BWU845" s="203"/>
      <c r="BWV845" s="203"/>
      <c r="BWW845" s="203"/>
      <c r="BWX845" s="203"/>
      <c r="BWY845" s="203"/>
      <c r="BWZ845" s="203"/>
      <c r="BXA845" s="203"/>
      <c r="BXB845" s="203"/>
      <c r="BXC845" s="203"/>
      <c r="BXD845" s="203"/>
      <c r="BXE845" s="203"/>
      <c r="BXF845" s="203"/>
      <c r="BXG845" s="203"/>
      <c r="BXH845" s="203"/>
      <c r="BXI845" s="203"/>
      <c r="BXJ845" s="203"/>
      <c r="BXK845" s="203"/>
      <c r="BXL845" s="203"/>
      <c r="BXM845" s="203"/>
      <c r="BXN845" s="203"/>
      <c r="BXO845" s="203"/>
      <c r="BXP845" s="203"/>
      <c r="BXQ845" s="203"/>
      <c r="BXR845" s="203"/>
      <c r="BXS845" s="203"/>
      <c r="BXT845" s="203"/>
      <c r="BXU845" s="203"/>
      <c r="BXV845" s="203"/>
      <c r="BXW845" s="203"/>
      <c r="BXX845" s="203"/>
      <c r="BXY845" s="203"/>
      <c r="BXZ845" s="203"/>
      <c r="BYA845" s="203"/>
      <c r="BYB845" s="203"/>
      <c r="BYC845" s="203"/>
      <c r="BYD845" s="203"/>
      <c r="BYE845" s="203"/>
      <c r="BYF845" s="203"/>
      <c r="BYG845" s="203"/>
      <c r="BYH845" s="203"/>
      <c r="BYI845" s="203"/>
      <c r="BYJ845" s="203"/>
      <c r="BYK845" s="203"/>
      <c r="BYL845" s="203"/>
      <c r="BYM845" s="203"/>
      <c r="BYN845" s="203"/>
      <c r="BYO845" s="203"/>
      <c r="BYP845" s="203"/>
      <c r="BYQ845" s="203"/>
      <c r="BYR845" s="203"/>
      <c r="BYS845" s="203"/>
      <c r="BYT845" s="203"/>
      <c r="BYU845" s="203"/>
      <c r="BYV845" s="203"/>
      <c r="BYW845" s="203"/>
      <c r="BYX845" s="203"/>
      <c r="BYY845" s="203"/>
      <c r="BYZ845" s="203"/>
      <c r="BZA845" s="203"/>
      <c r="BZB845" s="203"/>
      <c r="BZC845" s="203"/>
      <c r="BZD845" s="203"/>
      <c r="BZE845" s="203"/>
      <c r="BZF845" s="203"/>
      <c r="BZG845" s="203"/>
      <c r="BZH845" s="203"/>
      <c r="BZI845" s="203"/>
      <c r="BZJ845" s="203"/>
      <c r="BZK845" s="203"/>
      <c r="BZL845" s="203"/>
      <c r="BZM845" s="203"/>
      <c r="BZN845" s="203"/>
      <c r="BZO845" s="203"/>
      <c r="BZP845" s="203"/>
      <c r="BZQ845" s="203"/>
      <c r="BZR845" s="203"/>
      <c r="BZS845" s="203"/>
      <c r="BZT845" s="203"/>
      <c r="BZU845" s="203"/>
      <c r="BZV845" s="203"/>
      <c r="BZW845" s="203"/>
      <c r="BZX845" s="203"/>
      <c r="BZY845" s="203"/>
      <c r="BZZ845" s="203"/>
      <c r="CAA845" s="203"/>
      <c r="CAB845" s="203"/>
      <c r="CAC845" s="203"/>
      <c r="CAD845" s="203"/>
      <c r="CAE845" s="203"/>
      <c r="CAF845" s="203"/>
      <c r="CAG845" s="203"/>
      <c r="CAH845" s="203"/>
      <c r="CAI845" s="203"/>
      <c r="CAJ845" s="203"/>
      <c r="CAK845" s="203"/>
      <c r="CAL845" s="203"/>
      <c r="CAM845" s="203"/>
      <c r="CAN845" s="203"/>
      <c r="CAO845" s="203"/>
      <c r="CAP845" s="203"/>
      <c r="CAQ845" s="203"/>
      <c r="CAR845" s="203"/>
      <c r="CAS845" s="203"/>
      <c r="CAT845" s="203"/>
      <c r="CAU845" s="203"/>
      <c r="CAV845" s="203"/>
      <c r="CAW845" s="203"/>
      <c r="CAX845" s="203"/>
      <c r="CAY845" s="203"/>
      <c r="CAZ845" s="203"/>
      <c r="CBA845" s="203"/>
      <c r="CBB845" s="203"/>
      <c r="CBC845" s="203"/>
      <c r="CBD845" s="203"/>
      <c r="CBE845" s="203"/>
      <c r="CBF845" s="203"/>
      <c r="CBG845" s="203"/>
      <c r="CBH845" s="203"/>
      <c r="CBI845" s="203"/>
      <c r="CBJ845" s="203"/>
      <c r="CBK845" s="203"/>
      <c r="CBL845" s="203"/>
      <c r="CBM845" s="203"/>
      <c r="CBN845" s="203"/>
      <c r="CBO845" s="203"/>
      <c r="CBP845" s="203"/>
      <c r="CBQ845" s="203"/>
      <c r="CBR845" s="203"/>
      <c r="CBS845" s="203"/>
      <c r="CBT845" s="203"/>
      <c r="CBU845" s="203"/>
      <c r="CBV845" s="203"/>
      <c r="CBW845" s="203"/>
      <c r="CBX845" s="203"/>
      <c r="CBY845" s="203"/>
      <c r="CBZ845" s="203"/>
      <c r="CCA845" s="203"/>
      <c r="CCB845" s="203"/>
      <c r="CCC845" s="203"/>
      <c r="CCD845" s="203"/>
      <c r="CCE845" s="203"/>
      <c r="CCF845" s="203"/>
      <c r="CCG845" s="203"/>
      <c r="CCH845" s="203"/>
      <c r="CCI845" s="203"/>
      <c r="CCJ845" s="203"/>
      <c r="CCK845" s="203"/>
      <c r="CCL845" s="203"/>
      <c r="CCM845" s="203"/>
      <c r="CCN845" s="203"/>
      <c r="CCO845" s="203"/>
      <c r="CCP845" s="203"/>
      <c r="CCQ845" s="203"/>
      <c r="CCR845" s="203"/>
      <c r="CCS845" s="203"/>
      <c r="CCT845" s="203"/>
      <c r="CCU845" s="203"/>
      <c r="CCV845" s="203"/>
      <c r="CCW845" s="203"/>
      <c r="CCX845" s="203"/>
      <c r="CCY845" s="203"/>
      <c r="CCZ845" s="203"/>
      <c r="CDA845" s="203"/>
      <c r="CDB845" s="203"/>
      <c r="CDC845" s="203"/>
      <c r="CDD845" s="203"/>
      <c r="CDE845" s="203"/>
      <c r="CDF845" s="203"/>
      <c r="CDG845" s="203"/>
      <c r="CDH845" s="203"/>
      <c r="CDI845" s="203"/>
      <c r="CDJ845" s="203"/>
      <c r="CDK845" s="203"/>
      <c r="CDL845" s="203"/>
      <c r="CDM845" s="203"/>
      <c r="CDN845" s="203"/>
      <c r="CDO845" s="203"/>
      <c r="CDP845" s="203"/>
      <c r="CDQ845" s="203"/>
      <c r="CDR845" s="203"/>
      <c r="CDS845" s="203"/>
      <c r="CDT845" s="203"/>
      <c r="CDU845" s="203"/>
      <c r="CDV845" s="203"/>
      <c r="CDW845" s="203"/>
      <c r="CDX845" s="203"/>
      <c r="CDY845" s="203"/>
      <c r="CDZ845" s="203"/>
      <c r="CEA845" s="203"/>
      <c r="CEB845" s="203"/>
      <c r="CEC845" s="203"/>
      <c r="CED845" s="203"/>
      <c r="CEE845" s="203"/>
      <c r="CEF845" s="203"/>
      <c r="CEG845" s="203"/>
      <c r="CEH845" s="203"/>
      <c r="CEI845" s="203"/>
      <c r="CEJ845" s="203"/>
      <c r="CEK845" s="203"/>
      <c r="CEL845" s="203"/>
      <c r="CEM845" s="203"/>
      <c r="CEN845" s="203"/>
      <c r="CEO845" s="203"/>
      <c r="CEP845" s="203"/>
      <c r="CEQ845" s="203"/>
      <c r="CER845" s="203"/>
      <c r="CES845" s="203"/>
      <c r="CET845" s="203"/>
      <c r="CEU845" s="203"/>
      <c r="CEV845" s="203"/>
      <c r="CEW845" s="203"/>
      <c r="CEX845" s="203"/>
      <c r="CEY845" s="203"/>
      <c r="CEZ845" s="203"/>
      <c r="CFA845" s="203"/>
      <c r="CFB845" s="203"/>
      <c r="CFC845" s="203"/>
      <c r="CFD845" s="203"/>
      <c r="CFE845" s="203"/>
      <c r="CFF845" s="203"/>
      <c r="CFG845" s="203"/>
      <c r="CFH845" s="203"/>
      <c r="CFI845" s="203"/>
      <c r="CFJ845" s="203"/>
      <c r="CFK845" s="203"/>
      <c r="CFL845" s="203"/>
      <c r="CFM845" s="203"/>
      <c r="CFN845" s="203"/>
      <c r="CFO845" s="203"/>
      <c r="CFP845" s="203"/>
      <c r="CFQ845" s="203"/>
      <c r="CFR845" s="203"/>
      <c r="CFS845" s="203"/>
      <c r="CFT845" s="203"/>
      <c r="CFU845" s="203"/>
      <c r="CFV845" s="203"/>
      <c r="CFW845" s="203"/>
      <c r="CFX845" s="203"/>
      <c r="CFY845" s="203"/>
      <c r="CFZ845" s="203"/>
      <c r="CGA845" s="203"/>
      <c r="CGB845" s="203"/>
      <c r="CGC845" s="203"/>
      <c r="CGD845" s="203"/>
      <c r="CGE845" s="203"/>
      <c r="CGF845" s="203"/>
      <c r="CGG845" s="203"/>
      <c r="CGH845" s="203"/>
      <c r="CGI845" s="203"/>
      <c r="CGJ845" s="203"/>
      <c r="CGK845" s="203"/>
      <c r="CGL845" s="203"/>
      <c r="CGM845" s="203"/>
      <c r="CGN845" s="203"/>
      <c r="CGO845" s="203"/>
      <c r="CGP845" s="203"/>
      <c r="CGQ845" s="203"/>
      <c r="CGR845" s="203"/>
      <c r="CGS845" s="203"/>
      <c r="CGT845" s="203"/>
      <c r="CGU845" s="203"/>
      <c r="CGV845" s="203"/>
      <c r="CGW845" s="203"/>
      <c r="CGX845" s="203"/>
      <c r="CGY845" s="203"/>
      <c r="CGZ845" s="203"/>
      <c r="CHA845" s="203"/>
      <c r="CHB845" s="203"/>
      <c r="CHC845" s="203"/>
      <c r="CHD845" s="203"/>
      <c r="CHE845" s="203"/>
      <c r="CHF845" s="203"/>
      <c r="CHG845" s="203"/>
      <c r="CHH845" s="203"/>
      <c r="CHI845" s="203"/>
      <c r="CHJ845" s="203"/>
      <c r="CHK845" s="203"/>
      <c r="CHL845" s="203"/>
      <c r="CHM845" s="203"/>
      <c r="CHN845" s="203"/>
      <c r="CHO845" s="203"/>
      <c r="CHP845" s="203"/>
      <c r="CHQ845" s="203"/>
      <c r="CHR845" s="203"/>
      <c r="CHS845" s="203"/>
      <c r="CHT845" s="203"/>
      <c r="CHU845" s="203"/>
      <c r="CHV845" s="203"/>
      <c r="CHW845" s="203"/>
      <c r="CHX845" s="203"/>
      <c r="CHY845" s="203"/>
      <c r="CHZ845" s="203"/>
      <c r="CIA845" s="203"/>
      <c r="CIB845" s="203"/>
      <c r="CIC845" s="203"/>
      <c r="CID845" s="203"/>
      <c r="CIE845" s="203"/>
      <c r="CIF845" s="203"/>
      <c r="CIG845" s="203"/>
      <c r="CIH845" s="203"/>
      <c r="CII845" s="203"/>
      <c r="CIJ845" s="203"/>
      <c r="CIK845" s="203"/>
      <c r="CIL845" s="203"/>
      <c r="CIM845" s="203"/>
      <c r="CIN845" s="203"/>
      <c r="CIO845" s="203"/>
      <c r="CIP845" s="203"/>
      <c r="CIQ845" s="203"/>
      <c r="CIR845" s="203"/>
      <c r="CIS845" s="203"/>
      <c r="CIT845" s="203"/>
      <c r="CIU845" s="203"/>
      <c r="CIV845" s="203"/>
      <c r="CIW845" s="203"/>
      <c r="CIX845" s="203"/>
      <c r="CIY845" s="203"/>
      <c r="CIZ845" s="203"/>
      <c r="CJA845" s="203"/>
      <c r="CJB845" s="203"/>
      <c r="CJC845" s="203"/>
      <c r="CJD845" s="203"/>
      <c r="CJE845" s="203"/>
      <c r="CJF845" s="203"/>
      <c r="CJG845" s="203"/>
      <c r="CJH845" s="203"/>
      <c r="CJI845" s="203"/>
      <c r="CJJ845" s="203"/>
      <c r="CJK845" s="203"/>
      <c r="CJL845" s="203"/>
      <c r="CJM845" s="203"/>
      <c r="CJN845" s="203"/>
      <c r="CJO845" s="203"/>
      <c r="CJP845" s="203"/>
      <c r="CJQ845" s="203"/>
      <c r="CJR845" s="203"/>
      <c r="CJS845" s="203"/>
      <c r="CJT845" s="203"/>
      <c r="CJU845" s="203"/>
      <c r="CJV845" s="203"/>
      <c r="CJW845" s="203"/>
      <c r="CJX845" s="203"/>
      <c r="CJY845" s="203"/>
      <c r="CJZ845" s="203"/>
      <c r="CKA845" s="203"/>
      <c r="CKB845" s="203"/>
      <c r="CKC845" s="203"/>
      <c r="CKD845" s="203"/>
      <c r="CKE845" s="203"/>
      <c r="CKF845" s="203"/>
      <c r="CKG845" s="203"/>
      <c r="CKH845" s="203"/>
      <c r="CKI845" s="203"/>
      <c r="CKJ845" s="203"/>
      <c r="CKK845" s="203"/>
      <c r="CKL845" s="203"/>
      <c r="CKM845" s="203"/>
      <c r="CKN845" s="203"/>
      <c r="CKO845" s="203"/>
      <c r="CKP845" s="203"/>
      <c r="CKQ845" s="203"/>
      <c r="CKR845" s="203"/>
      <c r="CKS845" s="203"/>
      <c r="CKT845" s="203"/>
      <c r="CKU845" s="203"/>
      <c r="CKV845" s="203"/>
      <c r="CKW845" s="203"/>
      <c r="CKX845" s="203"/>
      <c r="CKY845" s="203"/>
      <c r="CKZ845" s="203"/>
      <c r="CLA845" s="203"/>
      <c r="CLB845" s="203"/>
      <c r="CLC845" s="203"/>
      <c r="CLD845" s="203"/>
      <c r="CLE845" s="203"/>
      <c r="CLF845" s="203"/>
      <c r="CLG845" s="203"/>
      <c r="CLH845" s="203"/>
      <c r="CLI845" s="203"/>
      <c r="CLJ845" s="203"/>
      <c r="CLK845" s="203"/>
      <c r="CLL845" s="203"/>
      <c r="CLM845" s="203"/>
      <c r="CLN845" s="203"/>
      <c r="CLO845" s="203"/>
      <c r="CLP845" s="203"/>
      <c r="CLQ845" s="203"/>
      <c r="CLR845" s="203"/>
      <c r="CLS845" s="203"/>
      <c r="CLT845" s="203"/>
      <c r="CLU845" s="203"/>
      <c r="CLV845" s="203"/>
      <c r="CLW845" s="203"/>
      <c r="CLX845" s="203"/>
      <c r="CLY845" s="203"/>
      <c r="CLZ845" s="203"/>
      <c r="CMA845" s="203"/>
      <c r="CMB845" s="203"/>
      <c r="CMC845" s="203"/>
      <c r="CMD845" s="203"/>
      <c r="CME845" s="203"/>
      <c r="CMF845" s="203"/>
      <c r="CMG845" s="203"/>
      <c r="CMH845" s="203"/>
      <c r="CMI845" s="203"/>
      <c r="CMJ845" s="203"/>
      <c r="CMK845" s="203"/>
      <c r="CML845" s="203"/>
      <c r="CMM845" s="203"/>
      <c r="CMN845" s="203"/>
      <c r="CMO845" s="203"/>
      <c r="CMP845" s="203"/>
      <c r="CMQ845" s="203"/>
      <c r="CMR845" s="203"/>
      <c r="CMS845" s="203"/>
      <c r="CMT845" s="203"/>
      <c r="CMU845" s="203"/>
      <c r="CMV845" s="203"/>
      <c r="CMW845" s="203"/>
      <c r="CMX845" s="203"/>
      <c r="CMY845" s="203"/>
      <c r="CMZ845" s="203"/>
      <c r="CNA845" s="203"/>
      <c r="CNB845" s="203"/>
      <c r="CNC845" s="203"/>
      <c r="CND845" s="203"/>
      <c r="CNE845" s="203"/>
      <c r="CNF845" s="203"/>
      <c r="CNG845" s="203"/>
      <c r="CNH845" s="203"/>
      <c r="CNI845" s="203"/>
      <c r="CNJ845" s="203"/>
      <c r="CNK845" s="203"/>
      <c r="CNL845" s="203"/>
      <c r="CNM845" s="203"/>
      <c r="CNN845" s="203"/>
      <c r="CNO845" s="203"/>
      <c r="CNP845" s="203"/>
      <c r="CNQ845" s="203"/>
      <c r="CNR845" s="203"/>
      <c r="CNS845" s="203"/>
      <c r="CNT845" s="203"/>
      <c r="CNU845" s="203"/>
      <c r="CNV845" s="203"/>
      <c r="CNW845" s="203"/>
      <c r="CNX845" s="203"/>
      <c r="CNY845" s="203"/>
      <c r="CNZ845" s="203"/>
      <c r="COA845" s="203"/>
      <c r="COB845" s="203"/>
      <c r="COC845" s="203"/>
      <c r="COD845" s="203"/>
      <c r="COE845" s="203"/>
      <c r="COF845" s="203"/>
      <c r="COG845" s="203"/>
      <c r="COH845" s="203"/>
      <c r="COI845" s="203"/>
      <c r="COJ845" s="203"/>
      <c r="COK845" s="203"/>
      <c r="COL845" s="203"/>
      <c r="COM845" s="203"/>
      <c r="CON845" s="203"/>
      <c r="COO845" s="203"/>
      <c r="COP845" s="203"/>
      <c r="COQ845" s="203"/>
      <c r="COR845" s="203"/>
      <c r="COS845" s="203"/>
      <c r="COT845" s="203"/>
      <c r="COU845" s="203"/>
      <c r="COV845" s="203"/>
      <c r="COW845" s="203"/>
      <c r="COX845" s="203"/>
      <c r="COY845" s="203"/>
      <c r="COZ845" s="203"/>
      <c r="CPA845" s="203"/>
      <c r="CPB845" s="203"/>
      <c r="CPC845" s="203"/>
      <c r="CPD845" s="203"/>
      <c r="CPE845" s="203"/>
      <c r="CPF845" s="203"/>
      <c r="CPG845" s="203"/>
      <c r="CPH845" s="203"/>
      <c r="CPI845" s="203"/>
      <c r="CPJ845" s="203"/>
      <c r="CPK845" s="203"/>
      <c r="CPL845" s="203"/>
      <c r="CPM845" s="203"/>
      <c r="CPN845" s="203"/>
      <c r="CPO845" s="203"/>
      <c r="CPP845" s="203"/>
      <c r="CPQ845" s="203"/>
      <c r="CPR845" s="203"/>
      <c r="CPS845" s="203"/>
      <c r="CPT845" s="203"/>
      <c r="CPU845" s="203"/>
      <c r="CPV845" s="203"/>
      <c r="CPW845" s="203"/>
      <c r="CPX845" s="203"/>
      <c r="CPY845" s="203"/>
      <c r="CPZ845" s="203"/>
      <c r="CQA845" s="203"/>
      <c r="CQB845" s="203"/>
      <c r="CQC845" s="203"/>
      <c r="CQD845" s="203"/>
      <c r="CQE845" s="203"/>
      <c r="CQF845" s="203"/>
      <c r="CQG845" s="203"/>
      <c r="CQH845" s="203"/>
      <c r="CQI845" s="203"/>
      <c r="CQJ845" s="203"/>
      <c r="CQK845" s="203"/>
      <c r="CQL845" s="203"/>
      <c r="CQM845" s="203"/>
      <c r="CQN845" s="203"/>
      <c r="CQO845" s="203"/>
      <c r="CQP845" s="203"/>
      <c r="CQQ845" s="203"/>
      <c r="CQR845" s="203"/>
      <c r="CQS845" s="203"/>
      <c r="CQT845" s="203"/>
      <c r="CQU845" s="203"/>
      <c r="CQV845" s="203"/>
      <c r="CQW845" s="203"/>
      <c r="CQX845" s="203"/>
      <c r="CQY845" s="203"/>
      <c r="CQZ845" s="203"/>
      <c r="CRA845" s="203"/>
      <c r="CRB845" s="203"/>
      <c r="CRC845" s="203"/>
      <c r="CRD845" s="203"/>
      <c r="CRE845" s="203"/>
      <c r="CRF845" s="203"/>
      <c r="CRG845" s="203"/>
      <c r="CRH845" s="203"/>
      <c r="CRI845" s="203"/>
      <c r="CRJ845" s="203"/>
      <c r="CRK845" s="203"/>
      <c r="CRL845" s="203"/>
      <c r="CRM845" s="203"/>
      <c r="CRN845" s="203"/>
      <c r="CRO845" s="203"/>
      <c r="CRP845" s="203"/>
      <c r="CRQ845" s="203"/>
      <c r="CRR845" s="203"/>
      <c r="CRS845" s="203"/>
      <c r="CRT845" s="203"/>
      <c r="CRU845" s="203"/>
      <c r="CRV845" s="203"/>
      <c r="CRW845" s="203"/>
      <c r="CRX845" s="203"/>
      <c r="CRY845" s="203"/>
      <c r="CRZ845" s="203"/>
      <c r="CSA845" s="203"/>
      <c r="CSB845" s="203"/>
      <c r="CSC845" s="203"/>
      <c r="CSD845" s="203"/>
      <c r="CSE845" s="203"/>
      <c r="CSF845" s="203"/>
      <c r="CSG845" s="203"/>
      <c r="CSH845" s="203"/>
      <c r="CSI845" s="203"/>
      <c r="CSJ845" s="203"/>
      <c r="CSK845" s="203"/>
      <c r="CSL845" s="203"/>
      <c r="CSM845" s="203"/>
      <c r="CSN845" s="203"/>
      <c r="CSO845" s="203"/>
      <c r="CSP845" s="203"/>
      <c r="CSQ845" s="203"/>
      <c r="CSR845" s="203"/>
      <c r="CSS845" s="203"/>
      <c r="CST845" s="203"/>
      <c r="CSU845" s="203"/>
      <c r="CSV845" s="203"/>
      <c r="CSW845" s="203"/>
      <c r="CSX845" s="203"/>
      <c r="CSY845" s="203"/>
      <c r="CSZ845" s="203"/>
      <c r="CTA845" s="203"/>
      <c r="CTB845" s="203"/>
      <c r="CTC845" s="203"/>
      <c r="CTD845" s="203"/>
      <c r="CTE845" s="203"/>
      <c r="CTF845" s="203"/>
      <c r="CTG845" s="203"/>
      <c r="CTH845" s="203"/>
      <c r="CTI845" s="203"/>
      <c r="CTJ845" s="203"/>
      <c r="CTK845" s="203"/>
      <c r="CTL845" s="203"/>
      <c r="CTM845" s="203"/>
      <c r="CTN845" s="203"/>
      <c r="CTO845" s="203"/>
      <c r="CTP845" s="203"/>
      <c r="CTQ845" s="203"/>
      <c r="CTR845" s="203"/>
      <c r="CTS845" s="203"/>
      <c r="CTT845" s="203"/>
      <c r="CTU845" s="203"/>
      <c r="CTV845" s="203"/>
      <c r="CTW845" s="203"/>
      <c r="CTX845" s="203"/>
      <c r="CTY845" s="203"/>
      <c r="CTZ845" s="203"/>
      <c r="CUA845" s="203"/>
      <c r="CUB845" s="203"/>
      <c r="CUC845" s="203"/>
      <c r="CUD845" s="203"/>
      <c r="CUE845" s="203"/>
      <c r="CUF845" s="203"/>
      <c r="CUG845" s="203"/>
      <c r="CUH845" s="203"/>
      <c r="CUI845" s="203"/>
      <c r="CUJ845" s="203"/>
      <c r="CUK845" s="203"/>
      <c r="CUL845" s="203"/>
      <c r="CUM845" s="203"/>
      <c r="CUN845" s="203"/>
      <c r="CUO845" s="203"/>
      <c r="CUP845" s="203"/>
      <c r="CUQ845" s="203"/>
      <c r="CUR845" s="203"/>
      <c r="CUS845" s="203"/>
      <c r="CUT845" s="203"/>
      <c r="CUU845" s="203"/>
      <c r="CUV845" s="203"/>
      <c r="CUW845" s="203"/>
      <c r="CUX845" s="203"/>
      <c r="CUY845" s="203"/>
      <c r="CUZ845" s="203"/>
      <c r="CVA845" s="203"/>
      <c r="CVB845" s="203"/>
      <c r="CVC845" s="203"/>
      <c r="CVD845" s="203"/>
      <c r="CVE845" s="203"/>
      <c r="CVF845" s="203"/>
      <c r="CVG845" s="203"/>
      <c r="CVH845" s="203"/>
      <c r="CVI845" s="203"/>
      <c r="CVJ845" s="203"/>
      <c r="CVK845" s="203"/>
      <c r="CVL845" s="203"/>
      <c r="CVM845" s="203"/>
      <c r="CVN845" s="203"/>
      <c r="CVO845" s="203"/>
      <c r="CVP845" s="203"/>
      <c r="CVQ845" s="203"/>
      <c r="CVR845" s="203"/>
      <c r="CVS845" s="203"/>
      <c r="CVT845" s="203"/>
      <c r="CVU845" s="203"/>
      <c r="CVV845" s="203"/>
      <c r="CVW845" s="203"/>
      <c r="CVX845" s="203"/>
      <c r="CVY845" s="203"/>
      <c r="CVZ845" s="203"/>
      <c r="CWA845" s="203"/>
      <c r="CWB845" s="203"/>
      <c r="CWC845" s="203"/>
      <c r="CWD845" s="203"/>
      <c r="CWE845" s="203"/>
      <c r="CWF845" s="203"/>
      <c r="CWG845" s="203"/>
      <c r="CWH845" s="203"/>
      <c r="CWI845" s="203"/>
      <c r="CWJ845" s="203"/>
      <c r="CWK845" s="203"/>
      <c r="CWL845" s="203"/>
      <c r="CWM845" s="203"/>
      <c r="CWN845" s="203"/>
      <c r="CWO845" s="203"/>
      <c r="CWP845" s="203"/>
      <c r="CWQ845" s="203"/>
      <c r="CWR845" s="203"/>
      <c r="CWS845" s="203"/>
      <c r="CWT845" s="203"/>
      <c r="CWU845" s="203"/>
      <c r="CWV845" s="203"/>
      <c r="CWW845" s="203"/>
      <c r="CWX845" s="203"/>
      <c r="CWY845" s="203"/>
      <c r="CWZ845" s="203"/>
      <c r="CXA845" s="203"/>
      <c r="CXB845" s="203"/>
      <c r="CXC845" s="203"/>
      <c r="CXD845" s="203"/>
      <c r="CXE845" s="203"/>
      <c r="CXF845" s="203"/>
      <c r="CXG845" s="203"/>
      <c r="CXH845" s="203"/>
      <c r="CXI845" s="203"/>
      <c r="CXJ845" s="203"/>
      <c r="CXK845" s="203"/>
      <c r="CXL845" s="203"/>
      <c r="CXM845" s="203"/>
      <c r="CXN845" s="203"/>
      <c r="CXO845" s="203"/>
      <c r="CXP845" s="203"/>
      <c r="CXQ845" s="203"/>
      <c r="CXR845" s="203"/>
      <c r="CXS845" s="203"/>
      <c r="CXT845" s="203"/>
      <c r="CXU845" s="203"/>
      <c r="CXV845" s="203"/>
      <c r="CXW845" s="203"/>
      <c r="CXX845" s="203"/>
      <c r="CXY845" s="203"/>
      <c r="CXZ845" s="203"/>
      <c r="CYA845" s="203"/>
      <c r="CYB845" s="203"/>
      <c r="CYC845" s="203"/>
      <c r="CYD845" s="203"/>
      <c r="CYE845" s="203"/>
      <c r="CYF845" s="203"/>
      <c r="CYG845" s="203"/>
      <c r="CYH845" s="203"/>
      <c r="CYI845" s="203"/>
      <c r="CYJ845" s="203"/>
      <c r="CYK845" s="203"/>
      <c r="CYL845" s="203"/>
      <c r="CYM845" s="203"/>
      <c r="CYN845" s="203"/>
      <c r="CYO845" s="203"/>
      <c r="CYP845" s="203"/>
      <c r="CYQ845" s="203"/>
      <c r="CYR845" s="203"/>
      <c r="CYS845" s="203"/>
      <c r="CYT845" s="203"/>
      <c r="CYU845" s="203"/>
      <c r="CYV845" s="203"/>
      <c r="CYW845" s="203"/>
      <c r="CYX845" s="203"/>
      <c r="CYY845" s="203"/>
      <c r="CYZ845" s="203"/>
      <c r="CZA845" s="203"/>
      <c r="CZB845" s="203"/>
      <c r="CZC845" s="203"/>
      <c r="CZD845" s="203"/>
      <c r="CZE845" s="203"/>
      <c r="CZF845" s="203"/>
      <c r="CZG845" s="203"/>
      <c r="CZH845" s="203"/>
      <c r="CZI845" s="203"/>
      <c r="CZJ845" s="203"/>
      <c r="CZK845" s="203"/>
      <c r="CZL845" s="203"/>
      <c r="CZM845" s="203"/>
      <c r="CZN845" s="203"/>
      <c r="CZO845" s="203"/>
      <c r="CZP845" s="203"/>
      <c r="CZQ845" s="203"/>
      <c r="CZR845" s="203"/>
      <c r="CZS845" s="203"/>
      <c r="CZT845" s="203"/>
      <c r="CZU845" s="203"/>
      <c r="CZV845" s="203"/>
      <c r="CZW845" s="203"/>
      <c r="CZX845" s="203"/>
      <c r="CZY845" s="203"/>
      <c r="CZZ845" s="203"/>
      <c r="DAA845" s="203"/>
      <c r="DAB845" s="203"/>
      <c r="DAC845" s="203"/>
      <c r="DAD845" s="203"/>
      <c r="DAE845" s="203"/>
      <c r="DAF845" s="203"/>
      <c r="DAG845" s="203"/>
      <c r="DAH845" s="203"/>
      <c r="DAI845" s="203"/>
      <c r="DAJ845" s="203"/>
      <c r="DAK845" s="203"/>
      <c r="DAL845" s="203"/>
      <c r="DAM845" s="203"/>
      <c r="DAN845" s="203"/>
      <c r="DAO845" s="203"/>
      <c r="DAP845" s="203"/>
      <c r="DAQ845" s="203"/>
      <c r="DAR845" s="203"/>
      <c r="DAS845" s="203"/>
      <c r="DAT845" s="203"/>
      <c r="DAU845" s="203"/>
      <c r="DAV845" s="203"/>
      <c r="DAW845" s="203"/>
      <c r="DAX845" s="203"/>
      <c r="DAY845" s="203"/>
      <c r="DAZ845" s="203"/>
      <c r="DBA845" s="203"/>
      <c r="DBB845" s="203"/>
      <c r="DBC845" s="203"/>
      <c r="DBD845" s="203"/>
      <c r="DBE845" s="203"/>
      <c r="DBF845" s="203"/>
      <c r="DBG845" s="203"/>
      <c r="DBH845" s="203"/>
      <c r="DBI845" s="203"/>
      <c r="DBJ845" s="203"/>
      <c r="DBK845" s="203"/>
      <c r="DBL845" s="203"/>
      <c r="DBM845" s="203"/>
      <c r="DBN845" s="203"/>
      <c r="DBO845" s="203"/>
      <c r="DBP845" s="203"/>
      <c r="DBQ845" s="203"/>
      <c r="DBR845" s="203"/>
      <c r="DBS845" s="203"/>
      <c r="DBT845" s="203"/>
      <c r="DBU845" s="203"/>
      <c r="DBV845" s="203"/>
      <c r="DBW845" s="203"/>
      <c r="DBX845" s="203"/>
      <c r="DBY845" s="203"/>
      <c r="DBZ845" s="203"/>
      <c r="DCA845" s="203"/>
      <c r="DCB845" s="203"/>
      <c r="DCC845" s="203"/>
      <c r="DCD845" s="203"/>
      <c r="DCE845" s="203"/>
      <c r="DCF845" s="203"/>
      <c r="DCG845" s="203"/>
      <c r="DCH845" s="203"/>
      <c r="DCI845" s="203"/>
      <c r="DCJ845" s="203"/>
      <c r="DCK845" s="203"/>
      <c r="DCL845" s="203"/>
      <c r="DCM845" s="203"/>
      <c r="DCN845" s="203"/>
      <c r="DCO845" s="203"/>
      <c r="DCP845" s="203"/>
      <c r="DCQ845" s="203"/>
      <c r="DCR845" s="203"/>
      <c r="DCS845" s="203"/>
      <c r="DCT845" s="203"/>
      <c r="DCU845" s="203"/>
      <c r="DCV845" s="203"/>
      <c r="DCW845" s="203"/>
      <c r="DCX845" s="203"/>
      <c r="DCY845" s="203"/>
      <c r="DCZ845" s="203"/>
      <c r="DDA845" s="203"/>
      <c r="DDB845" s="203"/>
      <c r="DDC845" s="203"/>
      <c r="DDD845" s="203"/>
      <c r="DDE845" s="203"/>
      <c r="DDF845" s="203"/>
      <c r="DDG845" s="203"/>
      <c r="DDH845" s="203"/>
      <c r="DDI845" s="203"/>
      <c r="DDJ845" s="203"/>
      <c r="DDK845" s="203"/>
      <c r="DDL845" s="203"/>
      <c r="DDM845" s="203"/>
      <c r="DDN845" s="203"/>
      <c r="DDO845" s="203"/>
      <c r="DDP845" s="203"/>
      <c r="DDQ845" s="203"/>
      <c r="DDR845" s="203"/>
      <c r="DDS845" s="203"/>
      <c r="DDT845" s="203"/>
      <c r="DDU845" s="203"/>
      <c r="DDV845" s="203"/>
      <c r="DDW845" s="203"/>
      <c r="DDX845" s="203"/>
      <c r="DDY845" s="203"/>
      <c r="DDZ845" s="203"/>
      <c r="DEA845" s="203"/>
      <c r="DEB845" s="203"/>
      <c r="DEC845" s="203"/>
      <c r="DED845" s="203"/>
      <c r="DEE845" s="203"/>
      <c r="DEF845" s="203"/>
      <c r="DEG845" s="203"/>
      <c r="DEH845" s="203"/>
      <c r="DEI845" s="203"/>
      <c r="DEJ845" s="203"/>
      <c r="DEK845" s="203"/>
      <c r="DEL845" s="203"/>
      <c r="DEM845" s="203"/>
      <c r="DEN845" s="203"/>
      <c r="DEO845" s="203"/>
      <c r="DEP845" s="203"/>
      <c r="DEQ845" s="203"/>
      <c r="DER845" s="203"/>
      <c r="DES845" s="203"/>
      <c r="DET845" s="203"/>
      <c r="DEU845" s="203"/>
      <c r="DEV845" s="203"/>
      <c r="DEW845" s="203"/>
      <c r="DEX845" s="203"/>
      <c r="DEY845" s="203"/>
      <c r="DEZ845" s="203"/>
      <c r="DFA845" s="203"/>
      <c r="DFB845" s="203"/>
      <c r="DFC845" s="203"/>
      <c r="DFD845" s="203"/>
      <c r="DFE845" s="203"/>
      <c r="DFF845" s="203"/>
      <c r="DFG845" s="203"/>
      <c r="DFH845" s="203"/>
      <c r="DFI845" s="203"/>
      <c r="DFJ845" s="203"/>
      <c r="DFK845" s="203"/>
      <c r="DFL845" s="203"/>
      <c r="DFM845" s="203"/>
      <c r="DFN845" s="203"/>
      <c r="DFO845" s="203"/>
      <c r="DFP845" s="203"/>
      <c r="DFQ845" s="203"/>
      <c r="DFR845" s="203"/>
      <c r="DFS845" s="203"/>
      <c r="DFT845" s="203"/>
      <c r="DFU845" s="203"/>
      <c r="DFV845" s="203"/>
      <c r="DFW845" s="203"/>
      <c r="DFX845" s="203"/>
      <c r="DFY845" s="203"/>
      <c r="DFZ845" s="203"/>
      <c r="DGA845" s="203"/>
      <c r="DGB845" s="203"/>
      <c r="DGC845" s="203"/>
      <c r="DGD845" s="203"/>
      <c r="DGE845" s="203"/>
      <c r="DGF845" s="203"/>
      <c r="DGG845" s="203"/>
      <c r="DGH845" s="203"/>
      <c r="DGI845" s="203"/>
      <c r="DGJ845" s="203"/>
      <c r="DGK845" s="203"/>
      <c r="DGL845" s="203"/>
      <c r="DGM845" s="203"/>
      <c r="DGN845" s="203"/>
      <c r="DGO845" s="203"/>
      <c r="DGP845" s="203"/>
      <c r="DGQ845" s="203"/>
      <c r="DGR845" s="203"/>
      <c r="DGS845" s="203"/>
      <c r="DGT845" s="203"/>
      <c r="DGU845" s="203"/>
      <c r="DGV845" s="203"/>
      <c r="DGW845" s="203"/>
      <c r="DGX845" s="203"/>
      <c r="DGY845" s="203"/>
      <c r="DGZ845" s="203"/>
      <c r="DHA845" s="203"/>
      <c r="DHB845" s="203"/>
      <c r="DHC845" s="203"/>
      <c r="DHD845" s="203"/>
      <c r="DHE845" s="203"/>
      <c r="DHF845" s="203"/>
      <c r="DHG845" s="203"/>
      <c r="DHH845" s="203"/>
      <c r="DHI845" s="203"/>
      <c r="DHJ845" s="203"/>
      <c r="DHK845" s="203"/>
      <c r="DHL845" s="203"/>
      <c r="DHM845" s="203"/>
      <c r="DHN845" s="203"/>
      <c r="DHO845" s="203"/>
      <c r="DHP845" s="203"/>
      <c r="DHQ845" s="203"/>
      <c r="DHR845" s="203"/>
      <c r="DHS845" s="203"/>
      <c r="DHT845" s="203"/>
      <c r="DHU845" s="203"/>
      <c r="DHV845" s="203"/>
      <c r="DHW845" s="203"/>
      <c r="DHX845" s="203"/>
      <c r="DHY845" s="203"/>
      <c r="DHZ845" s="203"/>
      <c r="DIA845" s="203"/>
      <c r="DIB845" s="203"/>
      <c r="DIC845" s="203"/>
      <c r="DID845" s="203"/>
      <c r="DIE845" s="203"/>
      <c r="DIF845" s="203"/>
      <c r="DIG845" s="203"/>
      <c r="DIH845" s="203"/>
      <c r="DII845" s="203"/>
      <c r="DIJ845" s="203"/>
      <c r="DIK845" s="203"/>
      <c r="DIL845" s="203"/>
      <c r="DIM845" s="203"/>
      <c r="DIN845" s="203"/>
      <c r="DIO845" s="203"/>
      <c r="DIP845" s="203"/>
      <c r="DIQ845" s="203"/>
      <c r="DIR845" s="203"/>
      <c r="DIS845" s="203"/>
      <c r="DIT845" s="203"/>
      <c r="DIU845" s="203"/>
      <c r="DIV845" s="203"/>
      <c r="DIW845" s="203"/>
      <c r="DIX845" s="203"/>
      <c r="DIY845" s="203"/>
      <c r="DIZ845" s="203"/>
      <c r="DJA845" s="203"/>
      <c r="DJB845" s="203"/>
      <c r="DJC845" s="203"/>
      <c r="DJD845" s="203"/>
      <c r="DJE845" s="203"/>
      <c r="DJF845" s="203"/>
      <c r="DJG845" s="203"/>
      <c r="DJH845" s="203"/>
      <c r="DJI845" s="203"/>
      <c r="DJJ845" s="203"/>
      <c r="DJK845" s="203"/>
      <c r="DJL845" s="203"/>
      <c r="DJM845" s="203"/>
      <c r="DJN845" s="203"/>
      <c r="DJO845" s="203"/>
      <c r="DJP845" s="203"/>
      <c r="DJQ845" s="203"/>
      <c r="DJR845" s="203"/>
      <c r="DJS845" s="203"/>
      <c r="DJT845" s="203"/>
      <c r="DJU845" s="203"/>
      <c r="DJV845" s="203"/>
      <c r="DJW845" s="203"/>
      <c r="DJX845" s="203"/>
      <c r="DJY845" s="203"/>
      <c r="DJZ845" s="203"/>
      <c r="DKA845" s="203"/>
      <c r="DKB845" s="203"/>
      <c r="DKC845" s="203"/>
      <c r="DKD845" s="203"/>
      <c r="DKE845" s="203"/>
      <c r="DKF845" s="203"/>
      <c r="DKG845" s="203"/>
      <c r="DKH845" s="203"/>
      <c r="DKI845" s="203"/>
      <c r="DKJ845" s="203"/>
      <c r="DKK845" s="203"/>
      <c r="DKL845" s="203"/>
      <c r="DKM845" s="203"/>
      <c r="DKN845" s="203"/>
      <c r="DKO845" s="203"/>
      <c r="DKP845" s="203"/>
      <c r="DKQ845" s="203"/>
      <c r="DKR845" s="203"/>
      <c r="DKS845" s="203"/>
      <c r="DKT845" s="203"/>
      <c r="DKU845" s="203"/>
      <c r="DKV845" s="203"/>
      <c r="DKW845" s="203"/>
      <c r="DKX845" s="203"/>
      <c r="DKY845" s="203"/>
      <c r="DKZ845" s="203"/>
      <c r="DLA845" s="203"/>
      <c r="DLB845" s="203"/>
      <c r="DLC845" s="203"/>
      <c r="DLD845" s="203"/>
      <c r="DLE845" s="203"/>
      <c r="DLF845" s="203"/>
      <c r="DLG845" s="203"/>
      <c r="DLH845" s="203"/>
      <c r="DLI845" s="203"/>
      <c r="DLJ845" s="203"/>
      <c r="DLK845" s="203"/>
      <c r="DLL845" s="203"/>
      <c r="DLM845" s="203"/>
      <c r="DLN845" s="203"/>
      <c r="DLO845" s="203"/>
      <c r="DLP845" s="203"/>
      <c r="DLQ845" s="203"/>
      <c r="DLR845" s="203"/>
      <c r="DLS845" s="203"/>
      <c r="DLT845" s="203"/>
      <c r="DLU845" s="203"/>
      <c r="DLV845" s="203"/>
      <c r="DLW845" s="203"/>
      <c r="DLX845" s="203"/>
      <c r="DLY845" s="203"/>
      <c r="DLZ845" s="203"/>
      <c r="DMA845" s="203"/>
      <c r="DMB845" s="203"/>
      <c r="DMC845" s="203"/>
      <c r="DMD845" s="203"/>
      <c r="DME845" s="203"/>
      <c r="DMF845" s="203"/>
      <c r="DMG845" s="203"/>
      <c r="DMH845" s="203"/>
      <c r="DMI845" s="203"/>
      <c r="DMJ845" s="203"/>
      <c r="DMK845" s="203"/>
      <c r="DML845" s="203"/>
      <c r="DMM845" s="203"/>
      <c r="DMN845" s="203"/>
      <c r="DMO845" s="203"/>
      <c r="DMP845" s="203"/>
      <c r="DMQ845" s="203"/>
      <c r="DMR845" s="203"/>
      <c r="DMS845" s="203"/>
      <c r="DMT845" s="203"/>
      <c r="DMU845" s="203"/>
      <c r="DMV845" s="203"/>
      <c r="DMW845" s="203"/>
      <c r="DMX845" s="203"/>
      <c r="DMY845" s="203"/>
      <c r="DMZ845" s="203"/>
      <c r="DNA845" s="203"/>
      <c r="DNB845" s="203"/>
      <c r="DNC845" s="203"/>
      <c r="DND845" s="203"/>
      <c r="DNE845" s="203"/>
      <c r="DNF845" s="203"/>
      <c r="DNG845" s="203"/>
      <c r="DNH845" s="203"/>
      <c r="DNI845" s="203"/>
      <c r="DNJ845" s="203"/>
      <c r="DNK845" s="203"/>
      <c r="DNL845" s="203"/>
      <c r="DNM845" s="203"/>
      <c r="DNN845" s="203"/>
      <c r="DNO845" s="203"/>
      <c r="DNP845" s="203"/>
      <c r="DNQ845" s="203"/>
      <c r="DNR845" s="203"/>
      <c r="DNS845" s="203"/>
      <c r="DNT845" s="203"/>
      <c r="DNU845" s="203"/>
      <c r="DNV845" s="203"/>
      <c r="DNW845" s="203"/>
      <c r="DNX845" s="203"/>
      <c r="DNY845" s="203"/>
      <c r="DNZ845" s="203"/>
      <c r="DOA845" s="203"/>
      <c r="DOB845" s="203"/>
      <c r="DOC845" s="203"/>
      <c r="DOD845" s="203"/>
      <c r="DOE845" s="203"/>
      <c r="DOF845" s="203"/>
      <c r="DOG845" s="203"/>
      <c r="DOH845" s="203"/>
      <c r="DOI845" s="203"/>
      <c r="DOJ845" s="203"/>
      <c r="DOK845" s="203"/>
      <c r="DOL845" s="203"/>
      <c r="DOM845" s="203"/>
      <c r="DON845" s="203"/>
      <c r="DOO845" s="203"/>
      <c r="DOP845" s="203"/>
      <c r="DOQ845" s="203"/>
      <c r="DOR845" s="203"/>
      <c r="DOS845" s="203"/>
      <c r="DOT845" s="203"/>
      <c r="DOU845" s="203"/>
      <c r="DOV845" s="203"/>
      <c r="DOW845" s="203"/>
      <c r="DOX845" s="203"/>
      <c r="DOY845" s="203"/>
      <c r="DOZ845" s="203"/>
      <c r="DPA845" s="203"/>
      <c r="DPB845" s="203"/>
      <c r="DPC845" s="203"/>
      <c r="DPD845" s="203"/>
      <c r="DPE845" s="203"/>
      <c r="DPF845" s="203"/>
      <c r="DPG845" s="203"/>
      <c r="DPH845" s="203"/>
      <c r="DPI845" s="203"/>
      <c r="DPJ845" s="203"/>
      <c r="DPK845" s="203"/>
      <c r="DPL845" s="203"/>
      <c r="DPM845" s="203"/>
      <c r="DPN845" s="203"/>
      <c r="DPO845" s="203"/>
      <c r="DPP845" s="203"/>
      <c r="DPQ845" s="203"/>
      <c r="DPR845" s="203"/>
      <c r="DPS845" s="203"/>
      <c r="DPT845" s="203"/>
      <c r="DPU845" s="203"/>
      <c r="DPV845" s="203"/>
      <c r="DPW845" s="203"/>
      <c r="DPX845" s="203"/>
      <c r="DPY845" s="203"/>
      <c r="DPZ845" s="203"/>
      <c r="DQA845" s="203"/>
      <c r="DQB845" s="203"/>
      <c r="DQC845" s="203"/>
      <c r="DQD845" s="203"/>
      <c r="DQE845" s="203"/>
      <c r="DQF845" s="203"/>
      <c r="DQG845" s="203"/>
      <c r="DQH845" s="203"/>
      <c r="DQI845" s="203"/>
      <c r="DQJ845" s="203"/>
      <c r="DQK845" s="203"/>
      <c r="DQL845" s="203"/>
      <c r="DQM845" s="203"/>
      <c r="DQN845" s="203"/>
      <c r="DQO845" s="203"/>
      <c r="DQP845" s="203"/>
      <c r="DQQ845" s="203"/>
      <c r="DQR845" s="203"/>
      <c r="DQS845" s="203"/>
      <c r="DQT845" s="203"/>
      <c r="DQU845" s="203"/>
      <c r="DQV845" s="203"/>
      <c r="DQW845" s="203"/>
      <c r="DQX845" s="203"/>
      <c r="DQY845" s="203"/>
      <c r="DQZ845" s="203"/>
      <c r="DRA845" s="203"/>
      <c r="DRB845" s="203"/>
      <c r="DRC845" s="203"/>
      <c r="DRD845" s="203"/>
      <c r="DRE845" s="203"/>
      <c r="DRF845" s="203"/>
      <c r="DRG845" s="203"/>
      <c r="DRH845" s="203"/>
      <c r="DRI845" s="203"/>
      <c r="DRJ845" s="203"/>
      <c r="DRK845" s="203"/>
      <c r="DRL845" s="203"/>
      <c r="DRM845" s="203"/>
      <c r="DRN845" s="203"/>
      <c r="DRO845" s="203"/>
      <c r="DRP845" s="203"/>
      <c r="DRQ845" s="203"/>
      <c r="DRR845" s="203"/>
      <c r="DRS845" s="203"/>
      <c r="DRT845" s="203"/>
      <c r="DRU845" s="203"/>
      <c r="DRV845" s="203"/>
      <c r="DRW845" s="203"/>
      <c r="DRX845" s="203"/>
      <c r="DRY845" s="203"/>
      <c r="DRZ845" s="203"/>
      <c r="DSA845" s="203"/>
      <c r="DSB845" s="203"/>
      <c r="DSC845" s="203"/>
      <c r="DSD845" s="203"/>
      <c r="DSE845" s="203"/>
      <c r="DSF845" s="203"/>
      <c r="DSG845" s="203"/>
      <c r="DSH845" s="203"/>
      <c r="DSI845" s="203"/>
      <c r="DSJ845" s="203"/>
      <c r="DSK845" s="203"/>
      <c r="DSL845" s="203"/>
      <c r="DSM845" s="203"/>
      <c r="DSN845" s="203"/>
      <c r="DSO845" s="203"/>
      <c r="DSP845" s="203"/>
      <c r="DSQ845" s="203"/>
      <c r="DSR845" s="203"/>
      <c r="DSS845" s="203"/>
      <c r="DST845" s="203"/>
      <c r="DSU845" s="203"/>
      <c r="DSV845" s="203"/>
      <c r="DSW845" s="203"/>
      <c r="DSX845" s="203"/>
      <c r="DSY845" s="203"/>
      <c r="DSZ845" s="203"/>
      <c r="DTA845" s="203"/>
      <c r="DTB845" s="203"/>
      <c r="DTC845" s="203"/>
      <c r="DTD845" s="203"/>
      <c r="DTE845" s="203"/>
      <c r="DTF845" s="203"/>
      <c r="DTG845" s="203"/>
      <c r="DTH845" s="203"/>
      <c r="DTI845" s="203"/>
      <c r="DTJ845" s="203"/>
      <c r="DTK845" s="203"/>
      <c r="DTL845" s="203"/>
      <c r="DTM845" s="203"/>
      <c r="DTN845" s="203"/>
      <c r="DTO845" s="203"/>
      <c r="DTP845" s="203"/>
      <c r="DTQ845" s="203"/>
      <c r="DTR845" s="203"/>
      <c r="DTS845" s="203"/>
      <c r="DTT845" s="203"/>
      <c r="DTU845" s="203"/>
      <c r="DTV845" s="203"/>
      <c r="DTW845" s="203"/>
      <c r="DTX845" s="203"/>
      <c r="DTY845" s="203"/>
      <c r="DTZ845" s="203"/>
      <c r="DUA845" s="203"/>
      <c r="DUB845" s="203"/>
      <c r="DUC845" s="203"/>
      <c r="DUD845" s="203"/>
      <c r="DUE845" s="203"/>
      <c r="DUF845" s="203"/>
      <c r="DUG845" s="203"/>
      <c r="DUH845" s="203"/>
      <c r="DUI845" s="203"/>
      <c r="DUJ845" s="203"/>
      <c r="DUK845" s="203"/>
      <c r="DUL845" s="203"/>
      <c r="DUM845" s="203"/>
      <c r="DUN845" s="203"/>
      <c r="DUO845" s="203"/>
      <c r="DUP845" s="203"/>
      <c r="DUQ845" s="203"/>
      <c r="DUR845" s="203"/>
      <c r="DUS845" s="203"/>
      <c r="DUT845" s="203"/>
      <c r="DUU845" s="203"/>
      <c r="DUV845" s="203"/>
      <c r="DUW845" s="203"/>
      <c r="DUX845" s="203"/>
      <c r="DUY845" s="203"/>
      <c r="DUZ845" s="203"/>
      <c r="DVA845" s="203"/>
      <c r="DVB845" s="203"/>
      <c r="DVC845" s="203"/>
      <c r="DVD845" s="203"/>
      <c r="DVE845" s="203"/>
      <c r="DVF845" s="203"/>
      <c r="DVG845" s="203"/>
      <c r="DVH845" s="203"/>
      <c r="DVI845" s="203"/>
      <c r="DVJ845" s="203"/>
      <c r="DVK845" s="203"/>
      <c r="DVL845" s="203"/>
      <c r="DVM845" s="203"/>
      <c r="DVN845" s="203"/>
      <c r="DVO845" s="203"/>
      <c r="DVP845" s="203"/>
      <c r="DVQ845" s="203"/>
      <c r="DVR845" s="203"/>
      <c r="DVS845" s="203"/>
      <c r="DVT845" s="203"/>
      <c r="DVU845" s="203"/>
      <c r="DVV845" s="203"/>
      <c r="DVW845" s="203"/>
      <c r="DVX845" s="203"/>
      <c r="DVY845" s="203"/>
      <c r="DVZ845" s="203"/>
      <c r="DWA845" s="203"/>
      <c r="DWB845" s="203"/>
      <c r="DWC845" s="203"/>
      <c r="DWD845" s="203"/>
      <c r="DWE845" s="203"/>
      <c r="DWF845" s="203"/>
      <c r="DWG845" s="203"/>
      <c r="DWH845" s="203"/>
      <c r="DWI845" s="203"/>
      <c r="DWJ845" s="203"/>
      <c r="DWK845" s="203"/>
      <c r="DWL845" s="203"/>
      <c r="DWM845" s="203"/>
      <c r="DWN845" s="203"/>
      <c r="DWO845" s="203"/>
      <c r="DWP845" s="203"/>
      <c r="DWQ845" s="203"/>
      <c r="DWR845" s="203"/>
      <c r="DWS845" s="203"/>
      <c r="DWT845" s="203"/>
      <c r="DWU845" s="203"/>
      <c r="DWV845" s="203"/>
      <c r="DWW845" s="203"/>
      <c r="DWX845" s="203"/>
      <c r="DWY845" s="203"/>
      <c r="DWZ845" s="203"/>
      <c r="DXA845" s="203"/>
      <c r="DXB845" s="203"/>
      <c r="DXC845" s="203"/>
      <c r="DXD845" s="203"/>
      <c r="DXE845" s="203"/>
      <c r="DXF845" s="203"/>
      <c r="DXG845" s="203"/>
      <c r="DXH845" s="203"/>
      <c r="DXI845" s="203"/>
      <c r="DXJ845" s="203"/>
      <c r="DXK845" s="203"/>
      <c r="DXL845" s="203"/>
      <c r="DXM845" s="203"/>
      <c r="DXN845" s="203"/>
      <c r="DXO845" s="203"/>
      <c r="DXP845" s="203"/>
      <c r="DXQ845" s="203"/>
      <c r="DXR845" s="203"/>
      <c r="DXS845" s="203"/>
      <c r="DXT845" s="203"/>
      <c r="DXU845" s="203"/>
      <c r="DXV845" s="203"/>
      <c r="DXW845" s="203"/>
      <c r="DXX845" s="203"/>
      <c r="DXY845" s="203"/>
      <c r="DXZ845" s="203"/>
      <c r="DYA845" s="203"/>
      <c r="DYB845" s="203"/>
      <c r="DYC845" s="203"/>
      <c r="DYD845" s="203"/>
      <c r="DYE845" s="203"/>
      <c r="DYF845" s="203"/>
      <c r="DYG845" s="203"/>
      <c r="DYH845" s="203"/>
      <c r="DYI845" s="203"/>
      <c r="DYJ845" s="203"/>
      <c r="DYK845" s="203"/>
      <c r="DYL845" s="203"/>
      <c r="DYM845" s="203"/>
      <c r="DYN845" s="203"/>
      <c r="DYO845" s="203"/>
      <c r="DYP845" s="203"/>
      <c r="DYQ845" s="203"/>
      <c r="DYR845" s="203"/>
      <c r="DYS845" s="203"/>
      <c r="DYT845" s="203"/>
      <c r="DYU845" s="203"/>
      <c r="DYV845" s="203"/>
      <c r="DYW845" s="203"/>
      <c r="DYX845" s="203"/>
      <c r="DYY845" s="203"/>
      <c r="DYZ845" s="203"/>
      <c r="DZA845" s="203"/>
      <c r="DZB845" s="203"/>
      <c r="DZC845" s="203"/>
      <c r="DZD845" s="203"/>
      <c r="DZE845" s="203"/>
      <c r="DZF845" s="203"/>
      <c r="DZG845" s="203"/>
      <c r="DZH845" s="203"/>
      <c r="DZI845" s="203"/>
      <c r="DZJ845" s="203"/>
      <c r="DZK845" s="203"/>
      <c r="DZL845" s="203"/>
      <c r="DZM845" s="203"/>
      <c r="DZN845" s="203"/>
      <c r="DZO845" s="203"/>
      <c r="DZP845" s="203"/>
      <c r="DZQ845" s="203"/>
      <c r="DZR845" s="203"/>
      <c r="DZS845" s="203"/>
      <c r="DZT845" s="203"/>
      <c r="DZU845" s="203"/>
      <c r="DZV845" s="203"/>
      <c r="DZW845" s="203"/>
      <c r="DZX845" s="203"/>
      <c r="DZY845" s="203"/>
      <c r="DZZ845" s="203"/>
      <c r="EAA845" s="203"/>
      <c r="EAB845" s="203"/>
      <c r="EAC845" s="203"/>
      <c r="EAD845" s="203"/>
      <c r="EAE845" s="203"/>
      <c r="EAF845" s="203"/>
      <c r="EAG845" s="203"/>
      <c r="EAH845" s="203"/>
      <c r="EAI845" s="203"/>
      <c r="EAJ845" s="203"/>
      <c r="EAK845" s="203"/>
      <c r="EAL845" s="203"/>
      <c r="EAM845" s="203"/>
      <c r="EAN845" s="203"/>
      <c r="EAO845" s="203"/>
      <c r="EAP845" s="203"/>
      <c r="EAQ845" s="203"/>
      <c r="EAR845" s="203"/>
      <c r="EAS845" s="203"/>
      <c r="EAT845" s="203"/>
      <c r="EAU845" s="203"/>
      <c r="EAV845" s="203"/>
      <c r="EAW845" s="203"/>
      <c r="EAX845" s="203"/>
      <c r="EAY845" s="203"/>
      <c r="EAZ845" s="203"/>
      <c r="EBA845" s="203"/>
      <c r="EBB845" s="203"/>
      <c r="EBC845" s="203"/>
      <c r="EBD845" s="203"/>
      <c r="EBE845" s="203"/>
      <c r="EBF845" s="203"/>
      <c r="EBG845" s="203"/>
      <c r="EBH845" s="203"/>
      <c r="EBI845" s="203"/>
      <c r="EBJ845" s="203"/>
      <c r="EBK845" s="203"/>
      <c r="EBL845" s="203"/>
      <c r="EBM845" s="203"/>
      <c r="EBN845" s="203"/>
      <c r="EBO845" s="203"/>
      <c r="EBP845" s="203"/>
      <c r="EBQ845" s="203"/>
      <c r="EBR845" s="203"/>
      <c r="EBS845" s="203"/>
      <c r="EBT845" s="203"/>
      <c r="EBU845" s="203"/>
      <c r="EBV845" s="203"/>
      <c r="EBW845" s="203"/>
      <c r="EBX845" s="203"/>
      <c r="EBY845" s="203"/>
      <c r="EBZ845" s="203"/>
      <c r="ECA845" s="203"/>
      <c r="ECB845" s="203"/>
      <c r="ECC845" s="203"/>
      <c r="ECD845" s="203"/>
      <c r="ECE845" s="203"/>
      <c r="ECF845" s="203"/>
      <c r="ECG845" s="203"/>
      <c r="ECH845" s="203"/>
      <c r="ECI845" s="203"/>
      <c r="ECJ845" s="203"/>
      <c r="ECK845" s="203"/>
      <c r="ECL845" s="203"/>
      <c r="ECM845" s="203"/>
      <c r="ECN845" s="203"/>
      <c r="ECO845" s="203"/>
      <c r="ECP845" s="203"/>
      <c r="ECQ845" s="203"/>
      <c r="ECR845" s="203"/>
      <c r="ECS845" s="203"/>
      <c r="ECT845" s="203"/>
      <c r="ECU845" s="203"/>
      <c r="ECV845" s="203"/>
      <c r="ECW845" s="203"/>
      <c r="ECX845" s="203"/>
      <c r="ECY845" s="203"/>
      <c r="ECZ845" s="203"/>
      <c r="EDA845" s="203"/>
      <c r="EDB845" s="203"/>
      <c r="EDC845" s="203"/>
      <c r="EDD845" s="203"/>
      <c r="EDE845" s="203"/>
      <c r="EDF845" s="203"/>
      <c r="EDG845" s="203"/>
      <c r="EDH845" s="203"/>
      <c r="EDI845" s="203"/>
      <c r="EDJ845" s="203"/>
      <c r="EDK845" s="203"/>
      <c r="EDL845" s="203"/>
      <c r="EDM845" s="203"/>
      <c r="EDN845" s="203"/>
      <c r="EDO845" s="203"/>
      <c r="EDP845" s="203"/>
      <c r="EDQ845" s="203"/>
      <c r="EDR845" s="203"/>
      <c r="EDS845" s="203"/>
      <c r="EDT845" s="203"/>
      <c r="EDU845" s="203"/>
      <c r="EDV845" s="203"/>
      <c r="EDW845" s="203"/>
      <c r="EDX845" s="203"/>
      <c r="EDY845" s="203"/>
      <c r="EDZ845" s="203"/>
      <c r="EEA845" s="203"/>
      <c r="EEB845" s="203"/>
      <c r="EEC845" s="203"/>
      <c r="EED845" s="203"/>
      <c r="EEE845" s="203"/>
      <c r="EEF845" s="203"/>
      <c r="EEG845" s="203"/>
      <c r="EEH845" s="203"/>
      <c r="EEI845" s="203"/>
      <c r="EEJ845" s="203"/>
      <c r="EEK845" s="203"/>
      <c r="EEL845" s="203"/>
      <c r="EEM845" s="203"/>
      <c r="EEN845" s="203"/>
      <c r="EEO845" s="203"/>
      <c r="EEP845" s="203"/>
      <c r="EEQ845" s="203"/>
      <c r="EER845" s="203"/>
      <c r="EES845" s="203"/>
      <c r="EET845" s="203"/>
      <c r="EEU845" s="203"/>
      <c r="EEV845" s="203"/>
      <c r="EEW845" s="203"/>
      <c r="EEX845" s="203"/>
      <c r="EEY845" s="203"/>
      <c r="EEZ845" s="203"/>
      <c r="EFA845" s="203"/>
      <c r="EFB845" s="203"/>
      <c r="EFC845" s="203"/>
      <c r="EFD845" s="203"/>
      <c r="EFE845" s="203"/>
      <c r="EFF845" s="203"/>
      <c r="EFG845" s="203"/>
      <c r="EFH845" s="203"/>
      <c r="EFI845" s="203"/>
      <c r="EFJ845" s="203"/>
      <c r="EFK845" s="203"/>
      <c r="EFL845" s="203"/>
      <c r="EFM845" s="203"/>
      <c r="EFN845" s="203"/>
      <c r="EFO845" s="203"/>
      <c r="EFP845" s="203"/>
      <c r="EFQ845" s="203"/>
      <c r="EFR845" s="203"/>
      <c r="EFS845" s="203"/>
      <c r="EFT845" s="203"/>
      <c r="EFU845" s="203"/>
      <c r="EFV845" s="203"/>
      <c r="EFW845" s="203"/>
      <c r="EFX845" s="203"/>
      <c r="EFY845" s="203"/>
      <c r="EFZ845" s="203"/>
      <c r="EGA845" s="203"/>
      <c r="EGB845" s="203"/>
      <c r="EGC845" s="203"/>
      <c r="EGD845" s="203"/>
      <c r="EGE845" s="203"/>
      <c r="EGF845" s="203"/>
      <c r="EGG845" s="203"/>
      <c r="EGH845" s="203"/>
      <c r="EGI845" s="203"/>
      <c r="EGJ845" s="203"/>
      <c r="EGK845" s="203"/>
      <c r="EGL845" s="203"/>
      <c r="EGM845" s="203"/>
      <c r="EGN845" s="203"/>
      <c r="EGO845" s="203"/>
      <c r="EGP845" s="203"/>
      <c r="EGQ845" s="203"/>
      <c r="EGR845" s="203"/>
      <c r="EGS845" s="203"/>
      <c r="EGT845" s="203"/>
      <c r="EGU845" s="203"/>
      <c r="EGV845" s="203"/>
      <c r="EGW845" s="203"/>
      <c r="EGX845" s="203"/>
      <c r="EGY845" s="203"/>
      <c r="EGZ845" s="203"/>
      <c r="EHA845" s="203"/>
      <c r="EHB845" s="203"/>
      <c r="EHC845" s="203"/>
      <c r="EHD845" s="203"/>
      <c r="EHE845" s="203"/>
      <c r="EHF845" s="203"/>
      <c r="EHG845" s="203"/>
      <c r="EHH845" s="203"/>
      <c r="EHI845" s="203"/>
      <c r="EHJ845" s="203"/>
      <c r="EHK845" s="203"/>
      <c r="EHL845" s="203"/>
      <c r="EHM845" s="203"/>
      <c r="EHN845" s="203"/>
      <c r="EHO845" s="203"/>
      <c r="EHP845" s="203"/>
      <c r="EHQ845" s="203"/>
      <c r="EHR845" s="203"/>
      <c r="EHS845" s="203"/>
      <c r="EHT845" s="203"/>
      <c r="EHU845" s="203"/>
      <c r="EHV845" s="203"/>
      <c r="EHW845" s="203"/>
      <c r="EHX845" s="203"/>
      <c r="EHY845" s="203"/>
      <c r="EHZ845" s="203"/>
      <c r="EIA845" s="203"/>
      <c r="EIB845" s="203"/>
      <c r="EIC845" s="203"/>
      <c r="EID845" s="203"/>
      <c r="EIE845" s="203"/>
      <c r="EIF845" s="203"/>
      <c r="EIG845" s="203"/>
      <c r="EIH845" s="203"/>
      <c r="EII845" s="203"/>
      <c r="EIJ845" s="203"/>
      <c r="EIK845" s="203"/>
      <c r="EIL845" s="203"/>
      <c r="EIM845" s="203"/>
      <c r="EIN845" s="203"/>
      <c r="EIO845" s="203"/>
      <c r="EIP845" s="203"/>
      <c r="EIQ845" s="203"/>
      <c r="EIR845" s="203"/>
      <c r="EIS845" s="203"/>
      <c r="EIT845" s="203"/>
      <c r="EIU845" s="203"/>
      <c r="EIV845" s="203"/>
      <c r="EIW845" s="203"/>
      <c r="EIX845" s="203"/>
      <c r="EIY845" s="203"/>
      <c r="EIZ845" s="203"/>
      <c r="EJA845" s="203"/>
      <c r="EJB845" s="203"/>
      <c r="EJC845" s="203"/>
      <c r="EJD845" s="203"/>
      <c r="EJE845" s="203"/>
      <c r="EJF845" s="203"/>
      <c r="EJG845" s="203"/>
      <c r="EJH845" s="203"/>
      <c r="EJI845" s="203"/>
      <c r="EJJ845" s="203"/>
      <c r="EJK845" s="203"/>
      <c r="EJL845" s="203"/>
      <c r="EJM845" s="203"/>
      <c r="EJN845" s="203"/>
      <c r="EJO845" s="203"/>
      <c r="EJP845" s="203"/>
      <c r="EJQ845" s="203"/>
      <c r="EJR845" s="203"/>
      <c r="EJS845" s="203"/>
      <c r="EJT845" s="203"/>
      <c r="EJU845" s="203"/>
      <c r="EJV845" s="203"/>
      <c r="EJW845" s="203"/>
      <c r="EJX845" s="203"/>
      <c r="EJY845" s="203"/>
      <c r="EJZ845" s="203"/>
      <c r="EKA845" s="203"/>
      <c r="EKB845" s="203"/>
      <c r="EKC845" s="203"/>
      <c r="EKD845" s="203"/>
      <c r="EKE845" s="203"/>
      <c r="EKF845" s="203"/>
      <c r="EKG845" s="203"/>
      <c r="EKH845" s="203"/>
      <c r="EKI845" s="203"/>
      <c r="EKJ845" s="203"/>
      <c r="EKK845" s="203"/>
      <c r="EKL845" s="203"/>
      <c r="EKM845" s="203"/>
      <c r="EKN845" s="203"/>
      <c r="EKO845" s="203"/>
      <c r="EKP845" s="203"/>
      <c r="EKQ845" s="203"/>
      <c r="EKR845" s="203"/>
      <c r="EKS845" s="203"/>
      <c r="EKT845" s="203"/>
      <c r="EKU845" s="203"/>
      <c r="EKV845" s="203"/>
      <c r="EKW845" s="203"/>
      <c r="EKX845" s="203"/>
      <c r="EKY845" s="203"/>
      <c r="EKZ845" s="203"/>
      <c r="ELA845" s="203"/>
      <c r="ELB845" s="203"/>
      <c r="ELC845" s="203"/>
      <c r="ELD845" s="203"/>
      <c r="ELE845" s="203"/>
      <c r="ELF845" s="203"/>
      <c r="ELG845" s="203"/>
      <c r="ELH845" s="203"/>
      <c r="ELI845" s="203"/>
      <c r="ELJ845" s="203"/>
      <c r="ELK845" s="203"/>
      <c r="ELL845" s="203"/>
      <c r="ELM845" s="203"/>
      <c r="ELN845" s="203"/>
      <c r="ELO845" s="203"/>
      <c r="ELP845" s="203"/>
      <c r="ELQ845" s="203"/>
      <c r="ELR845" s="203"/>
      <c r="ELS845" s="203"/>
      <c r="ELT845" s="203"/>
      <c r="ELU845" s="203"/>
      <c r="ELV845" s="203"/>
      <c r="ELW845" s="203"/>
      <c r="ELX845" s="203"/>
      <c r="ELY845" s="203"/>
      <c r="ELZ845" s="203"/>
      <c r="EMA845" s="203"/>
      <c r="EMB845" s="203"/>
      <c r="EMC845" s="203"/>
      <c r="EMD845" s="203"/>
      <c r="EME845" s="203"/>
      <c r="EMF845" s="203"/>
      <c r="EMG845" s="203"/>
      <c r="EMH845" s="203"/>
      <c r="EMI845" s="203"/>
      <c r="EMJ845" s="203"/>
      <c r="EMK845" s="203"/>
      <c r="EML845" s="203"/>
      <c r="EMM845" s="203"/>
      <c r="EMN845" s="203"/>
      <c r="EMO845" s="203"/>
      <c r="EMP845" s="203"/>
      <c r="EMQ845" s="203"/>
      <c r="EMR845" s="203"/>
      <c r="EMS845" s="203"/>
      <c r="EMT845" s="203"/>
      <c r="EMU845" s="203"/>
      <c r="EMV845" s="203"/>
      <c r="EMW845" s="203"/>
      <c r="EMX845" s="203"/>
      <c r="EMY845" s="203"/>
      <c r="EMZ845" s="203"/>
      <c r="ENA845" s="203"/>
      <c r="ENB845" s="203"/>
      <c r="ENC845" s="203"/>
      <c r="END845" s="203"/>
      <c r="ENE845" s="203"/>
      <c r="ENF845" s="203"/>
      <c r="ENG845" s="203"/>
      <c r="ENH845" s="203"/>
      <c r="ENI845" s="203"/>
      <c r="ENJ845" s="203"/>
      <c r="ENK845" s="203"/>
      <c r="ENL845" s="203"/>
      <c r="ENM845" s="203"/>
      <c r="ENN845" s="203"/>
      <c r="ENO845" s="203"/>
      <c r="ENP845" s="203"/>
      <c r="ENQ845" s="203"/>
      <c r="ENR845" s="203"/>
      <c r="ENS845" s="203"/>
      <c r="ENT845" s="203"/>
      <c r="ENU845" s="203"/>
      <c r="ENV845" s="203"/>
      <c r="ENW845" s="203"/>
      <c r="ENX845" s="203"/>
      <c r="ENY845" s="203"/>
      <c r="ENZ845" s="203"/>
      <c r="EOA845" s="203"/>
      <c r="EOB845" s="203"/>
      <c r="EOC845" s="203"/>
      <c r="EOD845" s="203"/>
      <c r="EOE845" s="203"/>
      <c r="EOF845" s="203"/>
      <c r="EOG845" s="203"/>
      <c r="EOH845" s="203"/>
      <c r="EOI845" s="203"/>
      <c r="EOJ845" s="203"/>
      <c r="EOK845" s="203"/>
      <c r="EOL845" s="203"/>
      <c r="EOM845" s="203"/>
      <c r="EON845" s="203"/>
      <c r="EOO845" s="203"/>
      <c r="EOP845" s="203"/>
      <c r="EOQ845" s="203"/>
      <c r="EOR845" s="203"/>
      <c r="EOS845" s="203"/>
      <c r="EOT845" s="203"/>
      <c r="EOU845" s="203"/>
      <c r="EOV845" s="203"/>
      <c r="EOW845" s="203"/>
      <c r="EOX845" s="203"/>
      <c r="EOY845" s="203"/>
      <c r="EOZ845" s="203"/>
      <c r="EPA845" s="203"/>
      <c r="EPB845" s="203"/>
      <c r="EPC845" s="203"/>
      <c r="EPD845" s="203"/>
      <c r="EPE845" s="203"/>
      <c r="EPF845" s="203"/>
      <c r="EPG845" s="203"/>
      <c r="EPH845" s="203"/>
      <c r="EPI845" s="203"/>
      <c r="EPJ845" s="203"/>
      <c r="EPK845" s="203"/>
      <c r="EPL845" s="203"/>
      <c r="EPM845" s="203"/>
      <c r="EPN845" s="203"/>
      <c r="EPO845" s="203"/>
      <c r="EPP845" s="203"/>
      <c r="EPQ845" s="203"/>
      <c r="EPR845" s="203"/>
      <c r="EPS845" s="203"/>
      <c r="EPT845" s="203"/>
      <c r="EPU845" s="203"/>
      <c r="EPV845" s="203"/>
      <c r="EPW845" s="203"/>
      <c r="EPX845" s="203"/>
      <c r="EPY845" s="203"/>
      <c r="EPZ845" s="203"/>
      <c r="EQA845" s="203"/>
      <c r="EQB845" s="203"/>
      <c r="EQC845" s="203"/>
      <c r="EQD845" s="203"/>
      <c r="EQE845" s="203"/>
      <c r="EQF845" s="203"/>
      <c r="EQG845" s="203"/>
      <c r="EQH845" s="203"/>
      <c r="EQI845" s="203"/>
      <c r="EQJ845" s="203"/>
      <c r="EQK845" s="203"/>
      <c r="EQL845" s="203"/>
      <c r="EQM845" s="203"/>
      <c r="EQN845" s="203"/>
      <c r="EQO845" s="203"/>
      <c r="EQP845" s="203"/>
      <c r="EQQ845" s="203"/>
      <c r="EQR845" s="203"/>
      <c r="EQS845" s="203"/>
      <c r="EQT845" s="203"/>
      <c r="EQU845" s="203"/>
      <c r="EQV845" s="203"/>
      <c r="EQW845" s="203"/>
      <c r="EQX845" s="203"/>
      <c r="EQY845" s="203"/>
      <c r="EQZ845" s="203"/>
      <c r="ERA845" s="203"/>
      <c r="ERB845" s="203"/>
      <c r="ERC845" s="203"/>
      <c r="ERD845" s="203"/>
      <c r="ERE845" s="203"/>
      <c r="ERF845" s="203"/>
      <c r="ERG845" s="203"/>
      <c r="ERH845" s="203"/>
      <c r="ERI845" s="203"/>
      <c r="ERJ845" s="203"/>
      <c r="ERK845" s="203"/>
      <c r="ERL845" s="203"/>
      <c r="ERM845" s="203"/>
      <c r="ERN845" s="203"/>
      <c r="ERO845" s="203"/>
      <c r="ERP845" s="203"/>
      <c r="ERQ845" s="203"/>
      <c r="ERR845" s="203"/>
      <c r="ERS845" s="203"/>
      <c r="ERT845" s="203"/>
      <c r="ERU845" s="203"/>
      <c r="ERV845" s="203"/>
      <c r="ERW845" s="203"/>
      <c r="ERX845" s="203"/>
      <c r="ERY845" s="203"/>
      <c r="ERZ845" s="203"/>
      <c r="ESA845" s="203"/>
      <c r="ESB845" s="203"/>
      <c r="ESC845" s="203"/>
      <c r="ESD845" s="203"/>
      <c r="ESE845" s="203"/>
      <c r="ESF845" s="203"/>
      <c r="ESG845" s="203"/>
      <c r="ESH845" s="203"/>
      <c r="ESI845" s="203"/>
      <c r="ESJ845" s="203"/>
      <c r="ESK845" s="203"/>
      <c r="ESL845" s="203"/>
      <c r="ESM845" s="203"/>
      <c r="ESN845" s="203"/>
      <c r="ESO845" s="203"/>
      <c r="ESP845" s="203"/>
      <c r="ESQ845" s="203"/>
      <c r="ESR845" s="203"/>
      <c r="ESS845" s="203"/>
      <c r="EST845" s="203"/>
      <c r="ESU845" s="203"/>
      <c r="ESV845" s="203"/>
      <c r="ESW845" s="203"/>
      <c r="ESX845" s="203"/>
      <c r="ESY845" s="203"/>
      <c r="ESZ845" s="203"/>
      <c r="ETA845" s="203"/>
      <c r="ETB845" s="203"/>
      <c r="ETC845" s="203"/>
      <c r="ETD845" s="203"/>
      <c r="ETE845" s="203"/>
      <c r="ETF845" s="203"/>
      <c r="ETG845" s="203"/>
      <c r="ETH845" s="203"/>
      <c r="ETI845" s="203"/>
      <c r="ETJ845" s="203"/>
      <c r="ETK845" s="203"/>
      <c r="ETL845" s="203"/>
      <c r="ETM845" s="203"/>
      <c r="ETN845" s="203"/>
      <c r="ETO845" s="203"/>
      <c r="ETP845" s="203"/>
      <c r="ETQ845" s="203"/>
      <c r="ETR845" s="203"/>
      <c r="ETS845" s="203"/>
      <c r="ETT845" s="203"/>
      <c r="ETU845" s="203"/>
      <c r="ETV845" s="203"/>
      <c r="ETW845" s="203"/>
      <c r="ETX845" s="203"/>
      <c r="ETY845" s="203"/>
      <c r="ETZ845" s="203"/>
      <c r="EUA845" s="203"/>
      <c r="EUB845" s="203"/>
      <c r="EUC845" s="203"/>
      <c r="EUD845" s="203"/>
      <c r="EUE845" s="203"/>
      <c r="EUF845" s="203"/>
      <c r="EUG845" s="203"/>
      <c r="EUH845" s="203"/>
      <c r="EUI845" s="203"/>
      <c r="EUJ845" s="203"/>
      <c r="EUK845" s="203"/>
      <c r="EUL845" s="203"/>
      <c r="EUM845" s="203"/>
      <c r="EUN845" s="203"/>
      <c r="EUO845" s="203"/>
      <c r="EUP845" s="203"/>
      <c r="EUQ845" s="203"/>
      <c r="EUR845" s="203"/>
      <c r="EUS845" s="203"/>
      <c r="EUT845" s="203"/>
      <c r="EUU845" s="203"/>
      <c r="EUV845" s="203"/>
      <c r="EUW845" s="203"/>
      <c r="EUX845" s="203"/>
      <c r="EUY845" s="203"/>
      <c r="EUZ845" s="203"/>
      <c r="EVA845" s="203"/>
      <c r="EVB845" s="203"/>
      <c r="EVC845" s="203"/>
      <c r="EVD845" s="203"/>
      <c r="EVE845" s="203"/>
      <c r="EVF845" s="203"/>
      <c r="EVG845" s="203"/>
      <c r="EVH845" s="203"/>
      <c r="EVI845" s="203"/>
      <c r="EVJ845" s="203"/>
      <c r="EVK845" s="203"/>
      <c r="EVL845" s="203"/>
      <c r="EVM845" s="203"/>
      <c r="EVN845" s="203"/>
      <c r="EVO845" s="203"/>
      <c r="EVP845" s="203"/>
      <c r="EVQ845" s="203"/>
      <c r="EVR845" s="203"/>
      <c r="EVS845" s="203"/>
      <c r="EVT845" s="203"/>
      <c r="EVU845" s="203"/>
      <c r="EVV845" s="203"/>
      <c r="EVW845" s="203"/>
      <c r="EVX845" s="203"/>
      <c r="EVY845" s="203"/>
      <c r="EVZ845" s="203"/>
      <c r="EWA845" s="203"/>
      <c r="EWB845" s="203"/>
      <c r="EWC845" s="203"/>
      <c r="EWD845" s="203"/>
      <c r="EWE845" s="203"/>
      <c r="EWF845" s="203"/>
      <c r="EWG845" s="203"/>
      <c r="EWH845" s="203"/>
      <c r="EWI845" s="203"/>
      <c r="EWJ845" s="203"/>
      <c r="EWK845" s="203"/>
      <c r="EWL845" s="203"/>
      <c r="EWM845" s="203"/>
      <c r="EWN845" s="203"/>
      <c r="EWO845" s="203"/>
      <c r="EWP845" s="203"/>
      <c r="EWQ845" s="203"/>
      <c r="EWR845" s="203"/>
      <c r="EWS845" s="203"/>
      <c r="EWT845" s="203"/>
      <c r="EWU845" s="203"/>
      <c r="EWV845" s="203"/>
      <c r="EWW845" s="203"/>
      <c r="EWX845" s="203"/>
      <c r="EWY845" s="203"/>
      <c r="EWZ845" s="203"/>
      <c r="EXA845" s="203"/>
      <c r="EXB845" s="203"/>
      <c r="EXC845" s="203"/>
      <c r="EXD845" s="203"/>
      <c r="EXE845" s="203"/>
      <c r="EXF845" s="203"/>
      <c r="EXG845" s="203"/>
      <c r="EXH845" s="203"/>
      <c r="EXI845" s="203"/>
      <c r="EXJ845" s="203"/>
      <c r="EXK845" s="203"/>
      <c r="EXL845" s="203"/>
      <c r="EXM845" s="203"/>
      <c r="EXN845" s="203"/>
      <c r="EXO845" s="203"/>
      <c r="EXP845" s="203"/>
      <c r="EXQ845" s="203"/>
      <c r="EXR845" s="203"/>
      <c r="EXS845" s="203"/>
      <c r="EXT845" s="203"/>
      <c r="EXU845" s="203"/>
      <c r="EXV845" s="203"/>
      <c r="EXW845" s="203"/>
      <c r="EXX845" s="203"/>
      <c r="EXY845" s="203"/>
      <c r="EXZ845" s="203"/>
      <c r="EYA845" s="203"/>
      <c r="EYB845" s="203"/>
      <c r="EYC845" s="203"/>
      <c r="EYD845" s="203"/>
      <c r="EYE845" s="203"/>
      <c r="EYF845" s="203"/>
      <c r="EYG845" s="203"/>
      <c r="EYH845" s="203"/>
      <c r="EYI845" s="203"/>
      <c r="EYJ845" s="203"/>
      <c r="EYK845" s="203"/>
      <c r="EYL845" s="203"/>
      <c r="EYM845" s="203"/>
      <c r="EYN845" s="203"/>
      <c r="EYO845" s="203"/>
      <c r="EYP845" s="203"/>
      <c r="EYQ845" s="203"/>
      <c r="EYR845" s="203"/>
      <c r="EYS845" s="203"/>
      <c r="EYT845" s="203"/>
      <c r="EYU845" s="203"/>
      <c r="EYV845" s="203"/>
      <c r="EYW845" s="203"/>
      <c r="EYX845" s="203"/>
      <c r="EYY845" s="203"/>
      <c r="EYZ845" s="203"/>
      <c r="EZA845" s="203"/>
      <c r="EZB845" s="203"/>
      <c r="EZC845" s="203"/>
      <c r="EZD845" s="203"/>
      <c r="EZE845" s="203"/>
      <c r="EZF845" s="203"/>
      <c r="EZG845" s="203"/>
      <c r="EZH845" s="203"/>
      <c r="EZI845" s="203"/>
      <c r="EZJ845" s="203"/>
      <c r="EZK845" s="203"/>
      <c r="EZL845" s="203"/>
      <c r="EZM845" s="203"/>
      <c r="EZN845" s="203"/>
      <c r="EZO845" s="203"/>
      <c r="EZP845" s="203"/>
      <c r="EZQ845" s="203"/>
      <c r="EZR845" s="203"/>
      <c r="EZS845" s="203"/>
      <c r="EZT845" s="203"/>
      <c r="EZU845" s="203"/>
      <c r="EZV845" s="203"/>
      <c r="EZW845" s="203"/>
      <c r="EZX845" s="203"/>
      <c r="EZY845" s="203"/>
      <c r="EZZ845" s="203"/>
      <c r="FAA845" s="203"/>
      <c r="FAB845" s="203"/>
      <c r="FAC845" s="203"/>
      <c r="FAD845" s="203"/>
      <c r="FAE845" s="203"/>
      <c r="FAF845" s="203"/>
      <c r="FAG845" s="203"/>
      <c r="FAH845" s="203"/>
      <c r="FAI845" s="203"/>
      <c r="FAJ845" s="203"/>
      <c r="FAK845" s="203"/>
      <c r="FAL845" s="203"/>
      <c r="FAM845" s="203"/>
      <c r="FAN845" s="203"/>
      <c r="FAO845" s="203"/>
      <c r="FAP845" s="203"/>
      <c r="FAQ845" s="203"/>
      <c r="FAR845" s="203"/>
      <c r="FAS845" s="203"/>
      <c r="FAT845" s="203"/>
      <c r="FAU845" s="203"/>
      <c r="FAV845" s="203"/>
      <c r="FAW845" s="203"/>
      <c r="FAX845" s="203"/>
      <c r="FAY845" s="203"/>
      <c r="FAZ845" s="203"/>
      <c r="FBA845" s="203"/>
      <c r="FBB845" s="203"/>
      <c r="FBC845" s="203"/>
      <c r="FBD845" s="203"/>
      <c r="FBE845" s="203"/>
      <c r="FBF845" s="203"/>
      <c r="FBG845" s="203"/>
      <c r="FBH845" s="203"/>
      <c r="FBI845" s="203"/>
      <c r="FBJ845" s="203"/>
      <c r="FBK845" s="203"/>
      <c r="FBL845" s="203"/>
      <c r="FBM845" s="203"/>
      <c r="FBN845" s="203"/>
      <c r="FBO845" s="203"/>
      <c r="FBP845" s="203"/>
      <c r="FBQ845" s="203"/>
      <c r="FBR845" s="203"/>
      <c r="FBS845" s="203"/>
      <c r="FBT845" s="203"/>
      <c r="FBU845" s="203"/>
      <c r="FBV845" s="203"/>
      <c r="FBW845" s="203"/>
      <c r="FBX845" s="203"/>
      <c r="FBY845" s="203"/>
      <c r="FBZ845" s="203"/>
      <c r="FCA845" s="203"/>
      <c r="FCB845" s="203"/>
      <c r="FCC845" s="203"/>
      <c r="FCD845" s="203"/>
      <c r="FCE845" s="203"/>
      <c r="FCF845" s="203"/>
      <c r="FCG845" s="203"/>
      <c r="FCH845" s="203"/>
      <c r="FCI845" s="203"/>
      <c r="FCJ845" s="203"/>
      <c r="FCK845" s="203"/>
      <c r="FCL845" s="203"/>
      <c r="FCM845" s="203"/>
      <c r="FCN845" s="203"/>
      <c r="FCO845" s="203"/>
      <c r="FCP845" s="203"/>
      <c r="FCQ845" s="203"/>
      <c r="FCR845" s="203"/>
      <c r="FCS845" s="203"/>
      <c r="FCT845" s="203"/>
      <c r="FCU845" s="203"/>
      <c r="FCV845" s="203"/>
      <c r="FCW845" s="203"/>
      <c r="FCX845" s="203"/>
      <c r="FCY845" s="203"/>
      <c r="FCZ845" s="203"/>
      <c r="FDA845" s="203"/>
      <c r="FDB845" s="203"/>
      <c r="FDC845" s="203"/>
      <c r="FDD845" s="203"/>
      <c r="FDE845" s="203"/>
      <c r="FDF845" s="203"/>
      <c r="FDG845" s="203"/>
      <c r="FDH845" s="203"/>
      <c r="FDI845" s="203"/>
      <c r="FDJ845" s="203"/>
      <c r="FDK845" s="203"/>
      <c r="FDL845" s="203"/>
      <c r="FDM845" s="203"/>
      <c r="FDN845" s="203"/>
      <c r="FDO845" s="203"/>
      <c r="FDP845" s="203"/>
      <c r="FDQ845" s="203"/>
      <c r="FDR845" s="203"/>
      <c r="FDS845" s="203"/>
      <c r="FDT845" s="203"/>
      <c r="FDU845" s="203"/>
      <c r="FDV845" s="203"/>
      <c r="FDW845" s="203"/>
      <c r="FDX845" s="203"/>
      <c r="FDY845" s="203"/>
      <c r="FDZ845" s="203"/>
      <c r="FEA845" s="203"/>
      <c r="FEB845" s="203"/>
      <c r="FEC845" s="203"/>
      <c r="FED845" s="203"/>
      <c r="FEE845" s="203"/>
      <c r="FEF845" s="203"/>
      <c r="FEG845" s="203"/>
      <c r="FEH845" s="203"/>
      <c r="FEI845" s="203"/>
      <c r="FEJ845" s="203"/>
      <c r="FEK845" s="203"/>
      <c r="FEL845" s="203"/>
      <c r="FEM845" s="203"/>
      <c r="FEN845" s="203"/>
      <c r="FEO845" s="203"/>
      <c r="FEP845" s="203"/>
      <c r="FEQ845" s="203"/>
      <c r="FER845" s="203"/>
      <c r="FES845" s="203"/>
      <c r="FET845" s="203"/>
      <c r="FEU845" s="203"/>
      <c r="FEV845" s="203"/>
      <c r="FEW845" s="203"/>
      <c r="FEX845" s="203"/>
      <c r="FEY845" s="203"/>
      <c r="FEZ845" s="203"/>
      <c r="FFA845" s="203"/>
      <c r="FFB845" s="203"/>
      <c r="FFC845" s="203"/>
      <c r="FFD845" s="203"/>
      <c r="FFE845" s="203"/>
      <c r="FFF845" s="203"/>
      <c r="FFG845" s="203"/>
      <c r="FFH845" s="203"/>
      <c r="FFI845" s="203"/>
      <c r="FFJ845" s="203"/>
      <c r="FFK845" s="203"/>
      <c r="FFL845" s="203"/>
      <c r="FFM845" s="203"/>
      <c r="FFN845" s="203"/>
      <c r="FFO845" s="203"/>
      <c r="FFP845" s="203"/>
      <c r="FFQ845" s="203"/>
      <c r="FFR845" s="203"/>
      <c r="FFS845" s="203"/>
      <c r="FFT845" s="203"/>
      <c r="FFU845" s="203"/>
      <c r="FFV845" s="203"/>
      <c r="FFW845" s="203"/>
      <c r="FFX845" s="203"/>
      <c r="FFY845" s="203"/>
      <c r="FFZ845" s="203"/>
      <c r="FGA845" s="203"/>
      <c r="FGB845" s="203"/>
      <c r="FGC845" s="203"/>
      <c r="FGD845" s="203"/>
      <c r="FGE845" s="203"/>
      <c r="FGF845" s="203"/>
      <c r="FGG845" s="203"/>
      <c r="FGH845" s="203"/>
      <c r="FGI845" s="203"/>
      <c r="FGJ845" s="203"/>
      <c r="FGK845" s="203"/>
      <c r="FGL845" s="203"/>
      <c r="FGM845" s="203"/>
      <c r="FGN845" s="203"/>
      <c r="FGO845" s="203"/>
      <c r="FGP845" s="203"/>
      <c r="FGQ845" s="203"/>
      <c r="FGR845" s="203"/>
      <c r="FGS845" s="203"/>
      <c r="FGT845" s="203"/>
      <c r="FGU845" s="203"/>
      <c r="FGV845" s="203"/>
      <c r="FGW845" s="203"/>
      <c r="FGX845" s="203"/>
      <c r="FGY845" s="203"/>
      <c r="FGZ845" s="203"/>
      <c r="FHA845" s="203"/>
      <c r="FHB845" s="203"/>
      <c r="FHC845" s="203"/>
      <c r="FHD845" s="203"/>
      <c r="FHE845" s="203"/>
      <c r="FHF845" s="203"/>
      <c r="FHG845" s="203"/>
      <c r="FHH845" s="203"/>
      <c r="FHI845" s="203"/>
      <c r="FHJ845" s="203"/>
      <c r="FHK845" s="203"/>
      <c r="FHL845" s="203"/>
      <c r="FHM845" s="203"/>
      <c r="FHN845" s="203"/>
      <c r="FHO845" s="203"/>
      <c r="FHP845" s="203"/>
      <c r="FHQ845" s="203"/>
      <c r="FHR845" s="203"/>
      <c r="FHS845" s="203"/>
      <c r="FHT845" s="203"/>
      <c r="FHU845" s="203"/>
      <c r="FHV845" s="203"/>
      <c r="FHW845" s="203"/>
      <c r="FHX845" s="203"/>
      <c r="FHY845" s="203"/>
      <c r="FHZ845" s="203"/>
      <c r="FIA845" s="203"/>
      <c r="FIB845" s="203"/>
      <c r="FIC845" s="203"/>
      <c r="FID845" s="203"/>
      <c r="FIE845" s="203"/>
      <c r="FIF845" s="203"/>
      <c r="FIG845" s="203"/>
      <c r="FIH845" s="203"/>
      <c r="FII845" s="203"/>
      <c r="FIJ845" s="203"/>
      <c r="FIK845" s="203"/>
      <c r="FIL845" s="203"/>
      <c r="FIM845" s="203"/>
      <c r="FIN845" s="203"/>
      <c r="FIO845" s="203"/>
      <c r="FIP845" s="203"/>
      <c r="FIQ845" s="203"/>
      <c r="FIR845" s="203"/>
      <c r="FIS845" s="203"/>
      <c r="FIT845" s="203"/>
      <c r="FIU845" s="203"/>
      <c r="FIV845" s="203"/>
      <c r="FIW845" s="203"/>
      <c r="FIX845" s="203"/>
      <c r="FIY845" s="203"/>
      <c r="FIZ845" s="203"/>
      <c r="FJA845" s="203"/>
      <c r="FJB845" s="203"/>
      <c r="FJC845" s="203"/>
      <c r="FJD845" s="203"/>
      <c r="FJE845" s="203"/>
      <c r="FJF845" s="203"/>
      <c r="FJG845" s="203"/>
      <c r="FJH845" s="203"/>
      <c r="FJI845" s="203"/>
      <c r="FJJ845" s="203"/>
      <c r="FJK845" s="203"/>
      <c r="FJL845" s="203"/>
      <c r="FJM845" s="203"/>
      <c r="FJN845" s="203"/>
      <c r="FJO845" s="203"/>
      <c r="FJP845" s="203"/>
      <c r="FJQ845" s="203"/>
      <c r="FJR845" s="203"/>
      <c r="FJS845" s="203"/>
      <c r="FJT845" s="203"/>
      <c r="FJU845" s="203"/>
      <c r="FJV845" s="203"/>
      <c r="FJW845" s="203"/>
      <c r="FJX845" s="203"/>
      <c r="FJY845" s="203"/>
      <c r="FJZ845" s="203"/>
      <c r="FKA845" s="203"/>
      <c r="FKB845" s="203"/>
      <c r="FKC845" s="203"/>
      <c r="FKD845" s="203"/>
      <c r="FKE845" s="203"/>
      <c r="FKF845" s="203"/>
      <c r="FKG845" s="203"/>
      <c r="FKH845" s="203"/>
      <c r="FKI845" s="203"/>
      <c r="FKJ845" s="203"/>
      <c r="FKK845" s="203"/>
      <c r="FKL845" s="203"/>
      <c r="FKM845" s="203"/>
      <c r="FKN845" s="203"/>
      <c r="FKO845" s="203"/>
      <c r="FKP845" s="203"/>
      <c r="FKQ845" s="203"/>
      <c r="FKR845" s="203"/>
      <c r="FKS845" s="203"/>
      <c r="FKT845" s="203"/>
      <c r="FKU845" s="203"/>
      <c r="FKV845" s="203"/>
      <c r="FKW845" s="203"/>
      <c r="FKX845" s="203"/>
      <c r="FKY845" s="203"/>
      <c r="FKZ845" s="203"/>
      <c r="FLA845" s="203"/>
      <c r="FLB845" s="203"/>
      <c r="FLC845" s="203"/>
      <c r="FLD845" s="203"/>
      <c r="FLE845" s="203"/>
      <c r="FLF845" s="203"/>
      <c r="FLG845" s="203"/>
      <c r="FLH845" s="203"/>
      <c r="FLI845" s="203"/>
      <c r="FLJ845" s="203"/>
      <c r="FLK845" s="203"/>
      <c r="FLL845" s="203"/>
      <c r="FLM845" s="203"/>
      <c r="FLN845" s="203"/>
      <c r="FLO845" s="203"/>
      <c r="FLP845" s="203"/>
      <c r="FLQ845" s="203"/>
      <c r="FLR845" s="203"/>
      <c r="FLS845" s="203"/>
      <c r="FLT845" s="203"/>
      <c r="FLU845" s="203"/>
      <c r="FLV845" s="203"/>
      <c r="FLW845" s="203"/>
      <c r="FLX845" s="203"/>
      <c r="FLY845" s="203"/>
      <c r="FLZ845" s="203"/>
      <c r="FMA845" s="203"/>
      <c r="FMB845" s="203"/>
      <c r="FMC845" s="203"/>
      <c r="FMD845" s="203"/>
      <c r="FME845" s="203"/>
      <c r="FMF845" s="203"/>
      <c r="FMG845" s="203"/>
      <c r="FMH845" s="203"/>
      <c r="FMI845" s="203"/>
      <c r="FMJ845" s="203"/>
      <c r="FMK845" s="203"/>
      <c r="FML845" s="203"/>
      <c r="FMM845" s="203"/>
      <c r="FMN845" s="203"/>
      <c r="FMO845" s="203"/>
      <c r="FMP845" s="203"/>
      <c r="FMQ845" s="203"/>
      <c r="FMR845" s="203"/>
      <c r="FMS845" s="203"/>
      <c r="FMT845" s="203"/>
      <c r="FMU845" s="203"/>
      <c r="FMV845" s="203"/>
      <c r="FMW845" s="203"/>
      <c r="FMX845" s="203"/>
      <c r="FMY845" s="203"/>
      <c r="FMZ845" s="203"/>
      <c r="FNA845" s="203"/>
      <c r="FNB845" s="203"/>
      <c r="FNC845" s="203"/>
      <c r="FND845" s="203"/>
      <c r="FNE845" s="203"/>
      <c r="FNF845" s="203"/>
      <c r="FNG845" s="203"/>
      <c r="FNH845" s="203"/>
      <c r="FNI845" s="203"/>
      <c r="FNJ845" s="203"/>
      <c r="FNK845" s="203"/>
      <c r="FNL845" s="203"/>
      <c r="FNM845" s="203"/>
      <c r="FNN845" s="203"/>
      <c r="FNO845" s="203"/>
      <c r="FNP845" s="203"/>
      <c r="FNQ845" s="203"/>
      <c r="FNR845" s="203"/>
      <c r="FNS845" s="203"/>
      <c r="FNT845" s="203"/>
      <c r="FNU845" s="203"/>
      <c r="FNV845" s="203"/>
      <c r="FNW845" s="203"/>
      <c r="FNX845" s="203"/>
      <c r="FNY845" s="203"/>
      <c r="FNZ845" s="203"/>
      <c r="FOA845" s="203"/>
      <c r="FOB845" s="203"/>
      <c r="FOC845" s="203"/>
      <c r="FOD845" s="203"/>
      <c r="FOE845" s="203"/>
      <c r="FOF845" s="203"/>
      <c r="FOG845" s="203"/>
      <c r="FOH845" s="203"/>
      <c r="FOI845" s="203"/>
      <c r="FOJ845" s="203"/>
      <c r="FOK845" s="203"/>
      <c r="FOL845" s="203"/>
      <c r="FOM845" s="203"/>
      <c r="FON845" s="203"/>
      <c r="FOO845" s="203"/>
      <c r="FOP845" s="203"/>
      <c r="FOQ845" s="203"/>
      <c r="FOR845" s="203"/>
      <c r="FOS845" s="203"/>
      <c r="FOT845" s="203"/>
      <c r="FOU845" s="203"/>
      <c r="FOV845" s="203"/>
      <c r="FOW845" s="203"/>
      <c r="FOX845" s="203"/>
      <c r="FOY845" s="203"/>
      <c r="FOZ845" s="203"/>
      <c r="FPA845" s="203"/>
      <c r="FPB845" s="203"/>
      <c r="FPC845" s="203"/>
      <c r="FPD845" s="203"/>
      <c r="FPE845" s="203"/>
      <c r="FPF845" s="203"/>
      <c r="FPG845" s="203"/>
      <c r="FPH845" s="203"/>
      <c r="FPI845" s="203"/>
      <c r="FPJ845" s="203"/>
      <c r="FPK845" s="203"/>
      <c r="FPL845" s="203"/>
      <c r="FPM845" s="203"/>
      <c r="FPN845" s="203"/>
      <c r="FPO845" s="203"/>
      <c r="FPP845" s="203"/>
      <c r="FPQ845" s="203"/>
      <c r="FPR845" s="203"/>
      <c r="FPS845" s="203"/>
      <c r="FPT845" s="203"/>
      <c r="FPU845" s="203"/>
      <c r="FPV845" s="203"/>
      <c r="FPW845" s="203"/>
      <c r="FPX845" s="203"/>
      <c r="FPY845" s="203"/>
      <c r="FPZ845" s="203"/>
      <c r="FQA845" s="203"/>
      <c r="FQB845" s="203"/>
      <c r="FQC845" s="203"/>
      <c r="FQD845" s="203"/>
      <c r="FQE845" s="203"/>
      <c r="FQF845" s="203"/>
      <c r="FQG845" s="203"/>
      <c r="FQH845" s="203"/>
      <c r="FQI845" s="203"/>
      <c r="FQJ845" s="203"/>
      <c r="FQK845" s="203"/>
      <c r="FQL845" s="203"/>
      <c r="FQM845" s="203"/>
      <c r="FQN845" s="203"/>
      <c r="FQO845" s="203"/>
      <c r="FQP845" s="203"/>
      <c r="FQQ845" s="203"/>
      <c r="FQR845" s="203"/>
      <c r="FQS845" s="203"/>
      <c r="FQT845" s="203"/>
      <c r="FQU845" s="203"/>
      <c r="FQV845" s="203"/>
      <c r="FQW845" s="203"/>
      <c r="FQX845" s="203"/>
      <c r="FQY845" s="203"/>
      <c r="FQZ845" s="203"/>
      <c r="FRA845" s="203"/>
      <c r="FRB845" s="203"/>
      <c r="FRC845" s="203"/>
      <c r="FRD845" s="203"/>
      <c r="FRE845" s="203"/>
      <c r="FRF845" s="203"/>
      <c r="FRG845" s="203"/>
      <c r="FRH845" s="203"/>
      <c r="FRI845" s="203"/>
      <c r="FRJ845" s="203"/>
      <c r="FRK845" s="203"/>
      <c r="FRL845" s="203"/>
      <c r="FRM845" s="203"/>
      <c r="FRN845" s="203"/>
      <c r="FRO845" s="203"/>
      <c r="FRP845" s="203"/>
      <c r="FRQ845" s="203"/>
      <c r="FRR845" s="203"/>
      <c r="FRS845" s="203"/>
      <c r="FRT845" s="203"/>
      <c r="FRU845" s="203"/>
      <c r="FRV845" s="203"/>
      <c r="FRW845" s="203"/>
      <c r="FRX845" s="203"/>
      <c r="FRY845" s="203"/>
      <c r="FRZ845" s="203"/>
      <c r="FSA845" s="203"/>
      <c r="FSB845" s="203"/>
      <c r="FSC845" s="203"/>
      <c r="FSD845" s="203"/>
      <c r="FSE845" s="203"/>
      <c r="FSF845" s="203"/>
      <c r="FSG845" s="203"/>
      <c r="FSH845" s="203"/>
      <c r="FSI845" s="203"/>
      <c r="FSJ845" s="203"/>
      <c r="FSK845" s="203"/>
      <c r="FSL845" s="203"/>
      <c r="FSM845" s="203"/>
      <c r="FSN845" s="203"/>
      <c r="FSO845" s="203"/>
      <c r="FSP845" s="203"/>
      <c r="FSQ845" s="203"/>
      <c r="FSR845" s="203"/>
      <c r="FSS845" s="203"/>
      <c r="FST845" s="203"/>
      <c r="FSU845" s="203"/>
      <c r="FSV845" s="203"/>
      <c r="FSW845" s="203"/>
      <c r="FSX845" s="203"/>
      <c r="FSY845" s="203"/>
      <c r="FSZ845" s="203"/>
      <c r="FTA845" s="203"/>
      <c r="FTB845" s="203"/>
      <c r="FTC845" s="203"/>
      <c r="FTD845" s="203"/>
      <c r="FTE845" s="203"/>
      <c r="FTF845" s="203"/>
      <c r="FTG845" s="203"/>
      <c r="FTH845" s="203"/>
      <c r="FTI845" s="203"/>
      <c r="FTJ845" s="203"/>
      <c r="FTK845" s="203"/>
      <c r="FTL845" s="203"/>
      <c r="FTM845" s="203"/>
      <c r="FTN845" s="203"/>
      <c r="FTO845" s="203"/>
      <c r="FTP845" s="203"/>
      <c r="FTQ845" s="203"/>
      <c r="FTR845" s="203"/>
      <c r="FTS845" s="203"/>
      <c r="FTT845" s="203"/>
      <c r="FTU845" s="203"/>
      <c r="FTV845" s="203"/>
      <c r="FTW845" s="203"/>
      <c r="FTX845" s="203"/>
      <c r="FTY845" s="203"/>
      <c r="FTZ845" s="203"/>
      <c r="FUA845" s="203"/>
      <c r="FUB845" s="203"/>
      <c r="FUC845" s="203"/>
      <c r="FUD845" s="203"/>
      <c r="FUE845" s="203"/>
      <c r="FUF845" s="203"/>
      <c r="FUG845" s="203"/>
      <c r="FUH845" s="203"/>
      <c r="FUI845" s="203"/>
      <c r="FUJ845" s="203"/>
      <c r="FUK845" s="203"/>
      <c r="FUL845" s="203"/>
      <c r="FUM845" s="203"/>
      <c r="FUN845" s="203"/>
      <c r="FUO845" s="203"/>
      <c r="FUP845" s="203"/>
      <c r="FUQ845" s="203"/>
      <c r="FUR845" s="203"/>
      <c r="FUS845" s="203"/>
      <c r="FUT845" s="203"/>
      <c r="FUU845" s="203"/>
      <c r="FUV845" s="203"/>
      <c r="FUW845" s="203"/>
      <c r="FUX845" s="203"/>
      <c r="FUY845" s="203"/>
      <c r="FUZ845" s="203"/>
      <c r="FVA845" s="203"/>
      <c r="FVB845" s="203"/>
      <c r="FVC845" s="203"/>
      <c r="FVD845" s="203"/>
      <c r="FVE845" s="203"/>
      <c r="FVF845" s="203"/>
      <c r="FVG845" s="203"/>
      <c r="FVH845" s="203"/>
      <c r="FVI845" s="203"/>
      <c r="FVJ845" s="203"/>
      <c r="FVK845" s="203"/>
      <c r="FVL845" s="203"/>
      <c r="FVM845" s="203"/>
      <c r="FVN845" s="203"/>
      <c r="FVO845" s="203"/>
      <c r="FVP845" s="203"/>
      <c r="FVQ845" s="203"/>
      <c r="FVR845" s="203"/>
      <c r="FVS845" s="203"/>
      <c r="FVT845" s="203"/>
      <c r="FVU845" s="203"/>
      <c r="FVV845" s="203"/>
      <c r="FVW845" s="203"/>
      <c r="FVX845" s="203"/>
      <c r="FVY845" s="203"/>
      <c r="FVZ845" s="203"/>
      <c r="FWA845" s="203"/>
      <c r="FWB845" s="203"/>
      <c r="FWC845" s="203"/>
      <c r="FWD845" s="203"/>
      <c r="FWE845" s="203"/>
      <c r="FWF845" s="203"/>
      <c r="FWG845" s="203"/>
      <c r="FWH845" s="203"/>
      <c r="FWI845" s="203"/>
      <c r="FWJ845" s="203"/>
      <c r="FWK845" s="203"/>
      <c r="FWL845" s="203"/>
      <c r="FWM845" s="203"/>
      <c r="FWN845" s="203"/>
      <c r="FWO845" s="203"/>
      <c r="FWP845" s="203"/>
      <c r="FWQ845" s="203"/>
      <c r="FWR845" s="203"/>
      <c r="FWS845" s="203"/>
      <c r="FWT845" s="203"/>
      <c r="FWU845" s="203"/>
      <c r="FWV845" s="203"/>
      <c r="FWW845" s="203"/>
      <c r="FWX845" s="203"/>
      <c r="FWY845" s="203"/>
      <c r="FWZ845" s="203"/>
      <c r="FXA845" s="203"/>
      <c r="FXB845" s="203"/>
      <c r="FXC845" s="203"/>
      <c r="FXD845" s="203"/>
      <c r="FXE845" s="203"/>
      <c r="FXF845" s="203"/>
      <c r="FXG845" s="203"/>
      <c r="FXH845" s="203"/>
      <c r="FXI845" s="203"/>
      <c r="FXJ845" s="203"/>
      <c r="FXK845" s="203"/>
      <c r="FXL845" s="203"/>
      <c r="FXM845" s="203"/>
      <c r="FXN845" s="203"/>
      <c r="FXO845" s="203"/>
      <c r="FXP845" s="203"/>
      <c r="FXQ845" s="203"/>
      <c r="FXR845" s="203"/>
      <c r="FXS845" s="203"/>
      <c r="FXT845" s="203"/>
      <c r="FXU845" s="203"/>
      <c r="FXV845" s="203"/>
      <c r="FXW845" s="203"/>
      <c r="FXX845" s="203"/>
      <c r="FXY845" s="203"/>
      <c r="FXZ845" s="203"/>
      <c r="FYA845" s="203"/>
      <c r="FYB845" s="203"/>
      <c r="FYC845" s="203"/>
      <c r="FYD845" s="203"/>
      <c r="FYE845" s="203"/>
      <c r="FYF845" s="203"/>
      <c r="FYG845" s="203"/>
      <c r="FYH845" s="203"/>
      <c r="FYI845" s="203"/>
      <c r="FYJ845" s="203"/>
      <c r="FYK845" s="203"/>
      <c r="FYL845" s="203"/>
      <c r="FYM845" s="203"/>
      <c r="FYN845" s="203"/>
      <c r="FYO845" s="203"/>
      <c r="FYP845" s="203"/>
      <c r="FYQ845" s="203"/>
      <c r="FYR845" s="203"/>
      <c r="FYS845" s="203"/>
      <c r="FYT845" s="203"/>
      <c r="FYU845" s="203"/>
      <c r="FYV845" s="203"/>
      <c r="FYW845" s="203"/>
      <c r="FYX845" s="203"/>
      <c r="FYY845" s="203"/>
      <c r="FYZ845" s="203"/>
      <c r="FZA845" s="203"/>
      <c r="FZB845" s="203"/>
      <c r="FZC845" s="203"/>
      <c r="FZD845" s="203"/>
      <c r="FZE845" s="203"/>
      <c r="FZF845" s="203"/>
      <c r="FZG845" s="203"/>
      <c r="FZH845" s="203"/>
      <c r="FZI845" s="203"/>
      <c r="FZJ845" s="203"/>
      <c r="FZK845" s="203"/>
      <c r="FZL845" s="203"/>
      <c r="FZM845" s="203"/>
      <c r="FZN845" s="203"/>
      <c r="FZO845" s="203"/>
      <c r="FZP845" s="203"/>
      <c r="FZQ845" s="203"/>
      <c r="FZR845" s="203"/>
      <c r="FZS845" s="203"/>
      <c r="FZT845" s="203"/>
      <c r="FZU845" s="203"/>
      <c r="FZV845" s="203"/>
      <c r="FZW845" s="203"/>
      <c r="FZX845" s="203"/>
      <c r="FZY845" s="203"/>
      <c r="FZZ845" s="203"/>
      <c r="GAA845" s="203"/>
      <c r="GAB845" s="203"/>
      <c r="GAC845" s="203"/>
      <c r="GAD845" s="203"/>
      <c r="GAE845" s="203"/>
      <c r="GAF845" s="203"/>
      <c r="GAG845" s="203"/>
      <c r="GAH845" s="203"/>
      <c r="GAI845" s="203"/>
      <c r="GAJ845" s="203"/>
      <c r="GAK845" s="203"/>
      <c r="GAL845" s="203"/>
      <c r="GAM845" s="203"/>
      <c r="GAN845" s="203"/>
      <c r="GAO845" s="203"/>
      <c r="GAP845" s="203"/>
      <c r="GAQ845" s="203"/>
      <c r="GAR845" s="203"/>
      <c r="GAS845" s="203"/>
      <c r="GAT845" s="203"/>
      <c r="GAU845" s="203"/>
      <c r="GAV845" s="203"/>
      <c r="GAW845" s="203"/>
      <c r="GAX845" s="203"/>
      <c r="GAY845" s="203"/>
      <c r="GAZ845" s="203"/>
      <c r="GBA845" s="203"/>
      <c r="GBB845" s="203"/>
      <c r="GBC845" s="203"/>
      <c r="GBD845" s="203"/>
      <c r="GBE845" s="203"/>
      <c r="GBF845" s="203"/>
      <c r="GBG845" s="203"/>
      <c r="GBH845" s="203"/>
      <c r="GBI845" s="203"/>
      <c r="GBJ845" s="203"/>
      <c r="GBK845" s="203"/>
      <c r="GBL845" s="203"/>
      <c r="GBM845" s="203"/>
      <c r="GBN845" s="203"/>
      <c r="GBO845" s="203"/>
      <c r="GBP845" s="203"/>
      <c r="GBQ845" s="203"/>
      <c r="GBR845" s="203"/>
      <c r="GBS845" s="203"/>
      <c r="GBT845" s="203"/>
      <c r="GBU845" s="203"/>
      <c r="GBV845" s="203"/>
      <c r="GBW845" s="203"/>
      <c r="GBX845" s="203"/>
      <c r="GBY845" s="203"/>
      <c r="GBZ845" s="203"/>
      <c r="GCA845" s="203"/>
      <c r="GCB845" s="203"/>
      <c r="GCC845" s="203"/>
      <c r="GCD845" s="203"/>
      <c r="GCE845" s="203"/>
      <c r="GCF845" s="203"/>
      <c r="GCG845" s="203"/>
      <c r="GCH845" s="203"/>
      <c r="GCI845" s="203"/>
      <c r="GCJ845" s="203"/>
      <c r="GCK845" s="203"/>
      <c r="GCL845" s="203"/>
      <c r="GCM845" s="203"/>
      <c r="GCN845" s="203"/>
      <c r="GCO845" s="203"/>
      <c r="GCP845" s="203"/>
      <c r="GCQ845" s="203"/>
      <c r="GCR845" s="203"/>
      <c r="GCS845" s="203"/>
      <c r="GCT845" s="203"/>
      <c r="GCU845" s="203"/>
      <c r="GCV845" s="203"/>
      <c r="GCW845" s="203"/>
      <c r="GCX845" s="203"/>
      <c r="GCY845" s="203"/>
      <c r="GCZ845" s="203"/>
      <c r="GDA845" s="203"/>
      <c r="GDB845" s="203"/>
      <c r="GDC845" s="203"/>
      <c r="GDD845" s="203"/>
      <c r="GDE845" s="203"/>
      <c r="GDF845" s="203"/>
      <c r="GDG845" s="203"/>
      <c r="GDH845" s="203"/>
      <c r="GDI845" s="203"/>
      <c r="GDJ845" s="203"/>
      <c r="GDK845" s="203"/>
      <c r="GDL845" s="203"/>
      <c r="GDM845" s="203"/>
      <c r="GDN845" s="203"/>
      <c r="GDO845" s="203"/>
      <c r="GDP845" s="203"/>
      <c r="GDQ845" s="203"/>
      <c r="GDR845" s="203"/>
      <c r="GDS845" s="203"/>
      <c r="GDT845" s="203"/>
      <c r="GDU845" s="203"/>
      <c r="GDV845" s="203"/>
      <c r="GDW845" s="203"/>
      <c r="GDX845" s="203"/>
      <c r="GDY845" s="203"/>
      <c r="GDZ845" s="203"/>
      <c r="GEA845" s="203"/>
      <c r="GEB845" s="203"/>
      <c r="GEC845" s="203"/>
      <c r="GED845" s="203"/>
      <c r="GEE845" s="203"/>
      <c r="GEF845" s="203"/>
      <c r="GEG845" s="203"/>
      <c r="GEH845" s="203"/>
      <c r="GEI845" s="203"/>
      <c r="GEJ845" s="203"/>
      <c r="GEK845" s="203"/>
      <c r="GEL845" s="203"/>
      <c r="GEM845" s="203"/>
      <c r="GEN845" s="203"/>
      <c r="GEO845" s="203"/>
      <c r="GEP845" s="203"/>
      <c r="GEQ845" s="203"/>
      <c r="GER845" s="203"/>
      <c r="GES845" s="203"/>
      <c r="GET845" s="203"/>
      <c r="GEU845" s="203"/>
      <c r="GEV845" s="203"/>
      <c r="GEW845" s="203"/>
      <c r="GEX845" s="203"/>
      <c r="GEY845" s="203"/>
      <c r="GEZ845" s="203"/>
      <c r="GFA845" s="203"/>
      <c r="GFB845" s="203"/>
      <c r="GFC845" s="203"/>
      <c r="GFD845" s="203"/>
      <c r="GFE845" s="203"/>
      <c r="GFF845" s="203"/>
      <c r="GFG845" s="203"/>
      <c r="GFH845" s="203"/>
      <c r="GFI845" s="203"/>
      <c r="GFJ845" s="203"/>
      <c r="GFK845" s="203"/>
      <c r="GFL845" s="203"/>
      <c r="GFM845" s="203"/>
      <c r="GFN845" s="203"/>
      <c r="GFO845" s="203"/>
      <c r="GFP845" s="203"/>
      <c r="GFQ845" s="203"/>
      <c r="GFR845" s="203"/>
      <c r="GFS845" s="203"/>
      <c r="GFT845" s="203"/>
      <c r="GFU845" s="203"/>
      <c r="GFV845" s="203"/>
      <c r="GFW845" s="203"/>
      <c r="GFX845" s="203"/>
      <c r="GFY845" s="203"/>
      <c r="GFZ845" s="203"/>
      <c r="GGA845" s="203"/>
      <c r="GGB845" s="203"/>
      <c r="GGC845" s="203"/>
      <c r="GGD845" s="203"/>
      <c r="GGE845" s="203"/>
      <c r="GGF845" s="203"/>
      <c r="GGG845" s="203"/>
      <c r="GGH845" s="203"/>
      <c r="GGI845" s="203"/>
      <c r="GGJ845" s="203"/>
      <c r="GGK845" s="203"/>
      <c r="GGL845" s="203"/>
      <c r="GGM845" s="203"/>
      <c r="GGN845" s="203"/>
      <c r="GGO845" s="203"/>
      <c r="GGP845" s="203"/>
      <c r="GGQ845" s="203"/>
      <c r="GGR845" s="203"/>
      <c r="GGS845" s="203"/>
      <c r="GGT845" s="203"/>
      <c r="GGU845" s="203"/>
      <c r="GGV845" s="203"/>
      <c r="GGW845" s="203"/>
      <c r="GGX845" s="203"/>
      <c r="GGY845" s="203"/>
      <c r="GGZ845" s="203"/>
      <c r="GHA845" s="203"/>
      <c r="GHB845" s="203"/>
      <c r="GHC845" s="203"/>
      <c r="GHD845" s="203"/>
      <c r="GHE845" s="203"/>
      <c r="GHF845" s="203"/>
      <c r="GHG845" s="203"/>
      <c r="GHH845" s="203"/>
      <c r="GHI845" s="203"/>
      <c r="GHJ845" s="203"/>
      <c r="GHK845" s="203"/>
      <c r="GHL845" s="203"/>
      <c r="GHM845" s="203"/>
      <c r="GHN845" s="203"/>
      <c r="GHO845" s="203"/>
      <c r="GHP845" s="203"/>
      <c r="GHQ845" s="203"/>
      <c r="GHR845" s="203"/>
      <c r="GHS845" s="203"/>
      <c r="GHT845" s="203"/>
      <c r="GHU845" s="203"/>
      <c r="GHV845" s="203"/>
      <c r="GHW845" s="203"/>
      <c r="GHX845" s="203"/>
      <c r="GHY845" s="203"/>
      <c r="GHZ845" s="203"/>
      <c r="GIA845" s="203"/>
      <c r="GIB845" s="203"/>
      <c r="GIC845" s="203"/>
      <c r="GID845" s="203"/>
      <c r="GIE845" s="203"/>
      <c r="GIF845" s="203"/>
      <c r="GIG845" s="203"/>
      <c r="GIH845" s="203"/>
      <c r="GII845" s="203"/>
      <c r="GIJ845" s="203"/>
      <c r="GIK845" s="203"/>
      <c r="GIL845" s="203"/>
      <c r="GIM845" s="203"/>
      <c r="GIN845" s="203"/>
      <c r="GIO845" s="203"/>
      <c r="GIP845" s="203"/>
      <c r="GIQ845" s="203"/>
      <c r="GIR845" s="203"/>
      <c r="GIS845" s="203"/>
      <c r="GIT845" s="203"/>
      <c r="GIU845" s="203"/>
      <c r="GIV845" s="203"/>
      <c r="GIW845" s="203"/>
      <c r="GIX845" s="203"/>
      <c r="GIY845" s="203"/>
      <c r="GIZ845" s="203"/>
      <c r="GJA845" s="203"/>
      <c r="GJB845" s="203"/>
      <c r="GJC845" s="203"/>
      <c r="GJD845" s="203"/>
      <c r="GJE845" s="203"/>
      <c r="GJF845" s="203"/>
      <c r="GJG845" s="203"/>
      <c r="GJH845" s="203"/>
      <c r="GJI845" s="203"/>
      <c r="GJJ845" s="203"/>
      <c r="GJK845" s="203"/>
      <c r="GJL845" s="203"/>
      <c r="GJM845" s="203"/>
      <c r="GJN845" s="203"/>
      <c r="GJO845" s="203"/>
      <c r="GJP845" s="203"/>
      <c r="GJQ845" s="203"/>
      <c r="GJR845" s="203"/>
      <c r="GJS845" s="203"/>
      <c r="GJT845" s="203"/>
      <c r="GJU845" s="203"/>
      <c r="GJV845" s="203"/>
      <c r="GJW845" s="203"/>
      <c r="GJX845" s="203"/>
      <c r="GJY845" s="203"/>
      <c r="GJZ845" s="203"/>
      <c r="GKA845" s="203"/>
      <c r="GKB845" s="203"/>
      <c r="GKC845" s="203"/>
      <c r="GKD845" s="203"/>
      <c r="GKE845" s="203"/>
      <c r="GKF845" s="203"/>
      <c r="GKG845" s="203"/>
      <c r="GKH845" s="203"/>
      <c r="GKI845" s="203"/>
      <c r="GKJ845" s="203"/>
      <c r="GKK845" s="203"/>
      <c r="GKL845" s="203"/>
      <c r="GKM845" s="203"/>
      <c r="GKN845" s="203"/>
      <c r="GKO845" s="203"/>
      <c r="GKP845" s="203"/>
      <c r="GKQ845" s="203"/>
      <c r="GKR845" s="203"/>
      <c r="GKS845" s="203"/>
      <c r="GKT845" s="203"/>
      <c r="GKU845" s="203"/>
      <c r="GKV845" s="203"/>
      <c r="GKW845" s="203"/>
      <c r="GKX845" s="203"/>
      <c r="GKY845" s="203"/>
      <c r="GKZ845" s="203"/>
      <c r="GLA845" s="203"/>
      <c r="GLB845" s="203"/>
      <c r="GLC845" s="203"/>
      <c r="GLD845" s="203"/>
      <c r="GLE845" s="203"/>
      <c r="GLF845" s="203"/>
      <c r="GLG845" s="203"/>
      <c r="GLH845" s="203"/>
      <c r="GLI845" s="203"/>
      <c r="GLJ845" s="203"/>
      <c r="GLK845" s="203"/>
      <c r="GLL845" s="203"/>
      <c r="GLM845" s="203"/>
      <c r="GLN845" s="203"/>
      <c r="GLO845" s="203"/>
      <c r="GLP845" s="203"/>
      <c r="GLQ845" s="203"/>
      <c r="GLR845" s="203"/>
      <c r="GLS845" s="203"/>
      <c r="GLT845" s="203"/>
      <c r="GLU845" s="203"/>
      <c r="GLV845" s="203"/>
      <c r="GLW845" s="203"/>
      <c r="GLX845" s="203"/>
      <c r="GLY845" s="203"/>
      <c r="GLZ845" s="203"/>
      <c r="GMA845" s="203"/>
      <c r="GMB845" s="203"/>
      <c r="GMC845" s="203"/>
      <c r="GMD845" s="203"/>
      <c r="GME845" s="203"/>
      <c r="GMF845" s="203"/>
      <c r="GMG845" s="203"/>
      <c r="GMH845" s="203"/>
      <c r="GMI845" s="203"/>
      <c r="GMJ845" s="203"/>
      <c r="GMK845" s="203"/>
      <c r="GML845" s="203"/>
      <c r="GMM845" s="203"/>
      <c r="GMN845" s="203"/>
      <c r="GMO845" s="203"/>
      <c r="GMP845" s="203"/>
      <c r="GMQ845" s="203"/>
      <c r="GMR845" s="203"/>
      <c r="GMS845" s="203"/>
      <c r="GMT845" s="203"/>
      <c r="GMU845" s="203"/>
      <c r="GMV845" s="203"/>
      <c r="GMW845" s="203"/>
      <c r="GMX845" s="203"/>
      <c r="GMY845" s="203"/>
      <c r="GMZ845" s="203"/>
      <c r="GNA845" s="203"/>
      <c r="GNB845" s="203"/>
      <c r="GNC845" s="203"/>
      <c r="GND845" s="203"/>
      <c r="GNE845" s="203"/>
      <c r="GNF845" s="203"/>
      <c r="GNG845" s="203"/>
      <c r="GNH845" s="203"/>
      <c r="GNI845" s="203"/>
      <c r="GNJ845" s="203"/>
      <c r="GNK845" s="203"/>
      <c r="GNL845" s="203"/>
      <c r="GNM845" s="203"/>
      <c r="GNN845" s="203"/>
      <c r="GNO845" s="203"/>
      <c r="GNP845" s="203"/>
      <c r="GNQ845" s="203"/>
      <c r="GNR845" s="203"/>
      <c r="GNS845" s="203"/>
      <c r="GNT845" s="203"/>
      <c r="GNU845" s="203"/>
      <c r="GNV845" s="203"/>
      <c r="GNW845" s="203"/>
      <c r="GNX845" s="203"/>
      <c r="GNY845" s="203"/>
      <c r="GNZ845" s="203"/>
      <c r="GOA845" s="203"/>
      <c r="GOB845" s="203"/>
      <c r="GOC845" s="203"/>
      <c r="GOD845" s="203"/>
      <c r="GOE845" s="203"/>
      <c r="GOF845" s="203"/>
      <c r="GOG845" s="203"/>
      <c r="GOH845" s="203"/>
      <c r="GOI845" s="203"/>
      <c r="GOJ845" s="203"/>
      <c r="GOK845" s="203"/>
      <c r="GOL845" s="203"/>
      <c r="GOM845" s="203"/>
      <c r="GON845" s="203"/>
      <c r="GOO845" s="203"/>
      <c r="GOP845" s="203"/>
      <c r="GOQ845" s="203"/>
      <c r="GOR845" s="203"/>
      <c r="GOS845" s="203"/>
      <c r="GOT845" s="203"/>
      <c r="GOU845" s="203"/>
      <c r="GOV845" s="203"/>
      <c r="GOW845" s="203"/>
      <c r="GOX845" s="203"/>
      <c r="GOY845" s="203"/>
      <c r="GOZ845" s="203"/>
      <c r="GPA845" s="203"/>
      <c r="GPB845" s="203"/>
      <c r="GPC845" s="203"/>
      <c r="GPD845" s="203"/>
      <c r="GPE845" s="203"/>
      <c r="GPF845" s="203"/>
      <c r="GPG845" s="203"/>
      <c r="GPH845" s="203"/>
      <c r="GPI845" s="203"/>
      <c r="GPJ845" s="203"/>
      <c r="GPK845" s="203"/>
      <c r="GPL845" s="203"/>
      <c r="GPM845" s="203"/>
      <c r="GPN845" s="203"/>
      <c r="GPO845" s="203"/>
      <c r="GPP845" s="203"/>
      <c r="GPQ845" s="203"/>
      <c r="GPR845" s="203"/>
      <c r="GPS845" s="203"/>
      <c r="GPT845" s="203"/>
      <c r="GPU845" s="203"/>
      <c r="GPV845" s="203"/>
      <c r="GPW845" s="203"/>
      <c r="GPX845" s="203"/>
      <c r="GPY845" s="203"/>
      <c r="GPZ845" s="203"/>
      <c r="GQA845" s="203"/>
      <c r="GQB845" s="203"/>
      <c r="GQC845" s="203"/>
      <c r="GQD845" s="203"/>
      <c r="GQE845" s="203"/>
      <c r="GQF845" s="203"/>
      <c r="GQG845" s="203"/>
      <c r="GQH845" s="203"/>
      <c r="GQI845" s="203"/>
      <c r="GQJ845" s="203"/>
      <c r="GQK845" s="203"/>
      <c r="GQL845" s="203"/>
      <c r="GQM845" s="203"/>
      <c r="GQN845" s="203"/>
      <c r="GQO845" s="203"/>
      <c r="GQP845" s="203"/>
      <c r="GQQ845" s="203"/>
      <c r="GQR845" s="203"/>
      <c r="GQS845" s="203"/>
      <c r="GQT845" s="203"/>
      <c r="GQU845" s="203"/>
      <c r="GQV845" s="203"/>
      <c r="GQW845" s="203"/>
      <c r="GQX845" s="203"/>
      <c r="GQY845" s="203"/>
      <c r="GQZ845" s="203"/>
      <c r="GRA845" s="203"/>
      <c r="GRB845" s="203"/>
      <c r="GRC845" s="203"/>
      <c r="GRD845" s="203"/>
      <c r="GRE845" s="203"/>
      <c r="GRF845" s="203"/>
      <c r="GRG845" s="203"/>
      <c r="GRH845" s="203"/>
      <c r="GRI845" s="203"/>
      <c r="GRJ845" s="203"/>
      <c r="GRK845" s="203"/>
      <c r="GRL845" s="203"/>
      <c r="GRM845" s="203"/>
      <c r="GRN845" s="203"/>
      <c r="GRO845" s="203"/>
      <c r="GRP845" s="203"/>
      <c r="GRQ845" s="203"/>
      <c r="GRR845" s="203"/>
      <c r="GRS845" s="203"/>
      <c r="GRT845" s="203"/>
      <c r="GRU845" s="203"/>
      <c r="GRV845" s="203"/>
      <c r="GRW845" s="203"/>
      <c r="GRX845" s="203"/>
      <c r="GRY845" s="203"/>
      <c r="GRZ845" s="203"/>
      <c r="GSA845" s="203"/>
      <c r="GSB845" s="203"/>
      <c r="GSC845" s="203"/>
      <c r="GSD845" s="203"/>
      <c r="GSE845" s="203"/>
      <c r="GSF845" s="203"/>
      <c r="GSG845" s="203"/>
      <c r="GSH845" s="203"/>
      <c r="GSI845" s="203"/>
      <c r="GSJ845" s="203"/>
      <c r="GSK845" s="203"/>
      <c r="GSL845" s="203"/>
      <c r="GSM845" s="203"/>
      <c r="GSN845" s="203"/>
      <c r="GSO845" s="203"/>
      <c r="GSP845" s="203"/>
      <c r="GSQ845" s="203"/>
      <c r="GSR845" s="203"/>
      <c r="GSS845" s="203"/>
      <c r="GST845" s="203"/>
      <c r="GSU845" s="203"/>
      <c r="GSV845" s="203"/>
      <c r="GSW845" s="203"/>
      <c r="GSX845" s="203"/>
      <c r="GSY845" s="203"/>
      <c r="GSZ845" s="203"/>
      <c r="GTA845" s="203"/>
      <c r="GTB845" s="203"/>
      <c r="GTC845" s="203"/>
      <c r="GTD845" s="203"/>
      <c r="GTE845" s="203"/>
      <c r="GTF845" s="203"/>
      <c r="GTG845" s="203"/>
      <c r="GTH845" s="203"/>
      <c r="GTI845" s="203"/>
      <c r="GTJ845" s="203"/>
      <c r="GTK845" s="203"/>
      <c r="GTL845" s="203"/>
      <c r="GTM845" s="203"/>
      <c r="GTN845" s="203"/>
      <c r="GTO845" s="203"/>
      <c r="GTP845" s="203"/>
      <c r="GTQ845" s="203"/>
      <c r="GTR845" s="203"/>
      <c r="GTS845" s="203"/>
      <c r="GTT845" s="203"/>
      <c r="GTU845" s="203"/>
      <c r="GTV845" s="203"/>
      <c r="GTW845" s="203"/>
      <c r="GTX845" s="203"/>
      <c r="GTY845" s="203"/>
      <c r="GTZ845" s="203"/>
      <c r="GUA845" s="203"/>
      <c r="GUB845" s="203"/>
      <c r="GUC845" s="203"/>
      <c r="GUD845" s="203"/>
      <c r="GUE845" s="203"/>
      <c r="GUF845" s="203"/>
      <c r="GUG845" s="203"/>
      <c r="GUH845" s="203"/>
      <c r="GUI845" s="203"/>
      <c r="GUJ845" s="203"/>
      <c r="GUK845" s="203"/>
      <c r="GUL845" s="203"/>
      <c r="GUM845" s="203"/>
      <c r="GUN845" s="203"/>
      <c r="GUO845" s="203"/>
      <c r="GUP845" s="203"/>
      <c r="GUQ845" s="203"/>
      <c r="GUR845" s="203"/>
      <c r="GUS845" s="203"/>
      <c r="GUT845" s="203"/>
      <c r="GUU845" s="203"/>
      <c r="GUV845" s="203"/>
      <c r="GUW845" s="203"/>
      <c r="GUX845" s="203"/>
      <c r="GUY845" s="203"/>
      <c r="GUZ845" s="203"/>
      <c r="GVA845" s="203"/>
      <c r="GVB845" s="203"/>
      <c r="GVC845" s="203"/>
      <c r="GVD845" s="203"/>
      <c r="GVE845" s="203"/>
      <c r="GVF845" s="203"/>
      <c r="GVG845" s="203"/>
      <c r="GVH845" s="203"/>
      <c r="GVI845" s="203"/>
      <c r="GVJ845" s="203"/>
      <c r="GVK845" s="203"/>
      <c r="GVL845" s="203"/>
      <c r="GVM845" s="203"/>
      <c r="GVN845" s="203"/>
      <c r="GVO845" s="203"/>
      <c r="GVP845" s="203"/>
      <c r="GVQ845" s="203"/>
      <c r="GVR845" s="203"/>
      <c r="GVS845" s="203"/>
      <c r="GVT845" s="203"/>
      <c r="GVU845" s="203"/>
      <c r="GVV845" s="203"/>
      <c r="GVW845" s="203"/>
      <c r="GVX845" s="203"/>
      <c r="GVY845" s="203"/>
      <c r="GVZ845" s="203"/>
      <c r="GWA845" s="203"/>
      <c r="GWB845" s="203"/>
      <c r="GWC845" s="203"/>
      <c r="GWD845" s="203"/>
      <c r="GWE845" s="203"/>
      <c r="GWF845" s="203"/>
      <c r="GWG845" s="203"/>
      <c r="GWH845" s="203"/>
      <c r="GWI845" s="203"/>
      <c r="GWJ845" s="203"/>
      <c r="GWK845" s="203"/>
      <c r="GWL845" s="203"/>
      <c r="GWM845" s="203"/>
      <c r="GWN845" s="203"/>
      <c r="GWO845" s="203"/>
      <c r="GWP845" s="203"/>
      <c r="GWQ845" s="203"/>
      <c r="GWR845" s="203"/>
      <c r="GWS845" s="203"/>
      <c r="GWT845" s="203"/>
      <c r="GWU845" s="203"/>
      <c r="GWV845" s="203"/>
      <c r="GWW845" s="203"/>
      <c r="GWX845" s="203"/>
      <c r="GWY845" s="203"/>
      <c r="GWZ845" s="203"/>
      <c r="GXA845" s="203"/>
      <c r="GXB845" s="203"/>
      <c r="GXC845" s="203"/>
      <c r="GXD845" s="203"/>
      <c r="GXE845" s="203"/>
      <c r="GXF845" s="203"/>
      <c r="GXG845" s="203"/>
      <c r="GXH845" s="203"/>
      <c r="GXI845" s="203"/>
      <c r="GXJ845" s="203"/>
      <c r="GXK845" s="203"/>
      <c r="GXL845" s="203"/>
      <c r="GXM845" s="203"/>
      <c r="GXN845" s="203"/>
      <c r="GXO845" s="203"/>
      <c r="GXP845" s="203"/>
      <c r="GXQ845" s="203"/>
      <c r="GXR845" s="203"/>
      <c r="GXS845" s="203"/>
      <c r="GXT845" s="203"/>
      <c r="GXU845" s="203"/>
      <c r="GXV845" s="203"/>
      <c r="GXW845" s="203"/>
      <c r="GXX845" s="203"/>
      <c r="GXY845" s="203"/>
      <c r="GXZ845" s="203"/>
      <c r="GYA845" s="203"/>
      <c r="GYB845" s="203"/>
      <c r="GYC845" s="203"/>
      <c r="GYD845" s="203"/>
      <c r="GYE845" s="203"/>
      <c r="GYF845" s="203"/>
      <c r="GYG845" s="203"/>
      <c r="GYH845" s="203"/>
      <c r="GYI845" s="203"/>
      <c r="GYJ845" s="203"/>
      <c r="GYK845" s="203"/>
      <c r="GYL845" s="203"/>
      <c r="GYM845" s="203"/>
      <c r="GYN845" s="203"/>
      <c r="GYO845" s="203"/>
      <c r="GYP845" s="203"/>
      <c r="GYQ845" s="203"/>
      <c r="GYR845" s="203"/>
      <c r="GYS845" s="203"/>
      <c r="GYT845" s="203"/>
      <c r="GYU845" s="203"/>
      <c r="GYV845" s="203"/>
      <c r="GYW845" s="203"/>
      <c r="GYX845" s="203"/>
      <c r="GYY845" s="203"/>
      <c r="GYZ845" s="203"/>
      <c r="GZA845" s="203"/>
      <c r="GZB845" s="203"/>
      <c r="GZC845" s="203"/>
      <c r="GZD845" s="203"/>
      <c r="GZE845" s="203"/>
      <c r="GZF845" s="203"/>
      <c r="GZG845" s="203"/>
      <c r="GZH845" s="203"/>
      <c r="GZI845" s="203"/>
      <c r="GZJ845" s="203"/>
      <c r="GZK845" s="203"/>
      <c r="GZL845" s="203"/>
      <c r="GZM845" s="203"/>
      <c r="GZN845" s="203"/>
      <c r="GZO845" s="203"/>
      <c r="GZP845" s="203"/>
      <c r="GZQ845" s="203"/>
      <c r="GZR845" s="203"/>
      <c r="GZS845" s="203"/>
      <c r="GZT845" s="203"/>
      <c r="GZU845" s="203"/>
      <c r="GZV845" s="203"/>
      <c r="GZW845" s="203"/>
      <c r="GZX845" s="203"/>
      <c r="GZY845" s="203"/>
      <c r="GZZ845" s="203"/>
      <c r="HAA845" s="203"/>
      <c r="HAB845" s="203"/>
      <c r="HAC845" s="203"/>
      <c r="HAD845" s="203"/>
      <c r="HAE845" s="203"/>
      <c r="HAF845" s="203"/>
      <c r="HAG845" s="203"/>
      <c r="HAH845" s="203"/>
      <c r="HAI845" s="203"/>
      <c r="HAJ845" s="203"/>
      <c r="HAK845" s="203"/>
      <c r="HAL845" s="203"/>
      <c r="HAM845" s="203"/>
      <c r="HAN845" s="203"/>
      <c r="HAO845" s="203"/>
      <c r="HAP845" s="203"/>
      <c r="HAQ845" s="203"/>
      <c r="HAR845" s="203"/>
      <c r="HAS845" s="203"/>
      <c r="HAT845" s="203"/>
      <c r="HAU845" s="203"/>
      <c r="HAV845" s="203"/>
      <c r="HAW845" s="203"/>
      <c r="HAX845" s="203"/>
      <c r="HAY845" s="203"/>
      <c r="HAZ845" s="203"/>
      <c r="HBA845" s="203"/>
      <c r="HBB845" s="203"/>
      <c r="HBC845" s="203"/>
      <c r="HBD845" s="203"/>
      <c r="HBE845" s="203"/>
      <c r="HBF845" s="203"/>
      <c r="HBG845" s="203"/>
      <c r="HBH845" s="203"/>
      <c r="HBI845" s="203"/>
      <c r="HBJ845" s="203"/>
      <c r="HBK845" s="203"/>
      <c r="HBL845" s="203"/>
      <c r="HBM845" s="203"/>
      <c r="HBN845" s="203"/>
      <c r="HBO845" s="203"/>
      <c r="HBP845" s="203"/>
      <c r="HBQ845" s="203"/>
      <c r="HBR845" s="203"/>
      <c r="HBS845" s="203"/>
      <c r="HBT845" s="203"/>
      <c r="HBU845" s="203"/>
      <c r="HBV845" s="203"/>
      <c r="HBW845" s="203"/>
      <c r="HBX845" s="203"/>
      <c r="HBY845" s="203"/>
      <c r="HBZ845" s="203"/>
      <c r="HCA845" s="203"/>
      <c r="HCB845" s="203"/>
      <c r="HCC845" s="203"/>
      <c r="HCD845" s="203"/>
      <c r="HCE845" s="203"/>
      <c r="HCF845" s="203"/>
      <c r="HCG845" s="203"/>
      <c r="HCH845" s="203"/>
      <c r="HCI845" s="203"/>
      <c r="HCJ845" s="203"/>
      <c r="HCK845" s="203"/>
      <c r="HCL845" s="203"/>
      <c r="HCM845" s="203"/>
      <c r="HCN845" s="203"/>
      <c r="HCO845" s="203"/>
      <c r="HCP845" s="203"/>
      <c r="HCQ845" s="203"/>
      <c r="HCR845" s="203"/>
      <c r="HCS845" s="203"/>
      <c r="HCT845" s="203"/>
      <c r="HCU845" s="203"/>
      <c r="HCV845" s="203"/>
      <c r="HCW845" s="203"/>
      <c r="HCX845" s="203"/>
      <c r="HCY845" s="203"/>
      <c r="HCZ845" s="203"/>
      <c r="HDA845" s="203"/>
      <c r="HDB845" s="203"/>
      <c r="HDC845" s="203"/>
      <c r="HDD845" s="203"/>
      <c r="HDE845" s="203"/>
      <c r="HDF845" s="203"/>
      <c r="HDG845" s="203"/>
      <c r="HDH845" s="203"/>
      <c r="HDI845" s="203"/>
      <c r="HDJ845" s="203"/>
      <c r="HDK845" s="203"/>
      <c r="HDL845" s="203"/>
      <c r="HDM845" s="203"/>
      <c r="HDN845" s="203"/>
      <c r="HDO845" s="203"/>
      <c r="HDP845" s="203"/>
      <c r="HDQ845" s="203"/>
      <c r="HDR845" s="203"/>
      <c r="HDS845" s="203"/>
      <c r="HDT845" s="203"/>
      <c r="HDU845" s="203"/>
      <c r="HDV845" s="203"/>
      <c r="HDW845" s="203"/>
      <c r="HDX845" s="203"/>
      <c r="HDY845" s="203"/>
      <c r="HDZ845" s="203"/>
      <c r="HEA845" s="203"/>
      <c r="HEB845" s="203"/>
      <c r="HEC845" s="203"/>
      <c r="HED845" s="203"/>
      <c r="HEE845" s="203"/>
      <c r="HEF845" s="203"/>
      <c r="HEG845" s="203"/>
      <c r="HEH845" s="203"/>
      <c r="HEI845" s="203"/>
      <c r="HEJ845" s="203"/>
      <c r="HEK845" s="203"/>
      <c r="HEL845" s="203"/>
      <c r="HEM845" s="203"/>
      <c r="HEN845" s="203"/>
      <c r="HEO845" s="203"/>
      <c r="HEP845" s="203"/>
      <c r="HEQ845" s="203"/>
      <c r="HER845" s="203"/>
      <c r="HES845" s="203"/>
      <c r="HET845" s="203"/>
      <c r="HEU845" s="203"/>
      <c r="HEV845" s="203"/>
      <c r="HEW845" s="203"/>
      <c r="HEX845" s="203"/>
      <c r="HEY845" s="203"/>
      <c r="HEZ845" s="203"/>
      <c r="HFA845" s="203"/>
      <c r="HFB845" s="203"/>
      <c r="HFC845" s="203"/>
      <c r="HFD845" s="203"/>
      <c r="HFE845" s="203"/>
      <c r="HFF845" s="203"/>
      <c r="HFG845" s="203"/>
      <c r="HFH845" s="203"/>
      <c r="HFI845" s="203"/>
      <c r="HFJ845" s="203"/>
      <c r="HFK845" s="203"/>
      <c r="HFL845" s="203"/>
      <c r="HFM845" s="203"/>
      <c r="HFN845" s="203"/>
      <c r="HFO845" s="203"/>
      <c r="HFP845" s="203"/>
      <c r="HFQ845" s="203"/>
      <c r="HFR845" s="203"/>
      <c r="HFS845" s="203"/>
      <c r="HFT845" s="203"/>
      <c r="HFU845" s="203"/>
      <c r="HFV845" s="203"/>
      <c r="HFW845" s="203"/>
      <c r="HFX845" s="203"/>
      <c r="HFY845" s="203"/>
      <c r="HFZ845" s="203"/>
      <c r="HGA845" s="203"/>
      <c r="HGB845" s="203"/>
      <c r="HGC845" s="203"/>
      <c r="HGD845" s="203"/>
      <c r="HGE845" s="203"/>
      <c r="HGF845" s="203"/>
      <c r="HGG845" s="203"/>
      <c r="HGH845" s="203"/>
      <c r="HGI845" s="203"/>
      <c r="HGJ845" s="203"/>
      <c r="HGK845" s="203"/>
      <c r="HGL845" s="203"/>
      <c r="HGM845" s="203"/>
      <c r="HGN845" s="203"/>
      <c r="HGO845" s="203"/>
      <c r="HGP845" s="203"/>
      <c r="HGQ845" s="203"/>
      <c r="HGR845" s="203"/>
      <c r="HGS845" s="203"/>
      <c r="HGT845" s="203"/>
      <c r="HGU845" s="203"/>
      <c r="HGV845" s="203"/>
      <c r="HGW845" s="203"/>
      <c r="HGX845" s="203"/>
      <c r="HGY845" s="203"/>
      <c r="HGZ845" s="203"/>
      <c r="HHA845" s="203"/>
      <c r="HHB845" s="203"/>
      <c r="HHC845" s="203"/>
      <c r="HHD845" s="203"/>
      <c r="HHE845" s="203"/>
      <c r="HHF845" s="203"/>
      <c r="HHG845" s="203"/>
      <c r="HHH845" s="203"/>
      <c r="HHI845" s="203"/>
      <c r="HHJ845" s="203"/>
      <c r="HHK845" s="203"/>
      <c r="HHL845" s="203"/>
      <c r="HHM845" s="203"/>
      <c r="HHN845" s="203"/>
      <c r="HHO845" s="203"/>
      <c r="HHP845" s="203"/>
      <c r="HHQ845" s="203"/>
      <c r="HHR845" s="203"/>
      <c r="HHS845" s="203"/>
      <c r="HHT845" s="203"/>
      <c r="HHU845" s="203"/>
      <c r="HHV845" s="203"/>
      <c r="HHW845" s="203"/>
      <c r="HHX845" s="203"/>
      <c r="HHY845" s="203"/>
      <c r="HHZ845" s="203"/>
      <c r="HIA845" s="203"/>
      <c r="HIB845" s="203"/>
      <c r="HIC845" s="203"/>
      <c r="HID845" s="203"/>
      <c r="HIE845" s="203"/>
      <c r="HIF845" s="203"/>
      <c r="HIG845" s="203"/>
      <c r="HIH845" s="203"/>
      <c r="HII845" s="203"/>
      <c r="HIJ845" s="203"/>
      <c r="HIK845" s="203"/>
      <c r="HIL845" s="203"/>
      <c r="HIM845" s="203"/>
      <c r="HIN845" s="203"/>
      <c r="HIO845" s="203"/>
      <c r="HIP845" s="203"/>
      <c r="HIQ845" s="203"/>
      <c r="HIR845" s="203"/>
      <c r="HIS845" s="203"/>
      <c r="HIT845" s="203"/>
      <c r="HIU845" s="203"/>
      <c r="HIV845" s="203"/>
      <c r="HIW845" s="203"/>
      <c r="HIX845" s="203"/>
      <c r="HIY845" s="203"/>
      <c r="HIZ845" s="203"/>
      <c r="HJA845" s="203"/>
      <c r="HJB845" s="203"/>
      <c r="HJC845" s="203"/>
      <c r="HJD845" s="203"/>
      <c r="HJE845" s="203"/>
      <c r="HJF845" s="203"/>
      <c r="HJG845" s="203"/>
      <c r="HJH845" s="203"/>
      <c r="HJI845" s="203"/>
      <c r="HJJ845" s="203"/>
      <c r="HJK845" s="203"/>
      <c r="HJL845" s="203"/>
      <c r="HJM845" s="203"/>
      <c r="HJN845" s="203"/>
      <c r="HJO845" s="203"/>
      <c r="HJP845" s="203"/>
      <c r="HJQ845" s="203"/>
      <c r="HJR845" s="203"/>
      <c r="HJS845" s="203"/>
      <c r="HJT845" s="203"/>
      <c r="HJU845" s="203"/>
      <c r="HJV845" s="203"/>
      <c r="HJW845" s="203"/>
      <c r="HJX845" s="203"/>
      <c r="HJY845" s="203"/>
      <c r="HJZ845" s="203"/>
      <c r="HKA845" s="203"/>
      <c r="HKB845" s="203"/>
      <c r="HKC845" s="203"/>
      <c r="HKD845" s="203"/>
      <c r="HKE845" s="203"/>
      <c r="HKF845" s="203"/>
      <c r="HKG845" s="203"/>
      <c r="HKH845" s="203"/>
      <c r="HKI845" s="203"/>
      <c r="HKJ845" s="203"/>
      <c r="HKK845" s="203"/>
      <c r="HKL845" s="203"/>
      <c r="HKM845" s="203"/>
      <c r="HKN845" s="203"/>
      <c r="HKO845" s="203"/>
      <c r="HKP845" s="203"/>
      <c r="HKQ845" s="203"/>
      <c r="HKR845" s="203"/>
      <c r="HKS845" s="203"/>
      <c r="HKT845" s="203"/>
      <c r="HKU845" s="203"/>
      <c r="HKV845" s="203"/>
      <c r="HKW845" s="203"/>
      <c r="HKX845" s="203"/>
      <c r="HKY845" s="203"/>
      <c r="HKZ845" s="203"/>
      <c r="HLA845" s="203"/>
      <c r="HLB845" s="203"/>
      <c r="HLC845" s="203"/>
      <c r="HLD845" s="203"/>
      <c r="HLE845" s="203"/>
      <c r="HLF845" s="203"/>
      <c r="HLG845" s="203"/>
      <c r="HLH845" s="203"/>
      <c r="HLI845" s="203"/>
      <c r="HLJ845" s="203"/>
      <c r="HLK845" s="203"/>
      <c r="HLL845" s="203"/>
      <c r="HLM845" s="203"/>
      <c r="HLN845" s="203"/>
      <c r="HLO845" s="203"/>
      <c r="HLP845" s="203"/>
      <c r="HLQ845" s="203"/>
      <c r="HLR845" s="203"/>
      <c r="HLS845" s="203"/>
      <c r="HLT845" s="203"/>
      <c r="HLU845" s="203"/>
      <c r="HLV845" s="203"/>
      <c r="HLW845" s="203"/>
      <c r="HLX845" s="203"/>
      <c r="HLY845" s="203"/>
      <c r="HLZ845" s="203"/>
      <c r="HMA845" s="203"/>
      <c r="HMB845" s="203"/>
      <c r="HMC845" s="203"/>
      <c r="HMD845" s="203"/>
      <c r="HME845" s="203"/>
      <c r="HMF845" s="203"/>
      <c r="HMG845" s="203"/>
      <c r="HMH845" s="203"/>
      <c r="HMI845" s="203"/>
      <c r="HMJ845" s="203"/>
      <c r="HMK845" s="203"/>
      <c r="HML845" s="203"/>
      <c r="HMM845" s="203"/>
      <c r="HMN845" s="203"/>
      <c r="HMO845" s="203"/>
      <c r="HMP845" s="203"/>
      <c r="HMQ845" s="203"/>
      <c r="HMR845" s="203"/>
      <c r="HMS845" s="203"/>
      <c r="HMT845" s="203"/>
      <c r="HMU845" s="203"/>
      <c r="HMV845" s="203"/>
      <c r="HMW845" s="203"/>
      <c r="HMX845" s="203"/>
      <c r="HMY845" s="203"/>
      <c r="HMZ845" s="203"/>
      <c r="HNA845" s="203"/>
      <c r="HNB845" s="203"/>
      <c r="HNC845" s="203"/>
      <c r="HND845" s="203"/>
      <c r="HNE845" s="203"/>
      <c r="HNF845" s="203"/>
      <c r="HNG845" s="203"/>
      <c r="HNH845" s="203"/>
      <c r="HNI845" s="203"/>
      <c r="HNJ845" s="203"/>
      <c r="HNK845" s="203"/>
      <c r="HNL845" s="203"/>
      <c r="HNM845" s="203"/>
      <c r="HNN845" s="203"/>
      <c r="HNO845" s="203"/>
      <c r="HNP845" s="203"/>
      <c r="HNQ845" s="203"/>
      <c r="HNR845" s="203"/>
      <c r="HNS845" s="203"/>
      <c r="HNT845" s="203"/>
      <c r="HNU845" s="203"/>
      <c r="HNV845" s="203"/>
      <c r="HNW845" s="203"/>
      <c r="HNX845" s="203"/>
      <c r="HNY845" s="203"/>
      <c r="HNZ845" s="203"/>
      <c r="HOA845" s="203"/>
      <c r="HOB845" s="203"/>
      <c r="HOC845" s="203"/>
      <c r="HOD845" s="203"/>
      <c r="HOE845" s="203"/>
      <c r="HOF845" s="203"/>
      <c r="HOG845" s="203"/>
      <c r="HOH845" s="203"/>
      <c r="HOI845" s="203"/>
      <c r="HOJ845" s="203"/>
      <c r="HOK845" s="203"/>
      <c r="HOL845" s="203"/>
      <c r="HOM845" s="203"/>
      <c r="HON845" s="203"/>
      <c r="HOO845" s="203"/>
      <c r="HOP845" s="203"/>
      <c r="HOQ845" s="203"/>
      <c r="HOR845" s="203"/>
      <c r="HOS845" s="203"/>
      <c r="HOT845" s="203"/>
      <c r="HOU845" s="203"/>
      <c r="HOV845" s="203"/>
      <c r="HOW845" s="203"/>
      <c r="HOX845" s="203"/>
      <c r="HOY845" s="203"/>
      <c r="HOZ845" s="203"/>
      <c r="HPA845" s="203"/>
      <c r="HPB845" s="203"/>
      <c r="HPC845" s="203"/>
      <c r="HPD845" s="203"/>
      <c r="HPE845" s="203"/>
      <c r="HPF845" s="203"/>
      <c r="HPG845" s="203"/>
      <c r="HPH845" s="203"/>
      <c r="HPI845" s="203"/>
      <c r="HPJ845" s="203"/>
      <c r="HPK845" s="203"/>
      <c r="HPL845" s="203"/>
      <c r="HPM845" s="203"/>
      <c r="HPN845" s="203"/>
      <c r="HPO845" s="203"/>
      <c r="HPP845" s="203"/>
      <c r="HPQ845" s="203"/>
      <c r="HPR845" s="203"/>
      <c r="HPS845" s="203"/>
      <c r="HPT845" s="203"/>
      <c r="HPU845" s="203"/>
      <c r="HPV845" s="203"/>
      <c r="HPW845" s="203"/>
      <c r="HPX845" s="203"/>
      <c r="HPY845" s="203"/>
      <c r="HPZ845" s="203"/>
      <c r="HQA845" s="203"/>
      <c r="HQB845" s="203"/>
      <c r="HQC845" s="203"/>
      <c r="HQD845" s="203"/>
      <c r="HQE845" s="203"/>
      <c r="HQF845" s="203"/>
      <c r="HQG845" s="203"/>
      <c r="HQH845" s="203"/>
      <c r="HQI845" s="203"/>
      <c r="HQJ845" s="203"/>
      <c r="HQK845" s="203"/>
      <c r="HQL845" s="203"/>
      <c r="HQM845" s="203"/>
      <c r="HQN845" s="203"/>
      <c r="HQO845" s="203"/>
      <c r="HQP845" s="203"/>
      <c r="HQQ845" s="203"/>
      <c r="HQR845" s="203"/>
      <c r="HQS845" s="203"/>
      <c r="HQT845" s="203"/>
      <c r="HQU845" s="203"/>
      <c r="HQV845" s="203"/>
      <c r="HQW845" s="203"/>
      <c r="HQX845" s="203"/>
      <c r="HQY845" s="203"/>
      <c r="HQZ845" s="203"/>
      <c r="HRA845" s="203"/>
      <c r="HRB845" s="203"/>
      <c r="HRC845" s="203"/>
      <c r="HRD845" s="203"/>
      <c r="HRE845" s="203"/>
      <c r="HRF845" s="203"/>
      <c r="HRG845" s="203"/>
      <c r="HRH845" s="203"/>
      <c r="HRI845" s="203"/>
      <c r="HRJ845" s="203"/>
      <c r="HRK845" s="203"/>
      <c r="HRL845" s="203"/>
      <c r="HRM845" s="203"/>
      <c r="HRN845" s="203"/>
      <c r="HRO845" s="203"/>
      <c r="HRP845" s="203"/>
      <c r="HRQ845" s="203"/>
      <c r="HRR845" s="203"/>
      <c r="HRS845" s="203"/>
      <c r="HRT845" s="203"/>
      <c r="HRU845" s="203"/>
      <c r="HRV845" s="203"/>
      <c r="HRW845" s="203"/>
      <c r="HRX845" s="203"/>
      <c r="HRY845" s="203"/>
      <c r="HRZ845" s="203"/>
      <c r="HSA845" s="203"/>
      <c r="HSB845" s="203"/>
      <c r="HSC845" s="203"/>
      <c r="HSD845" s="203"/>
      <c r="HSE845" s="203"/>
      <c r="HSF845" s="203"/>
      <c r="HSG845" s="203"/>
      <c r="HSH845" s="203"/>
      <c r="HSI845" s="203"/>
      <c r="HSJ845" s="203"/>
      <c r="HSK845" s="203"/>
      <c r="HSL845" s="203"/>
      <c r="HSM845" s="203"/>
      <c r="HSN845" s="203"/>
      <c r="HSO845" s="203"/>
      <c r="HSP845" s="203"/>
      <c r="HSQ845" s="203"/>
      <c r="HSR845" s="203"/>
      <c r="HSS845" s="203"/>
      <c r="HST845" s="203"/>
      <c r="HSU845" s="203"/>
      <c r="HSV845" s="203"/>
      <c r="HSW845" s="203"/>
      <c r="HSX845" s="203"/>
      <c r="HSY845" s="203"/>
      <c r="HSZ845" s="203"/>
      <c r="HTA845" s="203"/>
      <c r="HTB845" s="203"/>
      <c r="HTC845" s="203"/>
      <c r="HTD845" s="203"/>
      <c r="HTE845" s="203"/>
      <c r="HTF845" s="203"/>
      <c r="HTG845" s="203"/>
      <c r="HTH845" s="203"/>
      <c r="HTI845" s="203"/>
      <c r="HTJ845" s="203"/>
      <c r="HTK845" s="203"/>
      <c r="HTL845" s="203"/>
      <c r="HTM845" s="203"/>
      <c r="HTN845" s="203"/>
      <c r="HTO845" s="203"/>
      <c r="HTP845" s="203"/>
      <c r="HTQ845" s="203"/>
      <c r="HTR845" s="203"/>
      <c r="HTS845" s="203"/>
      <c r="HTT845" s="203"/>
      <c r="HTU845" s="203"/>
      <c r="HTV845" s="203"/>
      <c r="HTW845" s="203"/>
      <c r="HTX845" s="203"/>
      <c r="HTY845" s="203"/>
      <c r="HTZ845" s="203"/>
      <c r="HUA845" s="203"/>
      <c r="HUB845" s="203"/>
      <c r="HUC845" s="203"/>
      <c r="HUD845" s="203"/>
      <c r="HUE845" s="203"/>
      <c r="HUF845" s="203"/>
      <c r="HUG845" s="203"/>
      <c r="HUH845" s="203"/>
      <c r="HUI845" s="203"/>
      <c r="HUJ845" s="203"/>
      <c r="HUK845" s="203"/>
      <c r="HUL845" s="203"/>
      <c r="HUM845" s="203"/>
      <c r="HUN845" s="203"/>
      <c r="HUO845" s="203"/>
      <c r="HUP845" s="203"/>
      <c r="HUQ845" s="203"/>
      <c r="HUR845" s="203"/>
      <c r="HUS845" s="203"/>
      <c r="HUT845" s="203"/>
      <c r="HUU845" s="203"/>
      <c r="HUV845" s="203"/>
      <c r="HUW845" s="203"/>
      <c r="HUX845" s="203"/>
      <c r="HUY845" s="203"/>
      <c r="HUZ845" s="203"/>
      <c r="HVA845" s="203"/>
      <c r="HVB845" s="203"/>
      <c r="HVC845" s="203"/>
      <c r="HVD845" s="203"/>
      <c r="HVE845" s="203"/>
      <c r="HVF845" s="203"/>
      <c r="HVG845" s="203"/>
      <c r="HVH845" s="203"/>
      <c r="HVI845" s="203"/>
      <c r="HVJ845" s="203"/>
      <c r="HVK845" s="203"/>
      <c r="HVL845" s="203"/>
      <c r="HVM845" s="203"/>
      <c r="HVN845" s="203"/>
      <c r="HVO845" s="203"/>
      <c r="HVP845" s="203"/>
      <c r="HVQ845" s="203"/>
      <c r="HVR845" s="203"/>
      <c r="HVS845" s="203"/>
      <c r="HVT845" s="203"/>
      <c r="HVU845" s="203"/>
      <c r="HVV845" s="203"/>
      <c r="HVW845" s="203"/>
      <c r="HVX845" s="203"/>
      <c r="HVY845" s="203"/>
      <c r="HVZ845" s="203"/>
      <c r="HWA845" s="203"/>
      <c r="HWB845" s="203"/>
      <c r="HWC845" s="203"/>
      <c r="HWD845" s="203"/>
      <c r="HWE845" s="203"/>
      <c r="HWF845" s="203"/>
      <c r="HWG845" s="203"/>
      <c r="HWH845" s="203"/>
      <c r="HWI845" s="203"/>
      <c r="HWJ845" s="203"/>
      <c r="HWK845" s="203"/>
      <c r="HWL845" s="203"/>
      <c r="HWM845" s="203"/>
      <c r="HWN845" s="203"/>
      <c r="HWO845" s="203"/>
      <c r="HWP845" s="203"/>
      <c r="HWQ845" s="203"/>
      <c r="HWR845" s="203"/>
      <c r="HWS845" s="203"/>
      <c r="HWT845" s="203"/>
      <c r="HWU845" s="203"/>
      <c r="HWV845" s="203"/>
      <c r="HWW845" s="203"/>
      <c r="HWX845" s="203"/>
      <c r="HWY845" s="203"/>
      <c r="HWZ845" s="203"/>
      <c r="HXA845" s="203"/>
      <c r="HXB845" s="203"/>
      <c r="HXC845" s="203"/>
      <c r="HXD845" s="203"/>
      <c r="HXE845" s="203"/>
      <c r="HXF845" s="203"/>
      <c r="HXG845" s="203"/>
      <c r="HXH845" s="203"/>
      <c r="HXI845" s="203"/>
      <c r="HXJ845" s="203"/>
      <c r="HXK845" s="203"/>
      <c r="HXL845" s="203"/>
      <c r="HXM845" s="203"/>
      <c r="HXN845" s="203"/>
      <c r="HXO845" s="203"/>
      <c r="HXP845" s="203"/>
      <c r="HXQ845" s="203"/>
      <c r="HXR845" s="203"/>
      <c r="HXS845" s="203"/>
      <c r="HXT845" s="203"/>
      <c r="HXU845" s="203"/>
      <c r="HXV845" s="203"/>
      <c r="HXW845" s="203"/>
      <c r="HXX845" s="203"/>
      <c r="HXY845" s="203"/>
      <c r="HXZ845" s="203"/>
      <c r="HYA845" s="203"/>
      <c r="HYB845" s="203"/>
      <c r="HYC845" s="203"/>
      <c r="HYD845" s="203"/>
      <c r="HYE845" s="203"/>
      <c r="HYF845" s="203"/>
      <c r="HYG845" s="203"/>
      <c r="HYH845" s="203"/>
      <c r="HYI845" s="203"/>
      <c r="HYJ845" s="203"/>
      <c r="HYK845" s="203"/>
      <c r="HYL845" s="203"/>
      <c r="HYM845" s="203"/>
      <c r="HYN845" s="203"/>
      <c r="HYO845" s="203"/>
      <c r="HYP845" s="203"/>
      <c r="HYQ845" s="203"/>
      <c r="HYR845" s="203"/>
      <c r="HYS845" s="203"/>
      <c r="HYT845" s="203"/>
      <c r="HYU845" s="203"/>
      <c r="HYV845" s="203"/>
      <c r="HYW845" s="203"/>
      <c r="HYX845" s="203"/>
      <c r="HYY845" s="203"/>
      <c r="HYZ845" s="203"/>
      <c r="HZA845" s="203"/>
      <c r="HZB845" s="203"/>
      <c r="HZC845" s="203"/>
      <c r="HZD845" s="203"/>
      <c r="HZE845" s="203"/>
      <c r="HZF845" s="203"/>
      <c r="HZG845" s="203"/>
      <c r="HZH845" s="203"/>
      <c r="HZI845" s="203"/>
      <c r="HZJ845" s="203"/>
      <c r="HZK845" s="203"/>
      <c r="HZL845" s="203"/>
      <c r="HZM845" s="203"/>
      <c r="HZN845" s="203"/>
      <c r="HZO845" s="203"/>
      <c r="HZP845" s="203"/>
      <c r="HZQ845" s="203"/>
      <c r="HZR845" s="203"/>
      <c r="HZS845" s="203"/>
      <c r="HZT845" s="203"/>
      <c r="HZU845" s="203"/>
      <c r="HZV845" s="203"/>
      <c r="HZW845" s="203"/>
      <c r="HZX845" s="203"/>
      <c r="HZY845" s="203"/>
      <c r="HZZ845" s="203"/>
      <c r="IAA845" s="203"/>
      <c r="IAB845" s="203"/>
      <c r="IAC845" s="203"/>
      <c r="IAD845" s="203"/>
      <c r="IAE845" s="203"/>
      <c r="IAF845" s="203"/>
      <c r="IAG845" s="203"/>
      <c r="IAH845" s="203"/>
      <c r="IAI845" s="203"/>
      <c r="IAJ845" s="203"/>
      <c r="IAK845" s="203"/>
      <c r="IAL845" s="203"/>
      <c r="IAM845" s="203"/>
      <c r="IAN845" s="203"/>
      <c r="IAO845" s="203"/>
      <c r="IAP845" s="203"/>
      <c r="IAQ845" s="203"/>
      <c r="IAR845" s="203"/>
      <c r="IAS845" s="203"/>
      <c r="IAT845" s="203"/>
      <c r="IAU845" s="203"/>
      <c r="IAV845" s="203"/>
      <c r="IAW845" s="203"/>
      <c r="IAX845" s="203"/>
      <c r="IAY845" s="203"/>
      <c r="IAZ845" s="203"/>
      <c r="IBA845" s="203"/>
      <c r="IBB845" s="203"/>
      <c r="IBC845" s="203"/>
      <c r="IBD845" s="203"/>
      <c r="IBE845" s="203"/>
      <c r="IBF845" s="203"/>
      <c r="IBG845" s="203"/>
      <c r="IBH845" s="203"/>
      <c r="IBI845" s="203"/>
      <c r="IBJ845" s="203"/>
      <c r="IBK845" s="203"/>
      <c r="IBL845" s="203"/>
      <c r="IBM845" s="203"/>
      <c r="IBN845" s="203"/>
      <c r="IBO845" s="203"/>
      <c r="IBP845" s="203"/>
      <c r="IBQ845" s="203"/>
      <c r="IBR845" s="203"/>
      <c r="IBS845" s="203"/>
      <c r="IBT845" s="203"/>
      <c r="IBU845" s="203"/>
      <c r="IBV845" s="203"/>
      <c r="IBW845" s="203"/>
      <c r="IBX845" s="203"/>
      <c r="IBY845" s="203"/>
      <c r="IBZ845" s="203"/>
      <c r="ICA845" s="203"/>
      <c r="ICB845" s="203"/>
      <c r="ICC845" s="203"/>
      <c r="ICD845" s="203"/>
      <c r="ICE845" s="203"/>
      <c r="ICF845" s="203"/>
      <c r="ICG845" s="203"/>
      <c r="ICH845" s="203"/>
      <c r="ICI845" s="203"/>
      <c r="ICJ845" s="203"/>
      <c r="ICK845" s="203"/>
      <c r="ICL845" s="203"/>
      <c r="ICM845" s="203"/>
      <c r="ICN845" s="203"/>
      <c r="ICO845" s="203"/>
      <c r="ICP845" s="203"/>
      <c r="ICQ845" s="203"/>
      <c r="ICR845" s="203"/>
      <c r="ICS845" s="203"/>
      <c r="ICT845" s="203"/>
      <c r="ICU845" s="203"/>
      <c r="ICV845" s="203"/>
      <c r="ICW845" s="203"/>
      <c r="ICX845" s="203"/>
      <c r="ICY845" s="203"/>
      <c r="ICZ845" s="203"/>
      <c r="IDA845" s="203"/>
      <c r="IDB845" s="203"/>
      <c r="IDC845" s="203"/>
      <c r="IDD845" s="203"/>
      <c r="IDE845" s="203"/>
      <c r="IDF845" s="203"/>
      <c r="IDG845" s="203"/>
      <c r="IDH845" s="203"/>
      <c r="IDI845" s="203"/>
      <c r="IDJ845" s="203"/>
      <c r="IDK845" s="203"/>
      <c r="IDL845" s="203"/>
      <c r="IDM845" s="203"/>
      <c r="IDN845" s="203"/>
      <c r="IDO845" s="203"/>
      <c r="IDP845" s="203"/>
      <c r="IDQ845" s="203"/>
      <c r="IDR845" s="203"/>
      <c r="IDS845" s="203"/>
      <c r="IDT845" s="203"/>
      <c r="IDU845" s="203"/>
      <c r="IDV845" s="203"/>
      <c r="IDW845" s="203"/>
      <c r="IDX845" s="203"/>
      <c r="IDY845" s="203"/>
      <c r="IDZ845" s="203"/>
      <c r="IEA845" s="203"/>
      <c r="IEB845" s="203"/>
      <c r="IEC845" s="203"/>
      <c r="IED845" s="203"/>
      <c r="IEE845" s="203"/>
      <c r="IEF845" s="203"/>
      <c r="IEG845" s="203"/>
      <c r="IEH845" s="203"/>
      <c r="IEI845" s="203"/>
      <c r="IEJ845" s="203"/>
      <c r="IEK845" s="203"/>
      <c r="IEL845" s="203"/>
      <c r="IEM845" s="203"/>
      <c r="IEN845" s="203"/>
      <c r="IEO845" s="203"/>
      <c r="IEP845" s="203"/>
      <c r="IEQ845" s="203"/>
      <c r="IER845" s="203"/>
      <c r="IES845" s="203"/>
      <c r="IET845" s="203"/>
      <c r="IEU845" s="203"/>
      <c r="IEV845" s="203"/>
      <c r="IEW845" s="203"/>
      <c r="IEX845" s="203"/>
      <c r="IEY845" s="203"/>
      <c r="IEZ845" s="203"/>
      <c r="IFA845" s="203"/>
      <c r="IFB845" s="203"/>
      <c r="IFC845" s="203"/>
      <c r="IFD845" s="203"/>
      <c r="IFE845" s="203"/>
      <c r="IFF845" s="203"/>
      <c r="IFG845" s="203"/>
      <c r="IFH845" s="203"/>
      <c r="IFI845" s="203"/>
      <c r="IFJ845" s="203"/>
      <c r="IFK845" s="203"/>
      <c r="IFL845" s="203"/>
      <c r="IFM845" s="203"/>
      <c r="IFN845" s="203"/>
      <c r="IFO845" s="203"/>
      <c r="IFP845" s="203"/>
      <c r="IFQ845" s="203"/>
      <c r="IFR845" s="203"/>
      <c r="IFS845" s="203"/>
      <c r="IFT845" s="203"/>
      <c r="IFU845" s="203"/>
      <c r="IFV845" s="203"/>
      <c r="IFW845" s="203"/>
      <c r="IFX845" s="203"/>
      <c r="IFY845" s="203"/>
      <c r="IFZ845" s="203"/>
      <c r="IGA845" s="203"/>
      <c r="IGB845" s="203"/>
      <c r="IGC845" s="203"/>
      <c r="IGD845" s="203"/>
      <c r="IGE845" s="203"/>
      <c r="IGF845" s="203"/>
      <c r="IGG845" s="203"/>
      <c r="IGH845" s="203"/>
      <c r="IGI845" s="203"/>
      <c r="IGJ845" s="203"/>
      <c r="IGK845" s="203"/>
      <c r="IGL845" s="203"/>
      <c r="IGM845" s="203"/>
      <c r="IGN845" s="203"/>
      <c r="IGO845" s="203"/>
      <c r="IGP845" s="203"/>
      <c r="IGQ845" s="203"/>
      <c r="IGR845" s="203"/>
      <c r="IGS845" s="203"/>
      <c r="IGT845" s="203"/>
      <c r="IGU845" s="203"/>
      <c r="IGV845" s="203"/>
      <c r="IGW845" s="203"/>
      <c r="IGX845" s="203"/>
      <c r="IGY845" s="203"/>
      <c r="IGZ845" s="203"/>
      <c r="IHA845" s="203"/>
      <c r="IHB845" s="203"/>
      <c r="IHC845" s="203"/>
      <c r="IHD845" s="203"/>
      <c r="IHE845" s="203"/>
      <c r="IHF845" s="203"/>
      <c r="IHG845" s="203"/>
      <c r="IHH845" s="203"/>
      <c r="IHI845" s="203"/>
      <c r="IHJ845" s="203"/>
      <c r="IHK845" s="203"/>
      <c r="IHL845" s="203"/>
      <c r="IHM845" s="203"/>
      <c r="IHN845" s="203"/>
      <c r="IHO845" s="203"/>
      <c r="IHP845" s="203"/>
      <c r="IHQ845" s="203"/>
      <c r="IHR845" s="203"/>
      <c r="IHS845" s="203"/>
      <c r="IHT845" s="203"/>
      <c r="IHU845" s="203"/>
      <c r="IHV845" s="203"/>
      <c r="IHW845" s="203"/>
      <c r="IHX845" s="203"/>
      <c r="IHY845" s="203"/>
      <c r="IHZ845" s="203"/>
      <c r="IIA845" s="203"/>
      <c r="IIB845" s="203"/>
      <c r="IIC845" s="203"/>
      <c r="IID845" s="203"/>
      <c r="IIE845" s="203"/>
      <c r="IIF845" s="203"/>
      <c r="IIG845" s="203"/>
      <c r="IIH845" s="203"/>
      <c r="III845" s="203"/>
      <c r="IIJ845" s="203"/>
      <c r="IIK845" s="203"/>
      <c r="IIL845" s="203"/>
      <c r="IIM845" s="203"/>
      <c r="IIN845" s="203"/>
      <c r="IIO845" s="203"/>
      <c r="IIP845" s="203"/>
      <c r="IIQ845" s="203"/>
      <c r="IIR845" s="203"/>
      <c r="IIS845" s="203"/>
      <c r="IIT845" s="203"/>
      <c r="IIU845" s="203"/>
      <c r="IIV845" s="203"/>
      <c r="IIW845" s="203"/>
      <c r="IIX845" s="203"/>
      <c r="IIY845" s="203"/>
      <c r="IIZ845" s="203"/>
      <c r="IJA845" s="203"/>
      <c r="IJB845" s="203"/>
      <c r="IJC845" s="203"/>
      <c r="IJD845" s="203"/>
      <c r="IJE845" s="203"/>
      <c r="IJF845" s="203"/>
      <c r="IJG845" s="203"/>
      <c r="IJH845" s="203"/>
      <c r="IJI845" s="203"/>
      <c r="IJJ845" s="203"/>
      <c r="IJK845" s="203"/>
      <c r="IJL845" s="203"/>
      <c r="IJM845" s="203"/>
      <c r="IJN845" s="203"/>
      <c r="IJO845" s="203"/>
      <c r="IJP845" s="203"/>
      <c r="IJQ845" s="203"/>
      <c r="IJR845" s="203"/>
      <c r="IJS845" s="203"/>
      <c r="IJT845" s="203"/>
      <c r="IJU845" s="203"/>
      <c r="IJV845" s="203"/>
      <c r="IJW845" s="203"/>
      <c r="IJX845" s="203"/>
      <c r="IJY845" s="203"/>
      <c r="IJZ845" s="203"/>
      <c r="IKA845" s="203"/>
      <c r="IKB845" s="203"/>
      <c r="IKC845" s="203"/>
      <c r="IKD845" s="203"/>
      <c r="IKE845" s="203"/>
      <c r="IKF845" s="203"/>
      <c r="IKG845" s="203"/>
      <c r="IKH845" s="203"/>
      <c r="IKI845" s="203"/>
      <c r="IKJ845" s="203"/>
      <c r="IKK845" s="203"/>
      <c r="IKL845" s="203"/>
      <c r="IKM845" s="203"/>
      <c r="IKN845" s="203"/>
      <c r="IKO845" s="203"/>
      <c r="IKP845" s="203"/>
      <c r="IKQ845" s="203"/>
      <c r="IKR845" s="203"/>
      <c r="IKS845" s="203"/>
      <c r="IKT845" s="203"/>
      <c r="IKU845" s="203"/>
      <c r="IKV845" s="203"/>
      <c r="IKW845" s="203"/>
      <c r="IKX845" s="203"/>
      <c r="IKY845" s="203"/>
      <c r="IKZ845" s="203"/>
      <c r="ILA845" s="203"/>
      <c r="ILB845" s="203"/>
      <c r="ILC845" s="203"/>
      <c r="ILD845" s="203"/>
      <c r="ILE845" s="203"/>
      <c r="ILF845" s="203"/>
      <c r="ILG845" s="203"/>
      <c r="ILH845" s="203"/>
      <c r="ILI845" s="203"/>
      <c r="ILJ845" s="203"/>
      <c r="ILK845" s="203"/>
      <c r="ILL845" s="203"/>
      <c r="ILM845" s="203"/>
      <c r="ILN845" s="203"/>
      <c r="ILO845" s="203"/>
      <c r="ILP845" s="203"/>
      <c r="ILQ845" s="203"/>
      <c r="ILR845" s="203"/>
      <c r="ILS845" s="203"/>
      <c r="ILT845" s="203"/>
      <c r="ILU845" s="203"/>
      <c r="ILV845" s="203"/>
      <c r="ILW845" s="203"/>
      <c r="ILX845" s="203"/>
      <c r="ILY845" s="203"/>
      <c r="ILZ845" s="203"/>
      <c r="IMA845" s="203"/>
      <c r="IMB845" s="203"/>
      <c r="IMC845" s="203"/>
      <c r="IMD845" s="203"/>
      <c r="IME845" s="203"/>
      <c r="IMF845" s="203"/>
      <c r="IMG845" s="203"/>
      <c r="IMH845" s="203"/>
      <c r="IMI845" s="203"/>
      <c r="IMJ845" s="203"/>
      <c r="IMK845" s="203"/>
      <c r="IML845" s="203"/>
      <c r="IMM845" s="203"/>
      <c r="IMN845" s="203"/>
      <c r="IMO845" s="203"/>
      <c r="IMP845" s="203"/>
      <c r="IMQ845" s="203"/>
      <c r="IMR845" s="203"/>
      <c r="IMS845" s="203"/>
      <c r="IMT845" s="203"/>
      <c r="IMU845" s="203"/>
      <c r="IMV845" s="203"/>
      <c r="IMW845" s="203"/>
      <c r="IMX845" s="203"/>
      <c r="IMY845" s="203"/>
      <c r="IMZ845" s="203"/>
      <c r="INA845" s="203"/>
      <c r="INB845" s="203"/>
      <c r="INC845" s="203"/>
      <c r="IND845" s="203"/>
      <c r="INE845" s="203"/>
      <c r="INF845" s="203"/>
      <c r="ING845" s="203"/>
      <c r="INH845" s="203"/>
      <c r="INI845" s="203"/>
      <c r="INJ845" s="203"/>
      <c r="INK845" s="203"/>
      <c r="INL845" s="203"/>
      <c r="INM845" s="203"/>
      <c r="INN845" s="203"/>
      <c r="INO845" s="203"/>
      <c r="INP845" s="203"/>
      <c r="INQ845" s="203"/>
      <c r="INR845" s="203"/>
      <c r="INS845" s="203"/>
      <c r="INT845" s="203"/>
      <c r="INU845" s="203"/>
      <c r="INV845" s="203"/>
      <c r="INW845" s="203"/>
      <c r="INX845" s="203"/>
      <c r="INY845" s="203"/>
      <c r="INZ845" s="203"/>
      <c r="IOA845" s="203"/>
      <c r="IOB845" s="203"/>
      <c r="IOC845" s="203"/>
      <c r="IOD845" s="203"/>
      <c r="IOE845" s="203"/>
      <c r="IOF845" s="203"/>
      <c r="IOG845" s="203"/>
      <c r="IOH845" s="203"/>
      <c r="IOI845" s="203"/>
      <c r="IOJ845" s="203"/>
      <c r="IOK845" s="203"/>
      <c r="IOL845" s="203"/>
      <c r="IOM845" s="203"/>
      <c r="ION845" s="203"/>
      <c r="IOO845" s="203"/>
      <c r="IOP845" s="203"/>
      <c r="IOQ845" s="203"/>
      <c r="IOR845" s="203"/>
      <c r="IOS845" s="203"/>
      <c r="IOT845" s="203"/>
      <c r="IOU845" s="203"/>
      <c r="IOV845" s="203"/>
      <c r="IOW845" s="203"/>
      <c r="IOX845" s="203"/>
      <c r="IOY845" s="203"/>
      <c r="IOZ845" s="203"/>
      <c r="IPA845" s="203"/>
      <c r="IPB845" s="203"/>
      <c r="IPC845" s="203"/>
      <c r="IPD845" s="203"/>
      <c r="IPE845" s="203"/>
      <c r="IPF845" s="203"/>
      <c r="IPG845" s="203"/>
      <c r="IPH845" s="203"/>
      <c r="IPI845" s="203"/>
      <c r="IPJ845" s="203"/>
      <c r="IPK845" s="203"/>
      <c r="IPL845" s="203"/>
      <c r="IPM845" s="203"/>
      <c r="IPN845" s="203"/>
      <c r="IPO845" s="203"/>
      <c r="IPP845" s="203"/>
      <c r="IPQ845" s="203"/>
      <c r="IPR845" s="203"/>
      <c r="IPS845" s="203"/>
      <c r="IPT845" s="203"/>
      <c r="IPU845" s="203"/>
      <c r="IPV845" s="203"/>
      <c r="IPW845" s="203"/>
      <c r="IPX845" s="203"/>
      <c r="IPY845" s="203"/>
      <c r="IPZ845" s="203"/>
      <c r="IQA845" s="203"/>
      <c r="IQB845" s="203"/>
      <c r="IQC845" s="203"/>
      <c r="IQD845" s="203"/>
      <c r="IQE845" s="203"/>
      <c r="IQF845" s="203"/>
      <c r="IQG845" s="203"/>
      <c r="IQH845" s="203"/>
      <c r="IQI845" s="203"/>
      <c r="IQJ845" s="203"/>
      <c r="IQK845" s="203"/>
      <c r="IQL845" s="203"/>
      <c r="IQM845" s="203"/>
      <c r="IQN845" s="203"/>
      <c r="IQO845" s="203"/>
      <c r="IQP845" s="203"/>
      <c r="IQQ845" s="203"/>
      <c r="IQR845" s="203"/>
      <c r="IQS845" s="203"/>
      <c r="IQT845" s="203"/>
      <c r="IQU845" s="203"/>
      <c r="IQV845" s="203"/>
      <c r="IQW845" s="203"/>
      <c r="IQX845" s="203"/>
      <c r="IQY845" s="203"/>
      <c r="IQZ845" s="203"/>
      <c r="IRA845" s="203"/>
      <c r="IRB845" s="203"/>
      <c r="IRC845" s="203"/>
      <c r="IRD845" s="203"/>
      <c r="IRE845" s="203"/>
      <c r="IRF845" s="203"/>
      <c r="IRG845" s="203"/>
      <c r="IRH845" s="203"/>
      <c r="IRI845" s="203"/>
      <c r="IRJ845" s="203"/>
      <c r="IRK845" s="203"/>
      <c r="IRL845" s="203"/>
      <c r="IRM845" s="203"/>
      <c r="IRN845" s="203"/>
      <c r="IRO845" s="203"/>
      <c r="IRP845" s="203"/>
      <c r="IRQ845" s="203"/>
      <c r="IRR845" s="203"/>
      <c r="IRS845" s="203"/>
      <c r="IRT845" s="203"/>
      <c r="IRU845" s="203"/>
      <c r="IRV845" s="203"/>
      <c r="IRW845" s="203"/>
      <c r="IRX845" s="203"/>
      <c r="IRY845" s="203"/>
      <c r="IRZ845" s="203"/>
      <c r="ISA845" s="203"/>
      <c r="ISB845" s="203"/>
      <c r="ISC845" s="203"/>
      <c r="ISD845" s="203"/>
      <c r="ISE845" s="203"/>
      <c r="ISF845" s="203"/>
      <c r="ISG845" s="203"/>
      <c r="ISH845" s="203"/>
      <c r="ISI845" s="203"/>
      <c r="ISJ845" s="203"/>
      <c r="ISK845" s="203"/>
      <c r="ISL845" s="203"/>
      <c r="ISM845" s="203"/>
      <c r="ISN845" s="203"/>
      <c r="ISO845" s="203"/>
      <c r="ISP845" s="203"/>
      <c r="ISQ845" s="203"/>
      <c r="ISR845" s="203"/>
      <c r="ISS845" s="203"/>
      <c r="IST845" s="203"/>
      <c r="ISU845" s="203"/>
      <c r="ISV845" s="203"/>
      <c r="ISW845" s="203"/>
      <c r="ISX845" s="203"/>
      <c r="ISY845" s="203"/>
      <c r="ISZ845" s="203"/>
      <c r="ITA845" s="203"/>
      <c r="ITB845" s="203"/>
      <c r="ITC845" s="203"/>
      <c r="ITD845" s="203"/>
      <c r="ITE845" s="203"/>
      <c r="ITF845" s="203"/>
      <c r="ITG845" s="203"/>
      <c r="ITH845" s="203"/>
      <c r="ITI845" s="203"/>
      <c r="ITJ845" s="203"/>
      <c r="ITK845" s="203"/>
      <c r="ITL845" s="203"/>
      <c r="ITM845" s="203"/>
      <c r="ITN845" s="203"/>
      <c r="ITO845" s="203"/>
      <c r="ITP845" s="203"/>
      <c r="ITQ845" s="203"/>
      <c r="ITR845" s="203"/>
      <c r="ITS845" s="203"/>
      <c r="ITT845" s="203"/>
      <c r="ITU845" s="203"/>
      <c r="ITV845" s="203"/>
      <c r="ITW845" s="203"/>
      <c r="ITX845" s="203"/>
      <c r="ITY845" s="203"/>
      <c r="ITZ845" s="203"/>
      <c r="IUA845" s="203"/>
      <c r="IUB845" s="203"/>
      <c r="IUC845" s="203"/>
      <c r="IUD845" s="203"/>
      <c r="IUE845" s="203"/>
      <c r="IUF845" s="203"/>
      <c r="IUG845" s="203"/>
      <c r="IUH845" s="203"/>
      <c r="IUI845" s="203"/>
      <c r="IUJ845" s="203"/>
      <c r="IUK845" s="203"/>
      <c r="IUL845" s="203"/>
      <c r="IUM845" s="203"/>
      <c r="IUN845" s="203"/>
      <c r="IUO845" s="203"/>
      <c r="IUP845" s="203"/>
      <c r="IUQ845" s="203"/>
      <c r="IUR845" s="203"/>
      <c r="IUS845" s="203"/>
      <c r="IUT845" s="203"/>
      <c r="IUU845" s="203"/>
      <c r="IUV845" s="203"/>
      <c r="IUW845" s="203"/>
      <c r="IUX845" s="203"/>
      <c r="IUY845" s="203"/>
      <c r="IUZ845" s="203"/>
      <c r="IVA845" s="203"/>
      <c r="IVB845" s="203"/>
      <c r="IVC845" s="203"/>
      <c r="IVD845" s="203"/>
      <c r="IVE845" s="203"/>
      <c r="IVF845" s="203"/>
      <c r="IVG845" s="203"/>
      <c r="IVH845" s="203"/>
      <c r="IVI845" s="203"/>
      <c r="IVJ845" s="203"/>
      <c r="IVK845" s="203"/>
      <c r="IVL845" s="203"/>
      <c r="IVM845" s="203"/>
      <c r="IVN845" s="203"/>
      <c r="IVO845" s="203"/>
      <c r="IVP845" s="203"/>
      <c r="IVQ845" s="203"/>
      <c r="IVR845" s="203"/>
      <c r="IVS845" s="203"/>
      <c r="IVT845" s="203"/>
      <c r="IVU845" s="203"/>
      <c r="IVV845" s="203"/>
      <c r="IVW845" s="203"/>
      <c r="IVX845" s="203"/>
      <c r="IVY845" s="203"/>
      <c r="IVZ845" s="203"/>
      <c r="IWA845" s="203"/>
      <c r="IWB845" s="203"/>
      <c r="IWC845" s="203"/>
      <c r="IWD845" s="203"/>
      <c r="IWE845" s="203"/>
      <c r="IWF845" s="203"/>
      <c r="IWG845" s="203"/>
      <c r="IWH845" s="203"/>
      <c r="IWI845" s="203"/>
      <c r="IWJ845" s="203"/>
      <c r="IWK845" s="203"/>
      <c r="IWL845" s="203"/>
      <c r="IWM845" s="203"/>
      <c r="IWN845" s="203"/>
      <c r="IWO845" s="203"/>
      <c r="IWP845" s="203"/>
      <c r="IWQ845" s="203"/>
      <c r="IWR845" s="203"/>
      <c r="IWS845" s="203"/>
      <c r="IWT845" s="203"/>
      <c r="IWU845" s="203"/>
      <c r="IWV845" s="203"/>
      <c r="IWW845" s="203"/>
      <c r="IWX845" s="203"/>
      <c r="IWY845" s="203"/>
      <c r="IWZ845" s="203"/>
      <c r="IXA845" s="203"/>
      <c r="IXB845" s="203"/>
      <c r="IXC845" s="203"/>
      <c r="IXD845" s="203"/>
      <c r="IXE845" s="203"/>
      <c r="IXF845" s="203"/>
      <c r="IXG845" s="203"/>
      <c r="IXH845" s="203"/>
      <c r="IXI845" s="203"/>
      <c r="IXJ845" s="203"/>
      <c r="IXK845" s="203"/>
      <c r="IXL845" s="203"/>
      <c r="IXM845" s="203"/>
      <c r="IXN845" s="203"/>
      <c r="IXO845" s="203"/>
      <c r="IXP845" s="203"/>
      <c r="IXQ845" s="203"/>
      <c r="IXR845" s="203"/>
      <c r="IXS845" s="203"/>
      <c r="IXT845" s="203"/>
      <c r="IXU845" s="203"/>
      <c r="IXV845" s="203"/>
      <c r="IXW845" s="203"/>
      <c r="IXX845" s="203"/>
      <c r="IXY845" s="203"/>
      <c r="IXZ845" s="203"/>
      <c r="IYA845" s="203"/>
      <c r="IYB845" s="203"/>
      <c r="IYC845" s="203"/>
      <c r="IYD845" s="203"/>
      <c r="IYE845" s="203"/>
      <c r="IYF845" s="203"/>
      <c r="IYG845" s="203"/>
      <c r="IYH845" s="203"/>
      <c r="IYI845" s="203"/>
      <c r="IYJ845" s="203"/>
      <c r="IYK845" s="203"/>
      <c r="IYL845" s="203"/>
      <c r="IYM845" s="203"/>
      <c r="IYN845" s="203"/>
      <c r="IYO845" s="203"/>
      <c r="IYP845" s="203"/>
      <c r="IYQ845" s="203"/>
      <c r="IYR845" s="203"/>
      <c r="IYS845" s="203"/>
      <c r="IYT845" s="203"/>
      <c r="IYU845" s="203"/>
      <c r="IYV845" s="203"/>
      <c r="IYW845" s="203"/>
      <c r="IYX845" s="203"/>
      <c r="IYY845" s="203"/>
      <c r="IYZ845" s="203"/>
      <c r="IZA845" s="203"/>
      <c r="IZB845" s="203"/>
      <c r="IZC845" s="203"/>
      <c r="IZD845" s="203"/>
      <c r="IZE845" s="203"/>
      <c r="IZF845" s="203"/>
      <c r="IZG845" s="203"/>
      <c r="IZH845" s="203"/>
      <c r="IZI845" s="203"/>
      <c r="IZJ845" s="203"/>
      <c r="IZK845" s="203"/>
      <c r="IZL845" s="203"/>
      <c r="IZM845" s="203"/>
      <c r="IZN845" s="203"/>
      <c r="IZO845" s="203"/>
      <c r="IZP845" s="203"/>
      <c r="IZQ845" s="203"/>
      <c r="IZR845" s="203"/>
      <c r="IZS845" s="203"/>
      <c r="IZT845" s="203"/>
      <c r="IZU845" s="203"/>
      <c r="IZV845" s="203"/>
      <c r="IZW845" s="203"/>
      <c r="IZX845" s="203"/>
      <c r="IZY845" s="203"/>
      <c r="IZZ845" s="203"/>
      <c r="JAA845" s="203"/>
      <c r="JAB845" s="203"/>
      <c r="JAC845" s="203"/>
      <c r="JAD845" s="203"/>
      <c r="JAE845" s="203"/>
      <c r="JAF845" s="203"/>
      <c r="JAG845" s="203"/>
      <c r="JAH845" s="203"/>
      <c r="JAI845" s="203"/>
      <c r="JAJ845" s="203"/>
      <c r="JAK845" s="203"/>
      <c r="JAL845" s="203"/>
      <c r="JAM845" s="203"/>
      <c r="JAN845" s="203"/>
      <c r="JAO845" s="203"/>
      <c r="JAP845" s="203"/>
      <c r="JAQ845" s="203"/>
      <c r="JAR845" s="203"/>
      <c r="JAS845" s="203"/>
      <c r="JAT845" s="203"/>
      <c r="JAU845" s="203"/>
      <c r="JAV845" s="203"/>
      <c r="JAW845" s="203"/>
      <c r="JAX845" s="203"/>
      <c r="JAY845" s="203"/>
      <c r="JAZ845" s="203"/>
      <c r="JBA845" s="203"/>
      <c r="JBB845" s="203"/>
      <c r="JBC845" s="203"/>
      <c r="JBD845" s="203"/>
      <c r="JBE845" s="203"/>
      <c r="JBF845" s="203"/>
      <c r="JBG845" s="203"/>
      <c r="JBH845" s="203"/>
      <c r="JBI845" s="203"/>
      <c r="JBJ845" s="203"/>
      <c r="JBK845" s="203"/>
      <c r="JBL845" s="203"/>
      <c r="JBM845" s="203"/>
      <c r="JBN845" s="203"/>
      <c r="JBO845" s="203"/>
      <c r="JBP845" s="203"/>
      <c r="JBQ845" s="203"/>
      <c r="JBR845" s="203"/>
      <c r="JBS845" s="203"/>
      <c r="JBT845" s="203"/>
      <c r="JBU845" s="203"/>
      <c r="JBV845" s="203"/>
      <c r="JBW845" s="203"/>
      <c r="JBX845" s="203"/>
      <c r="JBY845" s="203"/>
      <c r="JBZ845" s="203"/>
      <c r="JCA845" s="203"/>
      <c r="JCB845" s="203"/>
      <c r="JCC845" s="203"/>
      <c r="JCD845" s="203"/>
      <c r="JCE845" s="203"/>
      <c r="JCF845" s="203"/>
      <c r="JCG845" s="203"/>
      <c r="JCH845" s="203"/>
      <c r="JCI845" s="203"/>
      <c r="JCJ845" s="203"/>
      <c r="JCK845" s="203"/>
      <c r="JCL845" s="203"/>
      <c r="JCM845" s="203"/>
      <c r="JCN845" s="203"/>
      <c r="JCO845" s="203"/>
      <c r="JCP845" s="203"/>
      <c r="JCQ845" s="203"/>
      <c r="JCR845" s="203"/>
      <c r="JCS845" s="203"/>
      <c r="JCT845" s="203"/>
      <c r="JCU845" s="203"/>
      <c r="JCV845" s="203"/>
      <c r="JCW845" s="203"/>
      <c r="JCX845" s="203"/>
      <c r="JCY845" s="203"/>
      <c r="JCZ845" s="203"/>
      <c r="JDA845" s="203"/>
      <c r="JDB845" s="203"/>
      <c r="JDC845" s="203"/>
      <c r="JDD845" s="203"/>
      <c r="JDE845" s="203"/>
      <c r="JDF845" s="203"/>
      <c r="JDG845" s="203"/>
      <c r="JDH845" s="203"/>
      <c r="JDI845" s="203"/>
      <c r="JDJ845" s="203"/>
      <c r="JDK845" s="203"/>
      <c r="JDL845" s="203"/>
      <c r="JDM845" s="203"/>
      <c r="JDN845" s="203"/>
      <c r="JDO845" s="203"/>
      <c r="JDP845" s="203"/>
      <c r="JDQ845" s="203"/>
      <c r="JDR845" s="203"/>
      <c r="JDS845" s="203"/>
      <c r="JDT845" s="203"/>
      <c r="JDU845" s="203"/>
      <c r="JDV845" s="203"/>
      <c r="JDW845" s="203"/>
      <c r="JDX845" s="203"/>
      <c r="JDY845" s="203"/>
      <c r="JDZ845" s="203"/>
      <c r="JEA845" s="203"/>
      <c r="JEB845" s="203"/>
      <c r="JEC845" s="203"/>
      <c r="JED845" s="203"/>
      <c r="JEE845" s="203"/>
      <c r="JEF845" s="203"/>
      <c r="JEG845" s="203"/>
      <c r="JEH845" s="203"/>
      <c r="JEI845" s="203"/>
      <c r="JEJ845" s="203"/>
      <c r="JEK845" s="203"/>
      <c r="JEL845" s="203"/>
      <c r="JEM845" s="203"/>
      <c r="JEN845" s="203"/>
      <c r="JEO845" s="203"/>
      <c r="JEP845" s="203"/>
      <c r="JEQ845" s="203"/>
      <c r="JER845" s="203"/>
      <c r="JES845" s="203"/>
      <c r="JET845" s="203"/>
      <c r="JEU845" s="203"/>
      <c r="JEV845" s="203"/>
      <c r="JEW845" s="203"/>
      <c r="JEX845" s="203"/>
      <c r="JEY845" s="203"/>
      <c r="JEZ845" s="203"/>
      <c r="JFA845" s="203"/>
      <c r="JFB845" s="203"/>
      <c r="JFC845" s="203"/>
      <c r="JFD845" s="203"/>
      <c r="JFE845" s="203"/>
      <c r="JFF845" s="203"/>
      <c r="JFG845" s="203"/>
      <c r="JFH845" s="203"/>
      <c r="JFI845" s="203"/>
      <c r="JFJ845" s="203"/>
      <c r="JFK845" s="203"/>
      <c r="JFL845" s="203"/>
      <c r="JFM845" s="203"/>
      <c r="JFN845" s="203"/>
      <c r="JFO845" s="203"/>
      <c r="JFP845" s="203"/>
      <c r="JFQ845" s="203"/>
      <c r="JFR845" s="203"/>
      <c r="JFS845" s="203"/>
      <c r="JFT845" s="203"/>
      <c r="JFU845" s="203"/>
      <c r="JFV845" s="203"/>
      <c r="JFW845" s="203"/>
      <c r="JFX845" s="203"/>
      <c r="JFY845" s="203"/>
      <c r="JFZ845" s="203"/>
      <c r="JGA845" s="203"/>
      <c r="JGB845" s="203"/>
      <c r="JGC845" s="203"/>
      <c r="JGD845" s="203"/>
      <c r="JGE845" s="203"/>
      <c r="JGF845" s="203"/>
      <c r="JGG845" s="203"/>
      <c r="JGH845" s="203"/>
      <c r="JGI845" s="203"/>
      <c r="JGJ845" s="203"/>
      <c r="JGK845" s="203"/>
      <c r="JGL845" s="203"/>
      <c r="JGM845" s="203"/>
      <c r="JGN845" s="203"/>
      <c r="JGO845" s="203"/>
      <c r="JGP845" s="203"/>
      <c r="JGQ845" s="203"/>
      <c r="JGR845" s="203"/>
      <c r="JGS845" s="203"/>
      <c r="JGT845" s="203"/>
      <c r="JGU845" s="203"/>
      <c r="JGV845" s="203"/>
      <c r="JGW845" s="203"/>
      <c r="JGX845" s="203"/>
      <c r="JGY845" s="203"/>
      <c r="JGZ845" s="203"/>
      <c r="JHA845" s="203"/>
      <c r="JHB845" s="203"/>
      <c r="JHC845" s="203"/>
      <c r="JHD845" s="203"/>
      <c r="JHE845" s="203"/>
      <c r="JHF845" s="203"/>
      <c r="JHG845" s="203"/>
      <c r="JHH845" s="203"/>
      <c r="JHI845" s="203"/>
      <c r="JHJ845" s="203"/>
      <c r="JHK845" s="203"/>
      <c r="JHL845" s="203"/>
      <c r="JHM845" s="203"/>
      <c r="JHN845" s="203"/>
      <c r="JHO845" s="203"/>
      <c r="JHP845" s="203"/>
      <c r="JHQ845" s="203"/>
      <c r="JHR845" s="203"/>
      <c r="JHS845" s="203"/>
      <c r="JHT845" s="203"/>
      <c r="JHU845" s="203"/>
      <c r="JHV845" s="203"/>
      <c r="JHW845" s="203"/>
      <c r="JHX845" s="203"/>
      <c r="JHY845" s="203"/>
      <c r="JHZ845" s="203"/>
      <c r="JIA845" s="203"/>
      <c r="JIB845" s="203"/>
      <c r="JIC845" s="203"/>
      <c r="JID845" s="203"/>
      <c r="JIE845" s="203"/>
      <c r="JIF845" s="203"/>
      <c r="JIG845" s="203"/>
      <c r="JIH845" s="203"/>
      <c r="JII845" s="203"/>
      <c r="JIJ845" s="203"/>
      <c r="JIK845" s="203"/>
      <c r="JIL845" s="203"/>
      <c r="JIM845" s="203"/>
      <c r="JIN845" s="203"/>
      <c r="JIO845" s="203"/>
      <c r="JIP845" s="203"/>
      <c r="JIQ845" s="203"/>
      <c r="JIR845" s="203"/>
      <c r="JIS845" s="203"/>
      <c r="JIT845" s="203"/>
      <c r="JIU845" s="203"/>
      <c r="JIV845" s="203"/>
      <c r="JIW845" s="203"/>
      <c r="JIX845" s="203"/>
      <c r="JIY845" s="203"/>
      <c r="JIZ845" s="203"/>
      <c r="JJA845" s="203"/>
      <c r="JJB845" s="203"/>
      <c r="JJC845" s="203"/>
      <c r="JJD845" s="203"/>
      <c r="JJE845" s="203"/>
      <c r="JJF845" s="203"/>
      <c r="JJG845" s="203"/>
      <c r="JJH845" s="203"/>
      <c r="JJI845" s="203"/>
      <c r="JJJ845" s="203"/>
      <c r="JJK845" s="203"/>
      <c r="JJL845" s="203"/>
      <c r="JJM845" s="203"/>
      <c r="JJN845" s="203"/>
      <c r="JJO845" s="203"/>
      <c r="JJP845" s="203"/>
      <c r="JJQ845" s="203"/>
      <c r="JJR845" s="203"/>
      <c r="JJS845" s="203"/>
      <c r="JJT845" s="203"/>
      <c r="JJU845" s="203"/>
      <c r="JJV845" s="203"/>
      <c r="JJW845" s="203"/>
      <c r="JJX845" s="203"/>
      <c r="JJY845" s="203"/>
      <c r="JJZ845" s="203"/>
      <c r="JKA845" s="203"/>
      <c r="JKB845" s="203"/>
      <c r="JKC845" s="203"/>
      <c r="JKD845" s="203"/>
      <c r="JKE845" s="203"/>
      <c r="JKF845" s="203"/>
      <c r="JKG845" s="203"/>
      <c r="JKH845" s="203"/>
      <c r="JKI845" s="203"/>
      <c r="JKJ845" s="203"/>
      <c r="JKK845" s="203"/>
      <c r="JKL845" s="203"/>
      <c r="JKM845" s="203"/>
      <c r="JKN845" s="203"/>
      <c r="JKO845" s="203"/>
      <c r="JKP845" s="203"/>
      <c r="JKQ845" s="203"/>
      <c r="JKR845" s="203"/>
      <c r="JKS845" s="203"/>
      <c r="JKT845" s="203"/>
      <c r="JKU845" s="203"/>
      <c r="JKV845" s="203"/>
      <c r="JKW845" s="203"/>
      <c r="JKX845" s="203"/>
      <c r="JKY845" s="203"/>
      <c r="JKZ845" s="203"/>
      <c r="JLA845" s="203"/>
      <c r="JLB845" s="203"/>
      <c r="JLC845" s="203"/>
      <c r="JLD845" s="203"/>
      <c r="JLE845" s="203"/>
      <c r="JLF845" s="203"/>
      <c r="JLG845" s="203"/>
      <c r="JLH845" s="203"/>
      <c r="JLI845" s="203"/>
      <c r="JLJ845" s="203"/>
      <c r="JLK845" s="203"/>
      <c r="JLL845" s="203"/>
      <c r="JLM845" s="203"/>
      <c r="JLN845" s="203"/>
      <c r="JLO845" s="203"/>
      <c r="JLP845" s="203"/>
      <c r="JLQ845" s="203"/>
      <c r="JLR845" s="203"/>
      <c r="JLS845" s="203"/>
      <c r="JLT845" s="203"/>
      <c r="JLU845" s="203"/>
      <c r="JLV845" s="203"/>
      <c r="JLW845" s="203"/>
      <c r="JLX845" s="203"/>
      <c r="JLY845" s="203"/>
      <c r="JLZ845" s="203"/>
      <c r="JMA845" s="203"/>
      <c r="JMB845" s="203"/>
      <c r="JMC845" s="203"/>
      <c r="JMD845" s="203"/>
      <c r="JME845" s="203"/>
      <c r="JMF845" s="203"/>
      <c r="JMG845" s="203"/>
      <c r="JMH845" s="203"/>
      <c r="JMI845" s="203"/>
      <c r="JMJ845" s="203"/>
      <c r="JMK845" s="203"/>
      <c r="JML845" s="203"/>
      <c r="JMM845" s="203"/>
      <c r="JMN845" s="203"/>
      <c r="JMO845" s="203"/>
      <c r="JMP845" s="203"/>
      <c r="JMQ845" s="203"/>
      <c r="JMR845" s="203"/>
      <c r="JMS845" s="203"/>
      <c r="JMT845" s="203"/>
      <c r="JMU845" s="203"/>
      <c r="JMV845" s="203"/>
      <c r="JMW845" s="203"/>
      <c r="JMX845" s="203"/>
      <c r="JMY845" s="203"/>
      <c r="JMZ845" s="203"/>
      <c r="JNA845" s="203"/>
      <c r="JNB845" s="203"/>
      <c r="JNC845" s="203"/>
      <c r="JND845" s="203"/>
      <c r="JNE845" s="203"/>
      <c r="JNF845" s="203"/>
      <c r="JNG845" s="203"/>
      <c r="JNH845" s="203"/>
      <c r="JNI845" s="203"/>
      <c r="JNJ845" s="203"/>
      <c r="JNK845" s="203"/>
      <c r="JNL845" s="203"/>
      <c r="JNM845" s="203"/>
      <c r="JNN845" s="203"/>
      <c r="JNO845" s="203"/>
      <c r="JNP845" s="203"/>
      <c r="JNQ845" s="203"/>
      <c r="JNR845" s="203"/>
      <c r="JNS845" s="203"/>
      <c r="JNT845" s="203"/>
      <c r="JNU845" s="203"/>
      <c r="JNV845" s="203"/>
      <c r="JNW845" s="203"/>
      <c r="JNX845" s="203"/>
      <c r="JNY845" s="203"/>
      <c r="JNZ845" s="203"/>
      <c r="JOA845" s="203"/>
      <c r="JOB845" s="203"/>
      <c r="JOC845" s="203"/>
      <c r="JOD845" s="203"/>
      <c r="JOE845" s="203"/>
      <c r="JOF845" s="203"/>
      <c r="JOG845" s="203"/>
      <c r="JOH845" s="203"/>
      <c r="JOI845" s="203"/>
      <c r="JOJ845" s="203"/>
      <c r="JOK845" s="203"/>
      <c r="JOL845" s="203"/>
      <c r="JOM845" s="203"/>
      <c r="JON845" s="203"/>
      <c r="JOO845" s="203"/>
      <c r="JOP845" s="203"/>
      <c r="JOQ845" s="203"/>
      <c r="JOR845" s="203"/>
      <c r="JOS845" s="203"/>
      <c r="JOT845" s="203"/>
      <c r="JOU845" s="203"/>
      <c r="JOV845" s="203"/>
      <c r="JOW845" s="203"/>
      <c r="JOX845" s="203"/>
      <c r="JOY845" s="203"/>
      <c r="JOZ845" s="203"/>
      <c r="JPA845" s="203"/>
      <c r="JPB845" s="203"/>
      <c r="JPC845" s="203"/>
      <c r="JPD845" s="203"/>
      <c r="JPE845" s="203"/>
      <c r="JPF845" s="203"/>
      <c r="JPG845" s="203"/>
      <c r="JPH845" s="203"/>
      <c r="JPI845" s="203"/>
      <c r="JPJ845" s="203"/>
      <c r="JPK845" s="203"/>
      <c r="JPL845" s="203"/>
      <c r="JPM845" s="203"/>
      <c r="JPN845" s="203"/>
      <c r="JPO845" s="203"/>
      <c r="JPP845" s="203"/>
      <c r="JPQ845" s="203"/>
      <c r="JPR845" s="203"/>
      <c r="JPS845" s="203"/>
      <c r="JPT845" s="203"/>
      <c r="JPU845" s="203"/>
      <c r="JPV845" s="203"/>
      <c r="JPW845" s="203"/>
      <c r="JPX845" s="203"/>
      <c r="JPY845" s="203"/>
      <c r="JPZ845" s="203"/>
      <c r="JQA845" s="203"/>
      <c r="JQB845" s="203"/>
      <c r="JQC845" s="203"/>
      <c r="JQD845" s="203"/>
      <c r="JQE845" s="203"/>
      <c r="JQF845" s="203"/>
      <c r="JQG845" s="203"/>
      <c r="JQH845" s="203"/>
      <c r="JQI845" s="203"/>
      <c r="JQJ845" s="203"/>
      <c r="JQK845" s="203"/>
      <c r="JQL845" s="203"/>
      <c r="JQM845" s="203"/>
      <c r="JQN845" s="203"/>
      <c r="JQO845" s="203"/>
      <c r="JQP845" s="203"/>
      <c r="JQQ845" s="203"/>
      <c r="JQR845" s="203"/>
      <c r="JQS845" s="203"/>
      <c r="JQT845" s="203"/>
      <c r="JQU845" s="203"/>
      <c r="JQV845" s="203"/>
      <c r="JQW845" s="203"/>
      <c r="JQX845" s="203"/>
      <c r="JQY845" s="203"/>
      <c r="JQZ845" s="203"/>
      <c r="JRA845" s="203"/>
      <c r="JRB845" s="203"/>
      <c r="JRC845" s="203"/>
      <c r="JRD845" s="203"/>
      <c r="JRE845" s="203"/>
      <c r="JRF845" s="203"/>
      <c r="JRG845" s="203"/>
      <c r="JRH845" s="203"/>
      <c r="JRI845" s="203"/>
      <c r="JRJ845" s="203"/>
      <c r="JRK845" s="203"/>
      <c r="JRL845" s="203"/>
      <c r="JRM845" s="203"/>
      <c r="JRN845" s="203"/>
      <c r="JRO845" s="203"/>
      <c r="JRP845" s="203"/>
      <c r="JRQ845" s="203"/>
      <c r="JRR845" s="203"/>
      <c r="JRS845" s="203"/>
      <c r="JRT845" s="203"/>
      <c r="JRU845" s="203"/>
      <c r="JRV845" s="203"/>
      <c r="JRW845" s="203"/>
      <c r="JRX845" s="203"/>
      <c r="JRY845" s="203"/>
      <c r="JRZ845" s="203"/>
      <c r="JSA845" s="203"/>
      <c r="JSB845" s="203"/>
      <c r="JSC845" s="203"/>
      <c r="JSD845" s="203"/>
      <c r="JSE845" s="203"/>
      <c r="JSF845" s="203"/>
      <c r="JSG845" s="203"/>
      <c r="JSH845" s="203"/>
      <c r="JSI845" s="203"/>
      <c r="JSJ845" s="203"/>
      <c r="JSK845" s="203"/>
      <c r="JSL845" s="203"/>
      <c r="JSM845" s="203"/>
      <c r="JSN845" s="203"/>
      <c r="JSO845" s="203"/>
      <c r="JSP845" s="203"/>
      <c r="JSQ845" s="203"/>
      <c r="JSR845" s="203"/>
      <c r="JSS845" s="203"/>
      <c r="JST845" s="203"/>
      <c r="JSU845" s="203"/>
      <c r="JSV845" s="203"/>
      <c r="JSW845" s="203"/>
      <c r="JSX845" s="203"/>
      <c r="JSY845" s="203"/>
      <c r="JSZ845" s="203"/>
      <c r="JTA845" s="203"/>
      <c r="JTB845" s="203"/>
      <c r="JTC845" s="203"/>
      <c r="JTD845" s="203"/>
      <c r="JTE845" s="203"/>
      <c r="JTF845" s="203"/>
      <c r="JTG845" s="203"/>
      <c r="JTH845" s="203"/>
      <c r="JTI845" s="203"/>
      <c r="JTJ845" s="203"/>
      <c r="JTK845" s="203"/>
      <c r="JTL845" s="203"/>
      <c r="JTM845" s="203"/>
      <c r="JTN845" s="203"/>
      <c r="JTO845" s="203"/>
      <c r="JTP845" s="203"/>
      <c r="JTQ845" s="203"/>
      <c r="JTR845" s="203"/>
      <c r="JTS845" s="203"/>
      <c r="JTT845" s="203"/>
      <c r="JTU845" s="203"/>
      <c r="JTV845" s="203"/>
      <c r="JTW845" s="203"/>
      <c r="JTX845" s="203"/>
      <c r="JTY845" s="203"/>
      <c r="JTZ845" s="203"/>
      <c r="JUA845" s="203"/>
      <c r="JUB845" s="203"/>
      <c r="JUC845" s="203"/>
      <c r="JUD845" s="203"/>
      <c r="JUE845" s="203"/>
      <c r="JUF845" s="203"/>
      <c r="JUG845" s="203"/>
      <c r="JUH845" s="203"/>
      <c r="JUI845" s="203"/>
      <c r="JUJ845" s="203"/>
      <c r="JUK845" s="203"/>
      <c r="JUL845" s="203"/>
      <c r="JUM845" s="203"/>
      <c r="JUN845" s="203"/>
      <c r="JUO845" s="203"/>
      <c r="JUP845" s="203"/>
      <c r="JUQ845" s="203"/>
      <c r="JUR845" s="203"/>
      <c r="JUS845" s="203"/>
      <c r="JUT845" s="203"/>
      <c r="JUU845" s="203"/>
      <c r="JUV845" s="203"/>
      <c r="JUW845" s="203"/>
      <c r="JUX845" s="203"/>
      <c r="JUY845" s="203"/>
      <c r="JUZ845" s="203"/>
      <c r="JVA845" s="203"/>
      <c r="JVB845" s="203"/>
      <c r="JVC845" s="203"/>
      <c r="JVD845" s="203"/>
      <c r="JVE845" s="203"/>
      <c r="JVF845" s="203"/>
      <c r="JVG845" s="203"/>
      <c r="JVH845" s="203"/>
      <c r="JVI845" s="203"/>
      <c r="JVJ845" s="203"/>
      <c r="JVK845" s="203"/>
      <c r="JVL845" s="203"/>
      <c r="JVM845" s="203"/>
      <c r="JVN845" s="203"/>
      <c r="JVO845" s="203"/>
      <c r="JVP845" s="203"/>
      <c r="JVQ845" s="203"/>
      <c r="JVR845" s="203"/>
      <c r="JVS845" s="203"/>
      <c r="JVT845" s="203"/>
      <c r="JVU845" s="203"/>
      <c r="JVV845" s="203"/>
      <c r="JVW845" s="203"/>
      <c r="JVX845" s="203"/>
      <c r="JVY845" s="203"/>
      <c r="JVZ845" s="203"/>
      <c r="JWA845" s="203"/>
      <c r="JWB845" s="203"/>
      <c r="JWC845" s="203"/>
      <c r="JWD845" s="203"/>
      <c r="JWE845" s="203"/>
      <c r="JWF845" s="203"/>
      <c r="JWG845" s="203"/>
      <c r="JWH845" s="203"/>
      <c r="JWI845" s="203"/>
      <c r="JWJ845" s="203"/>
      <c r="JWK845" s="203"/>
      <c r="JWL845" s="203"/>
      <c r="JWM845" s="203"/>
      <c r="JWN845" s="203"/>
      <c r="JWO845" s="203"/>
      <c r="JWP845" s="203"/>
      <c r="JWQ845" s="203"/>
      <c r="JWR845" s="203"/>
      <c r="JWS845" s="203"/>
      <c r="JWT845" s="203"/>
      <c r="JWU845" s="203"/>
      <c r="JWV845" s="203"/>
      <c r="JWW845" s="203"/>
      <c r="JWX845" s="203"/>
      <c r="JWY845" s="203"/>
      <c r="JWZ845" s="203"/>
      <c r="JXA845" s="203"/>
      <c r="JXB845" s="203"/>
      <c r="JXC845" s="203"/>
      <c r="JXD845" s="203"/>
      <c r="JXE845" s="203"/>
      <c r="JXF845" s="203"/>
      <c r="JXG845" s="203"/>
      <c r="JXH845" s="203"/>
      <c r="JXI845" s="203"/>
      <c r="JXJ845" s="203"/>
      <c r="JXK845" s="203"/>
      <c r="JXL845" s="203"/>
      <c r="JXM845" s="203"/>
      <c r="JXN845" s="203"/>
      <c r="JXO845" s="203"/>
      <c r="JXP845" s="203"/>
      <c r="JXQ845" s="203"/>
      <c r="JXR845" s="203"/>
      <c r="JXS845" s="203"/>
      <c r="JXT845" s="203"/>
      <c r="JXU845" s="203"/>
      <c r="JXV845" s="203"/>
      <c r="JXW845" s="203"/>
      <c r="JXX845" s="203"/>
      <c r="JXY845" s="203"/>
      <c r="JXZ845" s="203"/>
      <c r="JYA845" s="203"/>
      <c r="JYB845" s="203"/>
      <c r="JYC845" s="203"/>
      <c r="JYD845" s="203"/>
      <c r="JYE845" s="203"/>
      <c r="JYF845" s="203"/>
      <c r="JYG845" s="203"/>
      <c r="JYH845" s="203"/>
      <c r="JYI845" s="203"/>
      <c r="JYJ845" s="203"/>
      <c r="JYK845" s="203"/>
      <c r="JYL845" s="203"/>
      <c r="JYM845" s="203"/>
      <c r="JYN845" s="203"/>
      <c r="JYO845" s="203"/>
      <c r="JYP845" s="203"/>
      <c r="JYQ845" s="203"/>
      <c r="JYR845" s="203"/>
      <c r="JYS845" s="203"/>
      <c r="JYT845" s="203"/>
      <c r="JYU845" s="203"/>
      <c r="JYV845" s="203"/>
      <c r="JYW845" s="203"/>
      <c r="JYX845" s="203"/>
      <c r="JYY845" s="203"/>
      <c r="JYZ845" s="203"/>
      <c r="JZA845" s="203"/>
      <c r="JZB845" s="203"/>
      <c r="JZC845" s="203"/>
      <c r="JZD845" s="203"/>
      <c r="JZE845" s="203"/>
      <c r="JZF845" s="203"/>
      <c r="JZG845" s="203"/>
      <c r="JZH845" s="203"/>
      <c r="JZI845" s="203"/>
      <c r="JZJ845" s="203"/>
      <c r="JZK845" s="203"/>
      <c r="JZL845" s="203"/>
      <c r="JZM845" s="203"/>
      <c r="JZN845" s="203"/>
      <c r="JZO845" s="203"/>
      <c r="JZP845" s="203"/>
      <c r="JZQ845" s="203"/>
      <c r="JZR845" s="203"/>
      <c r="JZS845" s="203"/>
      <c r="JZT845" s="203"/>
      <c r="JZU845" s="203"/>
      <c r="JZV845" s="203"/>
      <c r="JZW845" s="203"/>
      <c r="JZX845" s="203"/>
      <c r="JZY845" s="203"/>
      <c r="JZZ845" s="203"/>
      <c r="KAA845" s="203"/>
      <c r="KAB845" s="203"/>
      <c r="KAC845" s="203"/>
      <c r="KAD845" s="203"/>
      <c r="KAE845" s="203"/>
      <c r="KAF845" s="203"/>
      <c r="KAG845" s="203"/>
      <c r="KAH845" s="203"/>
      <c r="KAI845" s="203"/>
      <c r="KAJ845" s="203"/>
      <c r="KAK845" s="203"/>
      <c r="KAL845" s="203"/>
      <c r="KAM845" s="203"/>
      <c r="KAN845" s="203"/>
      <c r="KAO845" s="203"/>
      <c r="KAP845" s="203"/>
      <c r="KAQ845" s="203"/>
      <c r="KAR845" s="203"/>
      <c r="KAS845" s="203"/>
      <c r="KAT845" s="203"/>
      <c r="KAU845" s="203"/>
      <c r="KAV845" s="203"/>
      <c r="KAW845" s="203"/>
      <c r="KAX845" s="203"/>
      <c r="KAY845" s="203"/>
      <c r="KAZ845" s="203"/>
      <c r="KBA845" s="203"/>
      <c r="KBB845" s="203"/>
      <c r="KBC845" s="203"/>
      <c r="KBD845" s="203"/>
      <c r="KBE845" s="203"/>
      <c r="KBF845" s="203"/>
      <c r="KBG845" s="203"/>
      <c r="KBH845" s="203"/>
      <c r="KBI845" s="203"/>
      <c r="KBJ845" s="203"/>
      <c r="KBK845" s="203"/>
      <c r="KBL845" s="203"/>
      <c r="KBM845" s="203"/>
      <c r="KBN845" s="203"/>
      <c r="KBO845" s="203"/>
      <c r="KBP845" s="203"/>
      <c r="KBQ845" s="203"/>
      <c r="KBR845" s="203"/>
      <c r="KBS845" s="203"/>
      <c r="KBT845" s="203"/>
      <c r="KBU845" s="203"/>
      <c r="KBV845" s="203"/>
      <c r="KBW845" s="203"/>
      <c r="KBX845" s="203"/>
      <c r="KBY845" s="203"/>
      <c r="KBZ845" s="203"/>
      <c r="KCA845" s="203"/>
      <c r="KCB845" s="203"/>
      <c r="KCC845" s="203"/>
      <c r="KCD845" s="203"/>
      <c r="KCE845" s="203"/>
      <c r="KCF845" s="203"/>
      <c r="KCG845" s="203"/>
      <c r="KCH845" s="203"/>
      <c r="KCI845" s="203"/>
      <c r="KCJ845" s="203"/>
      <c r="KCK845" s="203"/>
      <c r="KCL845" s="203"/>
      <c r="KCM845" s="203"/>
      <c r="KCN845" s="203"/>
      <c r="KCO845" s="203"/>
      <c r="KCP845" s="203"/>
      <c r="KCQ845" s="203"/>
      <c r="KCR845" s="203"/>
      <c r="KCS845" s="203"/>
      <c r="KCT845" s="203"/>
      <c r="KCU845" s="203"/>
      <c r="KCV845" s="203"/>
      <c r="KCW845" s="203"/>
      <c r="KCX845" s="203"/>
      <c r="KCY845" s="203"/>
      <c r="KCZ845" s="203"/>
      <c r="KDA845" s="203"/>
      <c r="KDB845" s="203"/>
      <c r="KDC845" s="203"/>
      <c r="KDD845" s="203"/>
      <c r="KDE845" s="203"/>
      <c r="KDF845" s="203"/>
      <c r="KDG845" s="203"/>
      <c r="KDH845" s="203"/>
      <c r="KDI845" s="203"/>
      <c r="KDJ845" s="203"/>
      <c r="KDK845" s="203"/>
      <c r="KDL845" s="203"/>
      <c r="KDM845" s="203"/>
      <c r="KDN845" s="203"/>
      <c r="KDO845" s="203"/>
      <c r="KDP845" s="203"/>
      <c r="KDQ845" s="203"/>
      <c r="KDR845" s="203"/>
      <c r="KDS845" s="203"/>
      <c r="KDT845" s="203"/>
      <c r="KDU845" s="203"/>
      <c r="KDV845" s="203"/>
      <c r="KDW845" s="203"/>
      <c r="KDX845" s="203"/>
      <c r="KDY845" s="203"/>
      <c r="KDZ845" s="203"/>
      <c r="KEA845" s="203"/>
      <c r="KEB845" s="203"/>
      <c r="KEC845" s="203"/>
      <c r="KED845" s="203"/>
      <c r="KEE845" s="203"/>
      <c r="KEF845" s="203"/>
      <c r="KEG845" s="203"/>
      <c r="KEH845" s="203"/>
      <c r="KEI845" s="203"/>
      <c r="KEJ845" s="203"/>
      <c r="KEK845" s="203"/>
      <c r="KEL845" s="203"/>
      <c r="KEM845" s="203"/>
      <c r="KEN845" s="203"/>
      <c r="KEO845" s="203"/>
      <c r="KEP845" s="203"/>
      <c r="KEQ845" s="203"/>
      <c r="KER845" s="203"/>
      <c r="KES845" s="203"/>
      <c r="KET845" s="203"/>
      <c r="KEU845" s="203"/>
      <c r="KEV845" s="203"/>
      <c r="KEW845" s="203"/>
      <c r="KEX845" s="203"/>
      <c r="KEY845" s="203"/>
      <c r="KEZ845" s="203"/>
      <c r="KFA845" s="203"/>
      <c r="KFB845" s="203"/>
      <c r="KFC845" s="203"/>
      <c r="KFD845" s="203"/>
      <c r="KFE845" s="203"/>
      <c r="KFF845" s="203"/>
      <c r="KFG845" s="203"/>
      <c r="KFH845" s="203"/>
      <c r="KFI845" s="203"/>
      <c r="KFJ845" s="203"/>
      <c r="KFK845" s="203"/>
      <c r="KFL845" s="203"/>
      <c r="KFM845" s="203"/>
      <c r="KFN845" s="203"/>
      <c r="KFO845" s="203"/>
      <c r="KFP845" s="203"/>
      <c r="KFQ845" s="203"/>
      <c r="KFR845" s="203"/>
      <c r="KFS845" s="203"/>
      <c r="KFT845" s="203"/>
      <c r="KFU845" s="203"/>
      <c r="KFV845" s="203"/>
      <c r="KFW845" s="203"/>
      <c r="KFX845" s="203"/>
      <c r="KFY845" s="203"/>
      <c r="KFZ845" s="203"/>
      <c r="KGA845" s="203"/>
      <c r="KGB845" s="203"/>
      <c r="KGC845" s="203"/>
      <c r="KGD845" s="203"/>
      <c r="KGE845" s="203"/>
      <c r="KGF845" s="203"/>
      <c r="KGG845" s="203"/>
      <c r="KGH845" s="203"/>
      <c r="KGI845" s="203"/>
      <c r="KGJ845" s="203"/>
      <c r="KGK845" s="203"/>
      <c r="KGL845" s="203"/>
      <c r="KGM845" s="203"/>
      <c r="KGN845" s="203"/>
      <c r="KGO845" s="203"/>
      <c r="KGP845" s="203"/>
      <c r="KGQ845" s="203"/>
      <c r="KGR845" s="203"/>
      <c r="KGS845" s="203"/>
      <c r="KGT845" s="203"/>
      <c r="KGU845" s="203"/>
      <c r="KGV845" s="203"/>
      <c r="KGW845" s="203"/>
      <c r="KGX845" s="203"/>
      <c r="KGY845" s="203"/>
      <c r="KGZ845" s="203"/>
      <c r="KHA845" s="203"/>
      <c r="KHB845" s="203"/>
      <c r="KHC845" s="203"/>
      <c r="KHD845" s="203"/>
      <c r="KHE845" s="203"/>
      <c r="KHF845" s="203"/>
      <c r="KHG845" s="203"/>
      <c r="KHH845" s="203"/>
      <c r="KHI845" s="203"/>
      <c r="KHJ845" s="203"/>
      <c r="KHK845" s="203"/>
      <c r="KHL845" s="203"/>
      <c r="KHM845" s="203"/>
      <c r="KHN845" s="203"/>
      <c r="KHO845" s="203"/>
      <c r="KHP845" s="203"/>
      <c r="KHQ845" s="203"/>
      <c r="KHR845" s="203"/>
      <c r="KHS845" s="203"/>
      <c r="KHT845" s="203"/>
      <c r="KHU845" s="203"/>
      <c r="KHV845" s="203"/>
      <c r="KHW845" s="203"/>
      <c r="KHX845" s="203"/>
      <c r="KHY845" s="203"/>
      <c r="KHZ845" s="203"/>
      <c r="KIA845" s="203"/>
      <c r="KIB845" s="203"/>
      <c r="KIC845" s="203"/>
      <c r="KID845" s="203"/>
      <c r="KIE845" s="203"/>
      <c r="KIF845" s="203"/>
      <c r="KIG845" s="203"/>
      <c r="KIH845" s="203"/>
      <c r="KII845" s="203"/>
      <c r="KIJ845" s="203"/>
      <c r="KIK845" s="203"/>
      <c r="KIL845" s="203"/>
      <c r="KIM845" s="203"/>
      <c r="KIN845" s="203"/>
      <c r="KIO845" s="203"/>
      <c r="KIP845" s="203"/>
      <c r="KIQ845" s="203"/>
      <c r="KIR845" s="203"/>
      <c r="KIS845" s="203"/>
      <c r="KIT845" s="203"/>
      <c r="KIU845" s="203"/>
      <c r="KIV845" s="203"/>
      <c r="KIW845" s="203"/>
      <c r="KIX845" s="203"/>
      <c r="KIY845" s="203"/>
      <c r="KIZ845" s="203"/>
      <c r="KJA845" s="203"/>
      <c r="KJB845" s="203"/>
      <c r="KJC845" s="203"/>
      <c r="KJD845" s="203"/>
      <c r="KJE845" s="203"/>
      <c r="KJF845" s="203"/>
      <c r="KJG845" s="203"/>
      <c r="KJH845" s="203"/>
      <c r="KJI845" s="203"/>
      <c r="KJJ845" s="203"/>
      <c r="KJK845" s="203"/>
      <c r="KJL845" s="203"/>
      <c r="KJM845" s="203"/>
      <c r="KJN845" s="203"/>
      <c r="KJO845" s="203"/>
      <c r="KJP845" s="203"/>
      <c r="KJQ845" s="203"/>
      <c r="KJR845" s="203"/>
      <c r="KJS845" s="203"/>
      <c r="KJT845" s="203"/>
      <c r="KJU845" s="203"/>
      <c r="KJV845" s="203"/>
      <c r="KJW845" s="203"/>
      <c r="KJX845" s="203"/>
      <c r="KJY845" s="203"/>
      <c r="KJZ845" s="203"/>
      <c r="KKA845" s="203"/>
      <c r="KKB845" s="203"/>
      <c r="KKC845" s="203"/>
      <c r="KKD845" s="203"/>
      <c r="KKE845" s="203"/>
      <c r="KKF845" s="203"/>
      <c r="KKG845" s="203"/>
      <c r="KKH845" s="203"/>
      <c r="KKI845" s="203"/>
      <c r="KKJ845" s="203"/>
      <c r="KKK845" s="203"/>
      <c r="KKL845" s="203"/>
      <c r="KKM845" s="203"/>
      <c r="KKN845" s="203"/>
      <c r="KKO845" s="203"/>
      <c r="KKP845" s="203"/>
      <c r="KKQ845" s="203"/>
      <c r="KKR845" s="203"/>
      <c r="KKS845" s="203"/>
      <c r="KKT845" s="203"/>
      <c r="KKU845" s="203"/>
      <c r="KKV845" s="203"/>
      <c r="KKW845" s="203"/>
      <c r="KKX845" s="203"/>
      <c r="KKY845" s="203"/>
      <c r="KKZ845" s="203"/>
      <c r="KLA845" s="203"/>
      <c r="KLB845" s="203"/>
      <c r="KLC845" s="203"/>
      <c r="KLD845" s="203"/>
      <c r="KLE845" s="203"/>
      <c r="KLF845" s="203"/>
      <c r="KLG845" s="203"/>
      <c r="KLH845" s="203"/>
      <c r="KLI845" s="203"/>
      <c r="KLJ845" s="203"/>
      <c r="KLK845" s="203"/>
      <c r="KLL845" s="203"/>
      <c r="KLM845" s="203"/>
      <c r="KLN845" s="203"/>
      <c r="KLO845" s="203"/>
      <c r="KLP845" s="203"/>
      <c r="KLQ845" s="203"/>
      <c r="KLR845" s="203"/>
      <c r="KLS845" s="203"/>
      <c r="KLT845" s="203"/>
      <c r="KLU845" s="203"/>
      <c r="KLV845" s="203"/>
      <c r="KLW845" s="203"/>
      <c r="KLX845" s="203"/>
      <c r="KLY845" s="203"/>
      <c r="KLZ845" s="203"/>
      <c r="KMA845" s="203"/>
      <c r="KMB845" s="203"/>
      <c r="KMC845" s="203"/>
      <c r="KMD845" s="203"/>
      <c r="KME845" s="203"/>
      <c r="KMF845" s="203"/>
      <c r="KMG845" s="203"/>
      <c r="KMH845" s="203"/>
      <c r="KMI845" s="203"/>
      <c r="KMJ845" s="203"/>
      <c r="KMK845" s="203"/>
      <c r="KML845" s="203"/>
      <c r="KMM845" s="203"/>
      <c r="KMN845" s="203"/>
      <c r="KMO845" s="203"/>
      <c r="KMP845" s="203"/>
      <c r="KMQ845" s="203"/>
      <c r="KMR845" s="203"/>
      <c r="KMS845" s="203"/>
      <c r="KMT845" s="203"/>
      <c r="KMU845" s="203"/>
      <c r="KMV845" s="203"/>
      <c r="KMW845" s="203"/>
      <c r="KMX845" s="203"/>
      <c r="KMY845" s="203"/>
      <c r="KMZ845" s="203"/>
      <c r="KNA845" s="203"/>
      <c r="KNB845" s="203"/>
      <c r="KNC845" s="203"/>
      <c r="KND845" s="203"/>
      <c r="KNE845" s="203"/>
      <c r="KNF845" s="203"/>
      <c r="KNG845" s="203"/>
      <c r="KNH845" s="203"/>
      <c r="KNI845" s="203"/>
      <c r="KNJ845" s="203"/>
      <c r="KNK845" s="203"/>
      <c r="KNL845" s="203"/>
      <c r="KNM845" s="203"/>
      <c r="KNN845" s="203"/>
      <c r="KNO845" s="203"/>
      <c r="KNP845" s="203"/>
      <c r="KNQ845" s="203"/>
      <c r="KNR845" s="203"/>
      <c r="KNS845" s="203"/>
      <c r="KNT845" s="203"/>
      <c r="KNU845" s="203"/>
      <c r="KNV845" s="203"/>
      <c r="KNW845" s="203"/>
      <c r="KNX845" s="203"/>
      <c r="KNY845" s="203"/>
      <c r="KNZ845" s="203"/>
      <c r="KOA845" s="203"/>
      <c r="KOB845" s="203"/>
      <c r="KOC845" s="203"/>
      <c r="KOD845" s="203"/>
      <c r="KOE845" s="203"/>
      <c r="KOF845" s="203"/>
      <c r="KOG845" s="203"/>
      <c r="KOH845" s="203"/>
      <c r="KOI845" s="203"/>
      <c r="KOJ845" s="203"/>
      <c r="KOK845" s="203"/>
      <c r="KOL845" s="203"/>
      <c r="KOM845" s="203"/>
      <c r="KON845" s="203"/>
      <c r="KOO845" s="203"/>
      <c r="KOP845" s="203"/>
      <c r="KOQ845" s="203"/>
      <c r="KOR845" s="203"/>
      <c r="KOS845" s="203"/>
      <c r="KOT845" s="203"/>
      <c r="KOU845" s="203"/>
      <c r="KOV845" s="203"/>
      <c r="KOW845" s="203"/>
      <c r="KOX845" s="203"/>
      <c r="KOY845" s="203"/>
      <c r="KOZ845" s="203"/>
      <c r="KPA845" s="203"/>
      <c r="KPB845" s="203"/>
      <c r="KPC845" s="203"/>
      <c r="KPD845" s="203"/>
      <c r="KPE845" s="203"/>
      <c r="KPF845" s="203"/>
      <c r="KPG845" s="203"/>
      <c r="KPH845" s="203"/>
      <c r="KPI845" s="203"/>
      <c r="KPJ845" s="203"/>
      <c r="KPK845" s="203"/>
      <c r="KPL845" s="203"/>
      <c r="KPM845" s="203"/>
      <c r="KPN845" s="203"/>
      <c r="KPO845" s="203"/>
      <c r="KPP845" s="203"/>
      <c r="KPQ845" s="203"/>
      <c r="KPR845" s="203"/>
      <c r="KPS845" s="203"/>
      <c r="KPT845" s="203"/>
      <c r="KPU845" s="203"/>
      <c r="KPV845" s="203"/>
      <c r="KPW845" s="203"/>
      <c r="KPX845" s="203"/>
      <c r="KPY845" s="203"/>
      <c r="KPZ845" s="203"/>
      <c r="KQA845" s="203"/>
      <c r="KQB845" s="203"/>
      <c r="KQC845" s="203"/>
      <c r="KQD845" s="203"/>
      <c r="KQE845" s="203"/>
      <c r="KQF845" s="203"/>
      <c r="KQG845" s="203"/>
      <c r="KQH845" s="203"/>
      <c r="KQI845" s="203"/>
      <c r="KQJ845" s="203"/>
      <c r="KQK845" s="203"/>
      <c r="KQL845" s="203"/>
      <c r="KQM845" s="203"/>
      <c r="KQN845" s="203"/>
      <c r="KQO845" s="203"/>
      <c r="KQP845" s="203"/>
      <c r="KQQ845" s="203"/>
      <c r="KQR845" s="203"/>
      <c r="KQS845" s="203"/>
      <c r="KQT845" s="203"/>
      <c r="KQU845" s="203"/>
      <c r="KQV845" s="203"/>
      <c r="KQW845" s="203"/>
      <c r="KQX845" s="203"/>
      <c r="KQY845" s="203"/>
      <c r="KQZ845" s="203"/>
      <c r="KRA845" s="203"/>
      <c r="KRB845" s="203"/>
      <c r="KRC845" s="203"/>
      <c r="KRD845" s="203"/>
      <c r="KRE845" s="203"/>
      <c r="KRF845" s="203"/>
      <c r="KRG845" s="203"/>
      <c r="KRH845" s="203"/>
      <c r="KRI845" s="203"/>
      <c r="KRJ845" s="203"/>
      <c r="KRK845" s="203"/>
      <c r="KRL845" s="203"/>
      <c r="KRM845" s="203"/>
      <c r="KRN845" s="203"/>
      <c r="KRO845" s="203"/>
      <c r="KRP845" s="203"/>
      <c r="KRQ845" s="203"/>
      <c r="KRR845" s="203"/>
      <c r="KRS845" s="203"/>
      <c r="KRT845" s="203"/>
      <c r="KRU845" s="203"/>
      <c r="KRV845" s="203"/>
      <c r="KRW845" s="203"/>
      <c r="KRX845" s="203"/>
      <c r="KRY845" s="203"/>
      <c r="KRZ845" s="203"/>
      <c r="KSA845" s="203"/>
      <c r="KSB845" s="203"/>
      <c r="KSC845" s="203"/>
      <c r="KSD845" s="203"/>
      <c r="KSE845" s="203"/>
      <c r="KSF845" s="203"/>
      <c r="KSG845" s="203"/>
      <c r="KSH845" s="203"/>
      <c r="KSI845" s="203"/>
      <c r="KSJ845" s="203"/>
      <c r="KSK845" s="203"/>
      <c r="KSL845" s="203"/>
      <c r="KSM845" s="203"/>
      <c r="KSN845" s="203"/>
      <c r="KSO845" s="203"/>
      <c r="KSP845" s="203"/>
      <c r="KSQ845" s="203"/>
      <c r="KSR845" s="203"/>
      <c r="KSS845" s="203"/>
      <c r="KST845" s="203"/>
      <c r="KSU845" s="203"/>
      <c r="KSV845" s="203"/>
      <c r="KSW845" s="203"/>
      <c r="KSX845" s="203"/>
      <c r="KSY845" s="203"/>
      <c r="KSZ845" s="203"/>
      <c r="KTA845" s="203"/>
      <c r="KTB845" s="203"/>
      <c r="KTC845" s="203"/>
      <c r="KTD845" s="203"/>
      <c r="KTE845" s="203"/>
      <c r="KTF845" s="203"/>
      <c r="KTG845" s="203"/>
      <c r="KTH845" s="203"/>
      <c r="KTI845" s="203"/>
      <c r="KTJ845" s="203"/>
      <c r="KTK845" s="203"/>
      <c r="KTL845" s="203"/>
      <c r="KTM845" s="203"/>
      <c r="KTN845" s="203"/>
      <c r="KTO845" s="203"/>
      <c r="KTP845" s="203"/>
      <c r="KTQ845" s="203"/>
      <c r="KTR845" s="203"/>
      <c r="KTS845" s="203"/>
      <c r="KTT845" s="203"/>
      <c r="KTU845" s="203"/>
      <c r="KTV845" s="203"/>
      <c r="KTW845" s="203"/>
      <c r="KTX845" s="203"/>
      <c r="KTY845" s="203"/>
      <c r="KTZ845" s="203"/>
      <c r="KUA845" s="203"/>
      <c r="KUB845" s="203"/>
      <c r="KUC845" s="203"/>
      <c r="KUD845" s="203"/>
      <c r="KUE845" s="203"/>
      <c r="KUF845" s="203"/>
      <c r="KUG845" s="203"/>
      <c r="KUH845" s="203"/>
      <c r="KUI845" s="203"/>
      <c r="KUJ845" s="203"/>
      <c r="KUK845" s="203"/>
      <c r="KUL845" s="203"/>
      <c r="KUM845" s="203"/>
      <c r="KUN845" s="203"/>
      <c r="KUO845" s="203"/>
      <c r="KUP845" s="203"/>
      <c r="KUQ845" s="203"/>
      <c r="KUR845" s="203"/>
      <c r="KUS845" s="203"/>
      <c r="KUT845" s="203"/>
      <c r="KUU845" s="203"/>
      <c r="KUV845" s="203"/>
      <c r="KUW845" s="203"/>
      <c r="KUX845" s="203"/>
      <c r="KUY845" s="203"/>
      <c r="KUZ845" s="203"/>
      <c r="KVA845" s="203"/>
      <c r="KVB845" s="203"/>
      <c r="KVC845" s="203"/>
      <c r="KVD845" s="203"/>
      <c r="KVE845" s="203"/>
      <c r="KVF845" s="203"/>
      <c r="KVG845" s="203"/>
      <c r="KVH845" s="203"/>
      <c r="KVI845" s="203"/>
      <c r="KVJ845" s="203"/>
      <c r="KVK845" s="203"/>
      <c r="KVL845" s="203"/>
      <c r="KVM845" s="203"/>
      <c r="KVN845" s="203"/>
      <c r="KVO845" s="203"/>
      <c r="KVP845" s="203"/>
      <c r="KVQ845" s="203"/>
      <c r="KVR845" s="203"/>
      <c r="KVS845" s="203"/>
      <c r="KVT845" s="203"/>
      <c r="KVU845" s="203"/>
      <c r="KVV845" s="203"/>
      <c r="KVW845" s="203"/>
      <c r="KVX845" s="203"/>
      <c r="KVY845" s="203"/>
      <c r="KVZ845" s="203"/>
      <c r="KWA845" s="203"/>
      <c r="KWB845" s="203"/>
      <c r="KWC845" s="203"/>
      <c r="KWD845" s="203"/>
      <c r="KWE845" s="203"/>
      <c r="KWF845" s="203"/>
      <c r="KWG845" s="203"/>
      <c r="KWH845" s="203"/>
      <c r="KWI845" s="203"/>
      <c r="KWJ845" s="203"/>
      <c r="KWK845" s="203"/>
      <c r="KWL845" s="203"/>
      <c r="KWM845" s="203"/>
      <c r="KWN845" s="203"/>
      <c r="KWO845" s="203"/>
      <c r="KWP845" s="203"/>
      <c r="KWQ845" s="203"/>
      <c r="KWR845" s="203"/>
      <c r="KWS845" s="203"/>
      <c r="KWT845" s="203"/>
      <c r="KWU845" s="203"/>
      <c r="KWV845" s="203"/>
      <c r="KWW845" s="203"/>
      <c r="KWX845" s="203"/>
      <c r="KWY845" s="203"/>
      <c r="KWZ845" s="203"/>
      <c r="KXA845" s="203"/>
      <c r="KXB845" s="203"/>
      <c r="KXC845" s="203"/>
      <c r="KXD845" s="203"/>
      <c r="KXE845" s="203"/>
      <c r="KXF845" s="203"/>
      <c r="KXG845" s="203"/>
      <c r="KXH845" s="203"/>
      <c r="KXI845" s="203"/>
      <c r="KXJ845" s="203"/>
      <c r="KXK845" s="203"/>
      <c r="KXL845" s="203"/>
      <c r="KXM845" s="203"/>
      <c r="KXN845" s="203"/>
      <c r="KXO845" s="203"/>
      <c r="KXP845" s="203"/>
      <c r="KXQ845" s="203"/>
      <c r="KXR845" s="203"/>
      <c r="KXS845" s="203"/>
      <c r="KXT845" s="203"/>
      <c r="KXU845" s="203"/>
      <c r="KXV845" s="203"/>
      <c r="KXW845" s="203"/>
      <c r="KXX845" s="203"/>
      <c r="KXY845" s="203"/>
      <c r="KXZ845" s="203"/>
      <c r="KYA845" s="203"/>
      <c r="KYB845" s="203"/>
      <c r="KYC845" s="203"/>
      <c r="KYD845" s="203"/>
      <c r="KYE845" s="203"/>
      <c r="KYF845" s="203"/>
      <c r="KYG845" s="203"/>
      <c r="KYH845" s="203"/>
      <c r="KYI845" s="203"/>
      <c r="KYJ845" s="203"/>
      <c r="KYK845" s="203"/>
      <c r="KYL845" s="203"/>
      <c r="KYM845" s="203"/>
      <c r="KYN845" s="203"/>
      <c r="KYO845" s="203"/>
      <c r="KYP845" s="203"/>
      <c r="KYQ845" s="203"/>
      <c r="KYR845" s="203"/>
      <c r="KYS845" s="203"/>
      <c r="KYT845" s="203"/>
      <c r="KYU845" s="203"/>
      <c r="KYV845" s="203"/>
      <c r="KYW845" s="203"/>
      <c r="KYX845" s="203"/>
      <c r="KYY845" s="203"/>
      <c r="KYZ845" s="203"/>
      <c r="KZA845" s="203"/>
      <c r="KZB845" s="203"/>
      <c r="KZC845" s="203"/>
      <c r="KZD845" s="203"/>
      <c r="KZE845" s="203"/>
      <c r="KZF845" s="203"/>
      <c r="KZG845" s="203"/>
      <c r="KZH845" s="203"/>
      <c r="KZI845" s="203"/>
      <c r="KZJ845" s="203"/>
      <c r="KZK845" s="203"/>
      <c r="KZL845" s="203"/>
      <c r="KZM845" s="203"/>
      <c r="KZN845" s="203"/>
      <c r="KZO845" s="203"/>
      <c r="KZP845" s="203"/>
      <c r="KZQ845" s="203"/>
      <c r="KZR845" s="203"/>
      <c r="KZS845" s="203"/>
      <c r="KZT845" s="203"/>
      <c r="KZU845" s="203"/>
      <c r="KZV845" s="203"/>
      <c r="KZW845" s="203"/>
      <c r="KZX845" s="203"/>
      <c r="KZY845" s="203"/>
      <c r="KZZ845" s="203"/>
      <c r="LAA845" s="203"/>
      <c r="LAB845" s="203"/>
      <c r="LAC845" s="203"/>
      <c r="LAD845" s="203"/>
      <c r="LAE845" s="203"/>
      <c r="LAF845" s="203"/>
      <c r="LAG845" s="203"/>
      <c r="LAH845" s="203"/>
      <c r="LAI845" s="203"/>
      <c r="LAJ845" s="203"/>
      <c r="LAK845" s="203"/>
      <c r="LAL845" s="203"/>
      <c r="LAM845" s="203"/>
      <c r="LAN845" s="203"/>
      <c r="LAO845" s="203"/>
      <c r="LAP845" s="203"/>
      <c r="LAQ845" s="203"/>
      <c r="LAR845" s="203"/>
      <c r="LAS845" s="203"/>
      <c r="LAT845" s="203"/>
      <c r="LAU845" s="203"/>
      <c r="LAV845" s="203"/>
      <c r="LAW845" s="203"/>
      <c r="LAX845" s="203"/>
      <c r="LAY845" s="203"/>
      <c r="LAZ845" s="203"/>
      <c r="LBA845" s="203"/>
      <c r="LBB845" s="203"/>
      <c r="LBC845" s="203"/>
      <c r="LBD845" s="203"/>
      <c r="LBE845" s="203"/>
      <c r="LBF845" s="203"/>
      <c r="LBG845" s="203"/>
      <c r="LBH845" s="203"/>
      <c r="LBI845" s="203"/>
      <c r="LBJ845" s="203"/>
      <c r="LBK845" s="203"/>
      <c r="LBL845" s="203"/>
      <c r="LBM845" s="203"/>
      <c r="LBN845" s="203"/>
      <c r="LBO845" s="203"/>
      <c r="LBP845" s="203"/>
      <c r="LBQ845" s="203"/>
      <c r="LBR845" s="203"/>
      <c r="LBS845" s="203"/>
      <c r="LBT845" s="203"/>
      <c r="LBU845" s="203"/>
      <c r="LBV845" s="203"/>
      <c r="LBW845" s="203"/>
      <c r="LBX845" s="203"/>
      <c r="LBY845" s="203"/>
      <c r="LBZ845" s="203"/>
      <c r="LCA845" s="203"/>
      <c r="LCB845" s="203"/>
      <c r="LCC845" s="203"/>
      <c r="LCD845" s="203"/>
      <c r="LCE845" s="203"/>
      <c r="LCF845" s="203"/>
      <c r="LCG845" s="203"/>
      <c r="LCH845" s="203"/>
      <c r="LCI845" s="203"/>
      <c r="LCJ845" s="203"/>
      <c r="LCK845" s="203"/>
      <c r="LCL845" s="203"/>
      <c r="LCM845" s="203"/>
      <c r="LCN845" s="203"/>
      <c r="LCO845" s="203"/>
      <c r="LCP845" s="203"/>
      <c r="LCQ845" s="203"/>
      <c r="LCR845" s="203"/>
      <c r="LCS845" s="203"/>
      <c r="LCT845" s="203"/>
      <c r="LCU845" s="203"/>
      <c r="LCV845" s="203"/>
      <c r="LCW845" s="203"/>
      <c r="LCX845" s="203"/>
      <c r="LCY845" s="203"/>
      <c r="LCZ845" s="203"/>
      <c r="LDA845" s="203"/>
      <c r="LDB845" s="203"/>
      <c r="LDC845" s="203"/>
      <c r="LDD845" s="203"/>
      <c r="LDE845" s="203"/>
      <c r="LDF845" s="203"/>
      <c r="LDG845" s="203"/>
      <c r="LDH845" s="203"/>
      <c r="LDI845" s="203"/>
      <c r="LDJ845" s="203"/>
      <c r="LDK845" s="203"/>
      <c r="LDL845" s="203"/>
      <c r="LDM845" s="203"/>
      <c r="LDN845" s="203"/>
      <c r="LDO845" s="203"/>
      <c r="LDP845" s="203"/>
      <c r="LDQ845" s="203"/>
      <c r="LDR845" s="203"/>
      <c r="LDS845" s="203"/>
      <c r="LDT845" s="203"/>
      <c r="LDU845" s="203"/>
      <c r="LDV845" s="203"/>
      <c r="LDW845" s="203"/>
      <c r="LDX845" s="203"/>
      <c r="LDY845" s="203"/>
      <c r="LDZ845" s="203"/>
      <c r="LEA845" s="203"/>
      <c r="LEB845" s="203"/>
      <c r="LEC845" s="203"/>
      <c r="LED845" s="203"/>
      <c r="LEE845" s="203"/>
      <c r="LEF845" s="203"/>
      <c r="LEG845" s="203"/>
      <c r="LEH845" s="203"/>
      <c r="LEI845" s="203"/>
      <c r="LEJ845" s="203"/>
      <c r="LEK845" s="203"/>
      <c r="LEL845" s="203"/>
      <c r="LEM845" s="203"/>
      <c r="LEN845" s="203"/>
      <c r="LEO845" s="203"/>
      <c r="LEP845" s="203"/>
      <c r="LEQ845" s="203"/>
      <c r="LER845" s="203"/>
      <c r="LES845" s="203"/>
      <c r="LET845" s="203"/>
      <c r="LEU845" s="203"/>
      <c r="LEV845" s="203"/>
      <c r="LEW845" s="203"/>
      <c r="LEX845" s="203"/>
      <c r="LEY845" s="203"/>
      <c r="LEZ845" s="203"/>
      <c r="LFA845" s="203"/>
      <c r="LFB845" s="203"/>
      <c r="LFC845" s="203"/>
      <c r="LFD845" s="203"/>
      <c r="LFE845" s="203"/>
      <c r="LFF845" s="203"/>
      <c r="LFG845" s="203"/>
      <c r="LFH845" s="203"/>
      <c r="LFI845" s="203"/>
      <c r="LFJ845" s="203"/>
      <c r="LFK845" s="203"/>
      <c r="LFL845" s="203"/>
      <c r="LFM845" s="203"/>
      <c r="LFN845" s="203"/>
      <c r="LFO845" s="203"/>
      <c r="LFP845" s="203"/>
      <c r="LFQ845" s="203"/>
      <c r="LFR845" s="203"/>
      <c r="LFS845" s="203"/>
      <c r="LFT845" s="203"/>
      <c r="LFU845" s="203"/>
      <c r="LFV845" s="203"/>
      <c r="LFW845" s="203"/>
      <c r="LFX845" s="203"/>
      <c r="LFY845" s="203"/>
      <c r="LFZ845" s="203"/>
      <c r="LGA845" s="203"/>
      <c r="LGB845" s="203"/>
      <c r="LGC845" s="203"/>
      <c r="LGD845" s="203"/>
      <c r="LGE845" s="203"/>
      <c r="LGF845" s="203"/>
      <c r="LGG845" s="203"/>
      <c r="LGH845" s="203"/>
      <c r="LGI845" s="203"/>
      <c r="LGJ845" s="203"/>
      <c r="LGK845" s="203"/>
      <c r="LGL845" s="203"/>
      <c r="LGM845" s="203"/>
      <c r="LGN845" s="203"/>
      <c r="LGO845" s="203"/>
      <c r="LGP845" s="203"/>
      <c r="LGQ845" s="203"/>
      <c r="LGR845" s="203"/>
      <c r="LGS845" s="203"/>
      <c r="LGT845" s="203"/>
      <c r="LGU845" s="203"/>
      <c r="LGV845" s="203"/>
      <c r="LGW845" s="203"/>
      <c r="LGX845" s="203"/>
      <c r="LGY845" s="203"/>
      <c r="LGZ845" s="203"/>
      <c r="LHA845" s="203"/>
      <c r="LHB845" s="203"/>
      <c r="LHC845" s="203"/>
      <c r="LHD845" s="203"/>
      <c r="LHE845" s="203"/>
      <c r="LHF845" s="203"/>
      <c r="LHG845" s="203"/>
      <c r="LHH845" s="203"/>
      <c r="LHI845" s="203"/>
      <c r="LHJ845" s="203"/>
      <c r="LHK845" s="203"/>
      <c r="LHL845" s="203"/>
      <c r="LHM845" s="203"/>
      <c r="LHN845" s="203"/>
      <c r="LHO845" s="203"/>
      <c r="LHP845" s="203"/>
      <c r="LHQ845" s="203"/>
      <c r="LHR845" s="203"/>
      <c r="LHS845" s="203"/>
      <c r="LHT845" s="203"/>
      <c r="LHU845" s="203"/>
      <c r="LHV845" s="203"/>
      <c r="LHW845" s="203"/>
      <c r="LHX845" s="203"/>
      <c r="LHY845" s="203"/>
      <c r="LHZ845" s="203"/>
      <c r="LIA845" s="203"/>
      <c r="LIB845" s="203"/>
      <c r="LIC845" s="203"/>
      <c r="LID845" s="203"/>
      <c r="LIE845" s="203"/>
      <c r="LIF845" s="203"/>
      <c r="LIG845" s="203"/>
      <c r="LIH845" s="203"/>
      <c r="LII845" s="203"/>
      <c r="LIJ845" s="203"/>
      <c r="LIK845" s="203"/>
      <c r="LIL845" s="203"/>
      <c r="LIM845" s="203"/>
      <c r="LIN845" s="203"/>
      <c r="LIO845" s="203"/>
      <c r="LIP845" s="203"/>
      <c r="LIQ845" s="203"/>
      <c r="LIR845" s="203"/>
      <c r="LIS845" s="203"/>
      <c r="LIT845" s="203"/>
      <c r="LIU845" s="203"/>
      <c r="LIV845" s="203"/>
      <c r="LIW845" s="203"/>
      <c r="LIX845" s="203"/>
      <c r="LIY845" s="203"/>
      <c r="LIZ845" s="203"/>
      <c r="LJA845" s="203"/>
      <c r="LJB845" s="203"/>
      <c r="LJC845" s="203"/>
      <c r="LJD845" s="203"/>
      <c r="LJE845" s="203"/>
      <c r="LJF845" s="203"/>
      <c r="LJG845" s="203"/>
      <c r="LJH845" s="203"/>
      <c r="LJI845" s="203"/>
      <c r="LJJ845" s="203"/>
      <c r="LJK845" s="203"/>
      <c r="LJL845" s="203"/>
      <c r="LJM845" s="203"/>
      <c r="LJN845" s="203"/>
      <c r="LJO845" s="203"/>
      <c r="LJP845" s="203"/>
      <c r="LJQ845" s="203"/>
      <c r="LJR845" s="203"/>
      <c r="LJS845" s="203"/>
      <c r="LJT845" s="203"/>
      <c r="LJU845" s="203"/>
      <c r="LJV845" s="203"/>
      <c r="LJW845" s="203"/>
      <c r="LJX845" s="203"/>
      <c r="LJY845" s="203"/>
      <c r="LJZ845" s="203"/>
      <c r="LKA845" s="203"/>
      <c r="LKB845" s="203"/>
      <c r="LKC845" s="203"/>
      <c r="LKD845" s="203"/>
      <c r="LKE845" s="203"/>
      <c r="LKF845" s="203"/>
      <c r="LKG845" s="203"/>
      <c r="LKH845" s="203"/>
      <c r="LKI845" s="203"/>
      <c r="LKJ845" s="203"/>
      <c r="LKK845" s="203"/>
      <c r="LKL845" s="203"/>
      <c r="LKM845" s="203"/>
      <c r="LKN845" s="203"/>
      <c r="LKO845" s="203"/>
      <c r="LKP845" s="203"/>
      <c r="LKQ845" s="203"/>
      <c r="LKR845" s="203"/>
      <c r="LKS845" s="203"/>
      <c r="LKT845" s="203"/>
      <c r="LKU845" s="203"/>
      <c r="LKV845" s="203"/>
      <c r="LKW845" s="203"/>
      <c r="LKX845" s="203"/>
      <c r="LKY845" s="203"/>
      <c r="LKZ845" s="203"/>
      <c r="LLA845" s="203"/>
      <c r="LLB845" s="203"/>
      <c r="LLC845" s="203"/>
      <c r="LLD845" s="203"/>
      <c r="LLE845" s="203"/>
      <c r="LLF845" s="203"/>
      <c r="LLG845" s="203"/>
      <c r="LLH845" s="203"/>
      <c r="LLI845" s="203"/>
      <c r="LLJ845" s="203"/>
      <c r="LLK845" s="203"/>
      <c r="LLL845" s="203"/>
      <c r="LLM845" s="203"/>
      <c r="LLN845" s="203"/>
      <c r="LLO845" s="203"/>
      <c r="LLP845" s="203"/>
      <c r="LLQ845" s="203"/>
      <c r="LLR845" s="203"/>
      <c r="LLS845" s="203"/>
      <c r="LLT845" s="203"/>
      <c r="LLU845" s="203"/>
      <c r="LLV845" s="203"/>
      <c r="LLW845" s="203"/>
      <c r="LLX845" s="203"/>
      <c r="LLY845" s="203"/>
      <c r="LLZ845" s="203"/>
      <c r="LMA845" s="203"/>
      <c r="LMB845" s="203"/>
      <c r="LMC845" s="203"/>
      <c r="LMD845" s="203"/>
      <c r="LME845" s="203"/>
      <c r="LMF845" s="203"/>
      <c r="LMG845" s="203"/>
      <c r="LMH845" s="203"/>
      <c r="LMI845" s="203"/>
      <c r="LMJ845" s="203"/>
      <c r="LMK845" s="203"/>
      <c r="LML845" s="203"/>
      <c r="LMM845" s="203"/>
      <c r="LMN845" s="203"/>
      <c r="LMO845" s="203"/>
      <c r="LMP845" s="203"/>
      <c r="LMQ845" s="203"/>
      <c r="LMR845" s="203"/>
      <c r="LMS845" s="203"/>
      <c r="LMT845" s="203"/>
      <c r="LMU845" s="203"/>
      <c r="LMV845" s="203"/>
      <c r="LMW845" s="203"/>
      <c r="LMX845" s="203"/>
      <c r="LMY845" s="203"/>
      <c r="LMZ845" s="203"/>
      <c r="LNA845" s="203"/>
      <c r="LNB845" s="203"/>
      <c r="LNC845" s="203"/>
      <c r="LND845" s="203"/>
      <c r="LNE845" s="203"/>
      <c r="LNF845" s="203"/>
      <c r="LNG845" s="203"/>
      <c r="LNH845" s="203"/>
      <c r="LNI845" s="203"/>
      <c r="LNJ845" s="203"/>
      <c r="LNK845" s="203"/>
      <c r="LNL845" s="203"/>
      <c r="LNM845" s="203"/>
      <c r="LNN845" s="203"/>
      <c r="LNO845" s="203"/>
      <c r="LNP845" s="203"/>
      <c r="LNQ845" s="203"/>
      <c r="LNR845" s="203"/>
      <c r="LNS845" s="203"/>
      <c r="LNT845" s="203"/>
      <c r="LNU845" s="203"/>
      <c r="LNV845" s="203"/>
      <c r="LNW845" s="203"/>
      <c r="LNX845" s="203"/>
      <c r="LNY845" s="203"/>
      <c r="LNZ845" s="203"/>
      <c r="LOA845" s="203"/>
      <c r="LOB845" s="203"/>
      <c r="LOC845" s="203"/>
      <c r="LOD845" s="203"/>
      <c r="LOE845" s="203"/>
      <c r="LOF845" s="203"/>
      <c r="LOG845" s="203"/>
      <c r="LOH845" s="203"/>
      <c r="LOI845" s="203"/>
      <c r="LOJ845" s="203"/>
      <c r="LOK845" s="203"/>
      <c r="LOL845" s="203"/>
      <c r="LOM845" s="203"/>
      <c r="LON845" s="203"/>
      <c r="LOO845" s="203"/>
      <c r="LOP845" s="203"/>
      <c r="LOQ845" s="203"/>
      <c r="LOR845" s="203"/>
      <c r="LOS845" s="203"/>
      <c r="LOT845" s="203"/>
      <c r="LOU845" s="203"/>
      <c r="LOV845" s="203"/>
      <c r="LOW845" s="203"/>
      <c r="LOX845" s="203"/>
      <c r="LOY845" s="203"/>
      <c r="LOZ845" s="203"/>
      <c r="LPA845" s="203"/>
      <c r="LPB845" s="203"/>
      <c r="LPC845" s="203"/>
      <c r="LPD845" s="203"/>
      <c r="LPE845" s="203"/>
      <c r="LPF845" s="203"/>
      <c r="LPG845" s="203"/>
      <c r="LPH845" s="203"/>
      <c r="LPI845" s="203"/>
      <c r="LPJ845" s="203"/>
      <c r="LPK845" s="203"/>
      <c r="LPL845" s="203"/>
      <c r="LPM845" s="203"/>
      <c r="LPN845" s="203"/>
      <c r="LPO845" s="203"/>
      <c r="LPP845" s="203"/>
      <c r="LPQ845" s="203"/>
      <c r="LPR845" s="203"/>
      <c r="LPS845" s="203"/>
      <c r="LPT845" s="203"/>
      <c r="LPU845" s="203"/>
      <c r="LPV845" s="203"/>
      <c r="LPW845" s="203"/>
      <c r="LPX845" s="203"/>
      <c r="LPY845" s="203"/>
      <c r="LPZ845" s="203"/>
      <c r="LQA845" s="203"/>
      <c r="LQB845" s="203"/>
      <c r="LQC845" s="203"/>
      <c r="LQD845" s="203"/>
      <c r="LQE845" s="203"/>
      <c r="LQF845" s="203"/>
      <c r="LQG845" s="203"/>
      <c r="LQH845" s="203"/>
      <c r="LQI845" s="203"/>
      <c r="LQJ845" s="203"/>
      <c r="LQK845" s="203"/>
      <c r="LQL845" s="203"/>
      <c r="LQM845" s="203"/>
      <c r="LQN845" s="203"/>
      <c r="LQO845" s="203"/>
      <c r="LQP845" s="203"/>
      <c r="LQQ845" s="203"/>
      <c r="LQR845" s="203"/>
      <c r="LQS845" s="203"/>
      <c r="LQT845" s="203"/>
      <c r="LQU845" s="203"/>
      <c r="LQV845" s="203"/>
      <c r="LQW845" s="203"/>
      <c r="LQX845" s="203"/>
      <c r="LQY845" s="203"/>
      <c r="LQZ845" s="203"/>
      <c r="LRA845" s="203"/>
      <c r="LRB845" s="203"/>
      <c r="LRC845" s="203"/>
      <c r="LRD845" s="203"/>
      <c r="LRE845" s="203"/>
      <c r="LRF845" s="203"/>
      <c r="LRG845" s="203"/>
      <c r="LRH845" s="203"/>
      <c r="LRI845" s="203"/>
      <c r="LRJ845" s="203"/>
      <c r="LRK845" s="203"/>
      <c r="LRL845" s="203"/>
      <c r="LRM845" s="203"/>
      <c r="LRN845" s="203"/>
      <c r="LRO845" s="203"/>
      <c r="LRP845" s="203"/>
      <c r="LRQ845" s="203"/>
      <c r="LRR845" s="203"/>
      <c r="LRS845" s="203"/>
      <c r="LRT845" s="203"/>
      <c r="LRU845" s="203"/>
      <c r="LRV845" s="203"/>
      <c r="LRW845" s="203"/>
      <c r="LRX845" s="203"/>
      <c r="LRY845" s="203"/>
      <c r="LRZ845" s="203"/>
      <c r="LSA845" s="203"/>
      <c r="LSB845" s="203"/>
      <c r="LSC845" s="203"/>
      <c r="LSD845" s="203"/>
      <c r="LSE845" s="203"/>
      <c r="LSF845" s="203"/>
      <c r="LSG845" s="203"/>
      <c r="LSH845" s="203"/>
      <c r="LSI845" s="203"/>
      <c r="LSJ845" s="203"/>
      <c r="LSK845" s="203"/>
      <c r="LSL845" s="203"/>
      <c r="LSM845" s="203"/>
      <c r="LSN845" s="203"/>
      <c r="LSO845" s="203"/>
      <c r="LSP845" s="203"/>
      <c r="LSQ845" s="203"/>
      <c r="LSR845" s="203"/>
      <c r="LSS845" s="203"/>
      <c r="LST845" s="203"/>
      <c r="LSU845" s="203"/>
      <c r="LSV845" s="203"/>
      <c r="LSW845" s="203"/>
      <c r="LSX845" s="203"/>
      <c r="LSY845" s="203"/>
      <c r="LSZ845" s="203"/>
      <c r="LTA845" s="203"/>
      <c r="LTB845" s="203"/>
      <c r="LTC845" s="203"/>
      <c r="LTD845" s="203"/>
      <c r="LTE845" s="203"/>
      <c r="LTF845" s="203"/>
      <c r="LTG845" s="203"/>
      <c r="LTH845" s="203"/>
      <c r="LTI845" s="203"/>
      <c r="LTJ845" s="203"/>
      <c r="LTK845" s="203"/>
      <c r="LTL845" s="203"/>
      <c r="LTM845" s="203"/>
      <c r="LTN845" s="203"/>
      <c r="LTO845" s="203"/>
      <c r="LTP845" s="203"/>
      <c r="LTQ845" s="203"/>
      <c r="LTR845" s="203"/>
      <c r="LTS845" s="203"/>
      <c r="LTT845" s="203"/>
      <c r="LTU845" s="203"/>
      <c r="LTV845" s="203"/>
      <c r="LTW845" s="203"/>
      <c r="LTX845" s="203"/>
      <c r="LTY845" s="203"/>
      <c r="LTZ845" s="203"/>
      <c r="LUA845" s="203"/>
      <c r="LUB845" s="203"/>
      <c r="LUC845" s="203"/>
      <c r="LUD845" s="203"/>
      <c r="LUE845" s="203"/>
      <c r="LUF845" s="203"/>
      <c r="LUG845" s="203"/>
      <c r="LUH845" s="203"/>
      <c r="LUI845" s="203"/>
      <c r="LUJ845" s="203"/>
      <c r="LUK845" s="203"/>
      <c r="LUL845" s="203"/>
      <c r="LUM845" s="203"/>
      <c r="LUN845" s="203"/>
      <c r="LUO845" s="203"/>
      <c r="LUP845" s="203"/>
      <c r="LUQ845" s="203"/>
      <c r="LUR845" s="203"/>
      <c r="LUS845" s="203"/>
      <c r="LUT845" s="203"/>
      <c r="LUU845" s="203"/>
      <c r="LUV845" s="203"/>
      <c r="LUW845" s="203"/>
      <c r="LUX845" s="203"/>
      <c r="LUY845" s="203"/>
      <c r="LUZ845" s="203"/>
      <c r="LVA845" s="203"/>
      <c r="LVB845" s="203"/>
      <c r="LVC845" s="203"/>
      <c r="LVD845" s="203"/>
      <c r="LVE845" s="203"/>
      <c r="LVF845" s="203"/>
      <c r="LVG845" s="203"/>
      <c r="LVH845" s="203"/>
      <c r="LVI845" s="203"/>
      <c r="LVJ845" s="203"/>
      <c r="LVK845" s="203"/>
      <c r="LVL845" s="203"/>
      <c r="LVM845" s="203"/>
      <c r="LVN845" s="203"/>
      <c r="LVO845" s="203"/>
      <c r="LVP845" s="203"/>
      <c r="LVQ845" s="203"/>
      <c r="LVR845" s="203"/>
      <c r="LVS845" s="203"/>
      <c r="LVT845" s="203"/>
      <c r="LVU845" s="203"/>
      <c r="LVV845" s="203"/>
      <c r="LVW845" s="203"/>
      <c r="LVX845" s="203"/>
      <c r="LVY845" s="203"/>
      <c r="LVZ845" s="203"/>
      <c r="LWA845" s="203"/>
      <c r="LWB845" s="203"/>
      <c r="LWC845" s="203"/>
      <c r="LWD845" s="203"/>
      <c r="LWE845" s="203"/>
      <c r="LWF845" s="203"/>
      <c r="LWG845" s="203"/>
      <c r="LWH845" s="203"/>
      <c r="LWI845" s="203"/>
      <c r="LWJ845" s="203"/>
      <c r="LWK845" s="203"/>
      <c r="LWL845" s="203"/>
      <c r="LWM845" s="203"/>
      <c r="LWN845" s="203"/>
      <c r="LWO845" s="203"/>
      <c r="LWP845" s="203"/>
      <c r="LWQ845" s="203"/>
      <c r="LWR845" s="203"/>
      <c r="LWS845" s="203"/>
      <c r="LWT845" s="203"/>
      <c r="LWU845" s="203"/>
      <c r="LWV845" s="203"/>
      <c r="LWW845" s="203"/>
      <c r="LWX845" s="203"/>
      <c r="LWY845" s="203"/>
      <c r="LWZ845" s="203"/>
      <c r="LXA845" s="203"/>
      <c r="LXB845" s="203"/>
      <c r="LXC845" s="203"/>
      <c r="LXD845" s="203"/>
      <c r="LXE845" s="203"/>
      <c r="LXF845" s="203"/>
      <c r="LXG845" s="203"/>
      <c r="LXH845" s="203"/>
      <c r="LXI845" s="203"/>
      <c r="LXJ845" s="203"/>
      <c r="LXK845" s="203"/>
      <c r="LXL845" s="203"/>
      <c r="LXM845" s="203"/>
      <c r="LXN845" s="203"/>
      <c r="LXO845" s="203"/>
      <c r="LXP845" s="203"/>
      <c r="LXQ845" s="203"/>
      <c r="LXR845" s="203"/>
      <c r="LXS845" s="203"/>
      <c r="LXT845" s="203"/>
      <c r="LXU845" s="203"/>
      <c r="LXV845" s="203"/>
      <c r="LXW845" s="203"/>
      <c r="LXX845" s="203"/>
      <c r="LXY845" s="203"/>
      <c r="LXZ845" s="203"/>
      <c r="LYA845" s="203"/>
      <c r="LYB845" s="203"/>
      <c r="LYC845" s="203"/>
      <c r="LYD845" s="203"/>
      <c r="LYE845" s="203"/>
      <c r="LYF845" s="203"/>
      <c r="LYG845" s="203"/>
      <c r="LYH845" s="203"/>
      <c r="LYI845" s="203"/>
      <c r="LYJ845" s="203"/>
      <c r="LYK845" s="203"/>
      <c r="LYL845" s="203"/>
      <c r="LYM845" s="203"/>
      <c r="LYN845" s="203"/>
      <c r="LYO845" s="203"/>
      <c r="LYP845" s="203"/>
      <c r="LYQ845" s="203"/>
      <c r="LYR845" s="203"/>
      <c r="LYS845" s="203"/>
      <c r="LYT845" s="203"/>
      <c r="LYU845" s="203"/>
      <c r="LYV845" s="203"/>
      <c r="LYW845" s="203"/>
      <c r="LYX845" s="203"/>
      <c r="LYY845" s="203"/>
      <c r="LYZ845" s="203"/>
      <c r="LZA845" s="203"/>
      <c r="LZB845" s="203"/>
      <c r="LZC845" s="203"/>
      <c r="LZD845" s="203"/>
      <c r="LZE845" s="203"/>
      <c r="LZF845" s="203"/>
      <c r="LZG845" s="203"/>
      <c r="LZH845" s="203"/>
      <c r="LZI845" s="203"/>
      <c r="LZJ845" s="203"/>
      <c r="LZK845" s="203"/>
      <c r="LZL845" s="203"/>
      <c r="LZM845" s="203"/>
      <c r="LZN845" s="203"/>
      <c r="LZO845" s="203"/>
      <c r="LZP845" s="203"/>
      <c r="LZQ845" s="203"/>
      <c r="LZR845" s="203"/>
      <c r="LZS845" s="203"/>
      <c r="LZT845" s="203"/>
      <c r="LZU845" s="203"/>
      <c r="LZV845" s="203"/>
      <c r="LZW845" s="203"/>
      <c r="LZX845" s="203"/>
      <c r="LZY845" s="203"/>
      <c r="LZZ845" s="203"/>
      <c r="MAA845" s="203"/>
      <c r="MAB845" s="203"/>
      <c r="MAC845" s="203"/>
      <c r="MAD845" s="203"/>
      <c r="MAE845" s="203"/>
      <c r="MAF845" s="203"/>
      <c r="MAG845" s="203"/>
      <c r="MAH845" s="203"/>
      <c r="MAI845" s="203"/>
      <c r="MAJ845" s="203"/>
      <c r="MAK845" s="203"/>
      <c r="MAL845" s="203"/>
      <c r="MAM845" s="203"/>
      <c r="MAN845" s="203"/>
      <c r="MAO845" s="203"/>
      <c r="MAP845" s="203"/>
      <c r="MAQ845" s="203"/>
      <c r="MAR845" s="203"/>
      <c r="MAS845" s="203"/>
      <c r="MAT845" s="203"/>
      <c r="MAU845" s="203"/>
      <c r="MAV845" s="203"/>
      <c r="MAW845" s="203"/>
      <c r="MAX845" s="203"/>
      <c r="MAY845" s="203"/>
      <c r="MAZ845" s="203"/>
      <c r="MBA845" s="203"/>
      <c r="MBB845" s="203"/>
      <c r="MBC845" s="203"/>
      <c r="MBD845" s="203"/>
      <c r="MBE845" s="203"/>
      <c r="MBF845" s="203"/>
      <c r="MBG845" s="203"/>
      <c r="MBH845" s="203"/>
      <c r="MBI845" s="203"/>
      <c r="MBJ845" s="203"/>
      <c r="MBK845" s="203"/>
      <c r="MBL845" s="203"/>
      <c r="MBM845" s="203"/>
      <c r="MBN845" s="203"/>
      <c r="MBO845" s="203"/>
      <c r="MBP845" s="203"/>
      <c r="MBQ845" s="203"/>
      <c r="MBR845" s="203"/>
      <c r="MBS845" s="203"/>
      <c r="MBT845" s="203"/>
      <c r="MBU845" s="203"/>
      <c r="MBV845" s="203"/>
      <c r="MBW845" s="203"/>
      <c r="MBX845" s="203"/>
      <c r="MBY845" s="203"/>
      <c r="MBZ845" s="203"/>
      <c r="MCA845" s="203"/>
      <c r="MCB845" s="203"/>
      <c r="MCC845" s="203"/>
      <c r="MCD845" s="203"/>
      <c r="MCE845" s="203"/>
      <c r="MCF845" s="203"/>
      <c r="MCG845" s="203"/>
      <c r="MCH845" s="203"/>
      <c r="MCI845" s="203"/>
      <c r="MCJ845" s="203"/>
      <c r="MCK845" s="203"/>
      <c r="MCL845" s="203"/>
      <c r="MCM845" s="203"/>
      <c r="MCN845" s="203"/>
      <c r="MCO845" s="203"/>
      <c r="MCP845" s="203"/>
      <c r="MCQ845" s="203"/>
      <c r="MCR845" s="203"/>
      <c r="MCS845" s="203"/>
      <c r="MCT845" s="203"/>
      <c r="MCU845" s="203"/>
      <c r="MCV845" s="203"/>
      <c r="MCW845" s="203"/>
      <c r="MCX845" s="203"/>
      <c r="MCY845" s="203"/>
      <c r="MCZ845" s="203"/>
      <c r="MDA845" s="203"/>
      <c r="MDB845" s="203"/>
      <c r="MDC845" s="203"/>
      <c r="MDD845" s="203"/>
      <c r="MDE845" s="203"/>
      <c r="MDF845" s="203"/>
      <c r="MDG845" s="203"/>
      <c r="MDH845" s="203"/>
      <c r="MDI845" s="203"/>
      <c r="MDJ845" s="203"/>
      <c r="MDK845" s="203"/>
      <c r="MDL845" s="203"/>
      <c r="MDM845" s="203"/>
      <c r="MDN845" s="203"/>
      <c r="MDO845" s="203"/>
      <c r="MDP845" s="203"/>
      <c r="MDQ845" s="203"/>
      <c r="MDR845" s="203"/>
      <c r="MDS845" s="203"/>
      <c r="MDT845" s="203"/>
      <c r="MDU845" s="203"/>
      <c r="MDV845" s="203"/>
      <c r="MDW845" s="203"/>
      <c r="MDX845" s="203"/>
      <c r="MDY845" s="203"/>
      <c r="MDZ845" s="203"/>
      <c r="MEA845" s="203"/>
      <c r="MEB845" s="203"/>
      <c r="MEC845" s="203"/>
      <c r="MED845" s="203"/>
      <c r="MEE845" s="203"/>
      <c r="MEF845" s="203"/>
      <c r="MEG845" s="203"/>
      <c r="MEH845" s="203"/>
      <c r="MEI845" s="203"/>
      <c r="MEJ845" s="203"/>
      <c r="MEK845" s="203"/>
      <c r="MEL845" s="203"/>
      <c r="MEM845" s="203"/>
      <c r="MEN845" s="203"/>
      <c r="MEO845" s="203"/>
      <c r="MEP845" s="203"/>
      <c r="MEQ845" s="203"/>
      <c r="MER845" s="203"/>
      <c r="MES845" s="203"/>
      <c r="MET845" s="203"/>
      <c r="MEU845" s="203"/>
      <c r="MEV845" s="203"/>
      <c r="MEW845" s="203"/>
      <c r="MEX845" s="203"/>
      <c r="MEY845" s="203"/>
      <c r="MEZ845" s="203"/>
      <c r="MFA845" s="203"/>
      <c r="MFB845" s="203"/>
      <c r="MFC845" s="203"/>
      <c r="MFD845" s="203"/>
      <c r="MFE845" s="203"/>
      <c r="MFF845" s="203"/>
      <c r="MFG845" s="203"/>
      <c r="MFH845" s="203"/>
      <c r="MFI845" s="203"/>
      <c r="MFJ845" s="203"/>
      <c r="MFK845" s="203"/>
      <c r="MFL845" s="203"/>
      <c r="MFM845" s="203"/>
      <c r="MFN845" s="203"/>
      <c r="MFO845" s="203"/>
      <c r="MFP845" s="203"/>
      <c r="MFQ845" s="203"/>
      <c r="MFR845" s="203"/>
      <c r="MFS845" s="203"/>
      <c r="MFT845" s="203"/>
      <c r="MFU845" s="203"/>
      <c r="MFV845" s="203"/>
      <c r="MFW845" s="203"/>
      <c r="MFX845" s="203"/>
      <c r="MFY845" s="203"/>
      <c r="MFZ845" s="203"/>
      <c r="MGA845" s="203"/>
      <c r="MGB845" s="203"/>
      <c r="MGC845" s="203"/>
      <c r="MGD845" s="203"/>
      <c r="MGE845" s="203"/>
      <c r="MGF845" s="203"/>
      <c r="MGG845" s="203"/>
      <c r="MGH845" s="203"/>
      <c r="MGI845" s="203"/>
      <c r="MGJ845" s="203"/>
      <c r="MGK845" s="203"/>
      <c r="MGL845" s="203"/>
      <c r="MGM845" s="203"/>
      <c r="MGN845" s="203"/>
      <c r="MGO845" s="203"/>
      <c r="MGP845" s="203"/>
      <c r="MGQ845" s="203"/>
      <c r="MGR845" s="203"/>
      <c r="MGS845" s="203"/>
      <c r="MGT845" s="203"/>
      <c r="MGU845" s="203"/>
      <c r="MGV845" s="203"/>
      <c r="MGW845" s="203"/>
      <c r="MGX845" s="203"/>
      <c r="MGY845" s="203"/>
      <c r="MGZ845" s="203"/>
      <c r="MHA845" s="203"/>
      <c r="MHB845" s="203"/>
      <c r="MHC845" s="203"/>
      <c r="MHD845" s="203"/>
      <c r="MHE845" s="203"/>
      <c r="MHF845" s="203"/>
      <c r="MHG845" s="203"/>
      <c r="MHH845" s="203"/>
      <c r="MHI845" s="203"/>
      <c r="MHJ845" s="203"/>
      <c r="MHK845" s="203"/>
      <c r="MHL845" s="203"/>
      <c r="MHM845" s="203"/>
      <c r="MHN845" s="203"/>
      <c r="MHO845" s="203"/>
      <c r="MHP845" s="203"/>
      <c r="MHQ845" s="203"/>
      <c r="MHR845" s="203"/>
      <c r="MHS845" s="203"/>
      <c r="MHT845" s="203"/>
      <c r="MHU845" s="203"/>
      <c r="MHV845" s="203"/>
      <c r="MHW845" s="203"/>
      <c r="MHX845" s="203"/>
      <c r="MHY845" s="203"/>
      <c r="MHZ845" s="203"/>
      <c r="MIA845" s="203"/>
      <c r="MIB845" s="203"/>
      <c r="MIC845" s="203"/>
      <c r="MID845" s="203"/>
      <c r="MIE845" s="203"/>
      <c r="MIF845" s="203"/>
      <c r="MIG845" s="203"/>
      <c r="MIH845" s="203"/>
      <c r="MII845" s="203"/>
      <c r="MIJ845" s="203"/>
      <c r="MIK845" s="203"/>
      <c r="MIL845" s="203"/>
      <c r="MIM845" s="203"/>
      <c r="MIN845" s="203"/>
      <c r="MIO845" s="203"/>
      <c r="MIP845" s="203"/>
      <c r="MIQ845" s="203"/>
      <c r="MIR845" s="203"/>
      <c r="MIS845" s="203"/>
      <c r="MIT845" s="203"/>
      <c r="MIU845" s="203"/>
      <c r="MIV845" s="203"/>
      <c r="MIW845" s="203"/>
      <c r="MIX845" s="203"/>
      <c r="MIY845" s="203"/>
      <c r="MIZ845" s="203"/>
      <c r="MJA845" s="203"/>
      <c r="MJB845" s="203"/>
      <c r="MJC845" s="203"/>
      <c r="MJD845" s="203"/>
      <c r="MJE845" s="203"/>
      <c r="MJF845" s="203"/>
      <c r="MJG845" s="203"/>
      <c r="MJH845" s="203"/>
      <c r="MJI845" s="203"/>
      <c r="MJJ845" s="203"/>
      <c r="MJK845" s="203"/>
      <c r="MJL845" s="203"/>
      <c r="MJM845" s="203"/>
      <c r="MJN845" s="203"/>
      <c r="MJO845" s="203"/>
      <c r="MJP845" s="203"/>
      <c r="MJQ845" s="203"/>
      <c r="MJR845" s="203"/>
      <c r="MJS845" s="203"/>
      <c r="MJT845" s="203"/>
      <c r="MJU845" s="203"/>
      <c r="MJV845" s="203"/>
      <c r="MJW845" s="203"/>
      <c r="MJX845" s="203"/>
      <c r="MJY845" s="203"/>
      <c r="MJZ845" s="203"/>
      <c r="MKA845" s="203"/>
      <c r="MKB845" s="203"/>
      <c r="MKC845" s="203"/>
      <c r="MKD845" s="203"/>
      <c r="MKE845" s="203"/>
      <c r="MKF845" s="203"/>
      <c r="MKG845" s="203"/>
      <c r="MKH845" s="203"/>
      <c r="MKI845" s="203"/>
      <c r="MKJ845" s="203"/>
      <c r="MKK845" s="203"/>
      <c r="MKL845" s="203"/>
      <c r="MKM845" s="203"/>
      <c r="MKN845" s="203"/>
      <c r="MKO845" s="203"/>
      <c r="MKP845" s="203"/>
      <c r="MKQ845" s="203"/>
      <c r="MKR845" s="203"/>
      <c r="MKS845" s="203"/>
      <c r="MKT845" s="203"/>
      <c r="MKU845" s="203"/>
      <c r="MKV845" s="203"/>
      <c r="MKW845" s="203"/>
      <c r="MKX845" s="203"/>
      <c r="MKY845" s="203"/>
      <c r="MKZ845" s="203"/>
      <c r="MLA845" s="203"/>
      <c r="MLB845" s="203"/>
      <c r="MLC845" s="203"/>
      <c r="MLD845" s="203"/>
      <c r="MLE845" s="203"/>
      <c r="MLF845" s="203"/>
      <c r="MLG845" s="203"/>
      <c r="MLH845" s="203"/>
      <c r="MLI845" s="203"/>
      <c r="MLJ845" s="203"/>
      <c r="MLK845" s="203"/>
      <c r="MLL845" s="203"/>
      <c r="MLM845" s="203"/>
      <c r="MLN845" s="203"/>
      <c r="MLO845" s="203"/>
      <c r="MLP845" s="203"/>
      <c r="MLQ845" s="203"/>
      <c r="MLR845" s="203"/>
      <c r="MLS845" s="203"/>
      <c r="MLT845" s="203"/>
      <c r="MLU845" s="203"/>
      <c r="MLV845" s="203"/>
      <c r="MLW845" s="203"/>
      <c r="MLX845" s="203"/>
      <c r="MLY845" s="203"/>
      <c r="MLZ845" s="203"/>
      <c r="MMA845" s="203"/>
      <c r="MMB845" s="203"/>
      <c r="MMC845" s="203"/>
      <c r="MMD845" s="203"/>
      <c r="MME845" s="203"/>
      <c r="MMF845" s="203"/>
      <c r="MMG845" s="203"/>
      <c r="MMH845" s="203"/>
      <c r="MMI845" s="203"/>
      <c r="MMJ845" s="203"/>
      <c r="MMK845" s="203"/>
      <c r="MML845" s="203"/>
      <c r="MMM845" s="203"/>
      <c r="MMN845" s="203"/>
      <c r="MMO845" s="203"/>
      <c r="MMP845" s="203"/>
      <c r="MMQ845" s="203"/>
      <c r="MMR845" s="203"/>
      <c r="MMS845" s="203"/>
      <c r="MMT845" s="203"/>
      <c r="MMU845" s="203"/>
      <c r="MMV845" s="203"/>
      <c r="MMW845" s="203"/>
      <c r="MMX845" s="203"/>
      <c r="MMY845" s="203"/>
      <c r="MMZ845" s="203"/>
      <c r="MNA845" s="203"/>
      <c r="MNB845" s="203"/>
      <c r="MNC845" s="203"/>
      <c r="MND845" s="203"/>
      <c r="MNE845" s="203"/>
      <c r="MNF845" s="203"/>
      <c r="MNG845" s="203"/>
      <c r="MNH845" s="203"/>
      <c r="MNI845" s="203"/>
      <c r="MNJ845" s="203"/>
      <c r="MNK845" s="203"/>
      <c r="MNL845" s="203"/>
      <c r="MNM845" s="203"/>
      <c r="MNN845" s="203"/>
      <c r="MNO845" s="203"/>
      <c r="MNP845" s="203"/>
      <c r="MNQ845" s="203"/>
      <c r="MNR845" s="203"/>
      <c r="MNS845" s="203"/>
      <c r="MNT845" s="203"/>
      <c r="MNU845" s="203"/>
      <c r="MNV845" s="203"/>
      <c r="MNW845" s="203"/>
      <c r="MNX845" s="203"/>
      <c r="MNY845" s="203"/>
      <c r="MNZ845" s="203"/>
      <c r="MOA845" s="203"/>
      <c r="MOB845" s="203"/>
      <c r="MOC845" s="203"/>
      <c r="MOD845" s="203"/>
      <c r="MOE845" s="203"/>
      <c r="MOF845" s="203"/>
      <c r="MOG845" s="203"/>
      <c r="MOH845" s="203"/>
      <c r="MOI845" s="203"/>
      <c r="MOJ845" s="203"/>
      <c r="MOK845" s="203"/>
      <c r="MOL845" s="203"/>
      <c r="MOM845" s="203"/>
      <c r="MON845" s="203"/>
      <c r="MOO845" s="203"/>
      <c r="MOP845" s="203"/>
      <c r="MOQ845" s="203"/>
      <c r="MOR845" s="203"/>
      <c r="MOS845" s="203"/>
      <c r="MOT845" s="203"/>
      <c r="MOU845" s="203"/>
      <c r="MOV845" s="203"/>
      <c r="MOW845" s="203"/>
      <c r="MOX845" s="203"/>
      <c r="MOY845" s="203"/>
      <c r="MOZ845" s="203"/>
      <c r="MPA845" s="203"/>
      <c r="MPB845" s="203"/>
      <c r="MPC845" s="203"/>
      <c r="MPD845" s="203"/>
      <c r="MPE845" s="203"/>
      <c r="MPF845" s="203"/>
      <c r="MPG845" s="203"/>
      <c r="MPH845" s="203"/>
      <c r="MPI845" s="203"/>
      <c r="MPJ845" s="203"/>
      <c r="MPK845" s="203"/>
      <c r="MPL845" s="203"/>
      <c r="MPM845" s="203"/>
      <c r="MPN845" s="203"/>
      <c r="MPO845" s="203"/>
      <c r="MPP845" s="203"/>
      <c r="MPQ845" s="203"/>
      <c r="MPR845" s="203"/>
      <c r="MPS845" s="203"/>
      <c r="MPT845" s="203"/>
      <c r="MPU845" s="203"/>
      <c r="MPV845" s="203"/>
      <c r="MPW845" s="203"/>
      <c r="MPX845" s="203"/>
      <c r="MPY845" s="203"/>
      <c r="MPZ845" s="203"/>
      <c r="MQA845" s="203"/>
      <c r="MQB845" s="203"/>
      <c r="MQC845" s="203"/>
      <c r="MQD845" s="203"/>
      <c r="MQE845" s="203"/>
      <c r="MQF845" s="203"/>
      <c r="MQG845" s="203"/>
      <c r="MQH845" s="203"/>
      <c r="MQI845" s="203"/>
      <c r="MQJ845" s="203"/>
      <c r="MQK845" s="203"/>
      <c r="MQL845" s="203"/>
      <c r="MQM845" s="203"/>
      <c r="MQN845" s="203"/>
      <c r="MQO845" s="203"/>
      <c r="MQP845" s="203"/>
      <c r="MQQ845" s="203"/>
      <c r="MQR845" s="203"/>
      <c r="MQS845" s="203"/>
      <c r="MQT845" s="203"/>
      <c r="MQU845" s="203"/>
      <c r="MQV845" s="203"/>
      <c r="MQW845" s="203"/>
      <c r="MQX845" s="203"/>
      <c r="MQY845" s="203"/>
      <c r="MQZ845" s="203"/>
      <c r="MRA845" s="203"/>
      <c r="MRB845" s="203"/>
      <c r="MRC845" s="203"/>
      <c r="MRD845" s="203"/>
      <c r="MRE845" s="203"/>
      <c r="MRF845" s="203"/>
      <c r="MRG845" s="203"/>
      <c r="MRH845" s="203"/>
      <c r="MRI845" s="203"/>
      <c r="MRJ845" s="203"/>
      <c r="MRK845" s="203"/>
      <c r="MRL845" s="203"/>
      <c r="MRM845" s="203"/>
      <c r="MRN845" s="203"/>
      <c r="MRO845" s="203"/>
      <c r="MRP845" s="203"/>
      <c r="MRQ845" s="203"/>
      <c r="MRR845" s="203"/>
      <c r="MRS845" s="203"/>
      <c r="MRT845" s="203"/>
      <c r="MRU845" s="203"/>
      <c r="MRV845" s="203"/>
      <c r="MRW845" s="203"/>
      <c r="MRX845" s="203"/>
      <c r="MRY845" s="203"/>
      <c r="MRZ845" s="203"/>
      <c r="MSA845" s="203"/>
      <c r="MSB845" s="203"/>
      <c r="MSC845" s="203"/>
      <c r="MSD845" s="203"/>
      <c r="MSE845" s="203"/>
      <c r="MSF845" s="203"/>
      <c r="MSG845" s="203"/>
      <c r="MSH845" s="203"/>
      <c r="MSI845" s="203"/>
      <c r="MSJ845" s="203"/>
      <c r="MSK845" s="203"/>
      <c r="MSL845" s="203"/>
      <c r="MSM845" s="203"/>
      <c r="MSN845" s="203"/>
      <c r="MSO845" s="203"/>
      <c r="MSP845" s="203"/>
      <c r="MSQ845" s="203"/>
      <c r="MSR845" s="203"/>
      <c r="MSS845" s="203"/>
      <c r="MST845" s="203"/>
      <c r="MSU845" s="203"/>
      <c r="MSV845" s="203"/>
      <c r="MSW845" s="203"/>
      <c r="MSX845" s="203"/>
      <c r="MSY845" s="203"/>
      <c r="MSZ845" s="203"/>
      <c r="MTA845" s="203"/>
      <c r="MTB845" s="203"/>
      <c r="MTC845" s="203"/>
      <c r="MTD845" s="203"/>
      <c r="MTE845" s="203"/>
      <c r="MTF845" s="203"/>
      <c r="MTG845" s="203"/>
      <c r="MTH845" s="203"/>
      <c r="MTI845" s="203"/>
      <c r="MTJ845" s="203"/>
      <c r="MTK845" s="203"/>
      <c r="MTL845" s="203"/>
      <c r="MTM845" s="203"/>
      <c r="MTN845" s="203"/>
      <c r="MTO845" s="203"/>
      <c r="MTP845" s="203"/>
      <c r="MTQ845" s="203"/>
      <c r="MTR845" s="203"/>
      <c r="MTS845" s="203"/>
      <c r="MTT845" s="203"/>
      <c r="MTU845" s="203"/>
      <c r="MTV845" s="203"/>
      <c r="MTW845" s="203"/>
      <c r="MTX845" s="203"/>
      <c r="MTY845" s="203"/>
      <c r="MTZ845" s="203"/>
      <c r="MUA845" s="203"/>
      <c r="MUB845" s="203"/>
      <c r="MUC845" s="203"/>
      <c r="MUD845" s="203"/>
      <c r="MUE845" s="203"/>
      <c r="MUF845" s="203"/>
      <c r="MUG845" s="203"/>
      <c r="MUH845" s="203"/>
      <c r="MUI845" s="203"/>
      <c r="MUJ845" s="203"/>
      <c r="MUK845" s="203"/>
      <c r="MUL845" s="203"/>
      <c r="MUM845" s="203"/>
      <c r="MUN845" s="203"/>
      <c r="MUO845" s="203"/>
      <c r="MUP845" s="203"/>
      <c r="MUQ845" s="203"/>
      <c r="MUR845" s="203"/>
      <c r="MUS845" s="203"/>
      <c r="MUT845" s="203"/>
      <c r="MUU845" s="203"/>
      <c r="MUV845" s="203"/>
      <c r="MUW845" s="203"/>
      <c r="MUX845" s="203"/>
      <c r="MUY845" s="203"/>
      <c r="MUZ845" s="203"/>
      <c r="MVA845" s="203"/>
      <c r="MVB845" s="203"/>
      <c r="MVC845" s="203"/>
      <c r="MVD845" s="203"/>
      <c r="MVE845" s="203"/>
      <c r="MVF845" s="203"/>
      <c r="MVG845" s="203"/>
      <c r="MVH845" s="203"/>
      <c r="MVI845" s="203"/>
      <c r="MVJ845" s="203"/>
      <c r="MVK845" s="203"/>
      <c r="MVL845" s="203"/>
      <c r="MVM845" s="203"/>
      <c r="MVN845" s="203"/>
      <c r="MVO845" s="203"/>
      <c r="MVP845" s="203"/>
      <c r="MVQ845" s="203"/>
      <c r="MVR845" s="203"/>
      <c r="MVS845" s="203"/>
      <c r="MVT845" s="203"/>
      <c r="MVU845" s="203"/>
      <c r="MVV845" s="203"/>
      <c r="MVW845" s="203"/>
      <c r="MVX845" s="203"/>
      <c r="MVY845" s="203"/>
      <c r="MVZ845" s="203"/>
      <c r="MWA845" s="203"/>
      <c r="MWB845" s="203"/>
      <c r="MWC845" s="203"/>
      <c r="MWD845" s="203"/>
      <c r="MWE845" s="203"/>
      <c r="MWF845" s="203"/>
      <c r="MWG845" s="203"/>
      <c r="MWH845" s="203"/>
      <c r="MWI845" s="203"/>
      <c r="MWJ845" s="203"/>
      <c r="MWK845" s="203"/>
      <c r="MWL845" s="203"/>
      <c r="MWM845" s="203"/>
      <c r="MWN845" s="203"/>
      <c r="MWO845" s="203"/>
      <c r="MWP845" s="203"/>
      <c r="MWQ845" s="203"/>
      <c r="MWR845" s="203"/>
      <c r="MWS845" s="203"/>
      <c r="MWT845" s="203"/>
      <c r="MWU845" s="203"/>
      <c r="MWV845" s="203"/>
      <c r="MWW845" s="203"/>
      <c r="MWX845" s="203"/>
      <c r="MWY845" s="203"/>
      <c r="MWZ845" s="203"/>
      <c r="MXA845" s="203"/>
      <c r="MXB845" s="203"/>
      <c r="MXC845" s="203"/>
      <c r="MXD845" s="203"/>
      <c r="MXE845" s="203"/>
      <c r="MXF845" s="203"/>
      <c r="MXG845" s="203"/>
      <c r="MXH845" s="203"/>
      <c r="MXI845" s="203"/>
      <c r="MXJ845" s="203"/>
      <c r="MXK845" s="203"/>
      <c r="MXL845" s="203"/>
      <c r="MXM845" s="203"/>
      <c r="MXN845" s="203"/>
      <c r="MXO845" s="203"/>
      <c r="MXP845" s="203"/>
      <c r="MXQ845" s="203"/>
      <c r="MXR845" s="203"/>
      <c r="MXS845" s="203"/>
      <c r="MXT845" s="203"/>
      <c r="MXU845" s="203"/>
      <c r="MXV845" s="203"/>
      <c r="MXW845" s="203"/>
      <c r="MXX845" s="203"/>
      <c r="MXY845" s="203"/>
      <c r="MXZ845" s="203"/>
      <c r="MYA845" s="203"/>
      <c r="MYB845" s="203"/>
      <c r="MYC845" s="203"/>
      <c r="MYD845" s="203"/>
      <c r="MYE845" s="203"/>
      <c r="MYF845" s="203"/>
      <c r="MYG845" s="203"/>
      <c r="MYH845" s="203"/>
      <c r="MYI845" s="203"/>
      <c r="MYJ845" s="203"/>
      <c r="MYK845" s="203"/>
      <c r="MYL845" s="203"/>
      <c r="MYM845" s="203"/>
      <c r="MYN845" s="203"/>
      <c r="MYO845" s="203"/>
      <c r="MYP845" s="203"/>
      <c r="MYQ845" s="203"/>
      <c r="MYR845" s="203"/>
      <c r="MYS845" s="203"/>
      <c r="MYT845" s="203"/>
      <c r="MYU845" s="203"/>
      <c r="MYV845" s="203"/>
      <c r="MYW845" s="203"/>
      <c r="MYX845" s="203"/>
      <c r="MYY845" s="203"/>
      <c r="MYZ845" s="203"/>
      <c r="MZA845" s="203"/>
      <c r="MZB845" s="203"/>
      <c r="MZC845" s="203"/>
      <c r="MZD845" s="203"/>
      <c r="MZE845" s="203"/>
      <c r="MZF845" s="203"/>
      <c r="MZG845" s="203"/>
      <c r="MZH845" s="203"/>
      <c r="MZI845" s="203"/>
      <c r="MZJ845" s="203"/>
      <c r="MZK845" s="203"/>
      <c r="MZL845" s="203"/>
      <c r="MZM845" s="203"/>
      <c r="MZN845" s="203"/>
      <c r="MZO845" s="203"/>
      <c r="MZP845" s="203"/>
      <c r="MZQ845" s="203"/>
      <c r="MZR845" s="203"/>
      <c r="MZS845" s="203"/>
      <c r="MZT845" s="203"/>
      <c r="MZU845" s="203"/>
      <c r="MZV845" s="203"/>
      <c r="MZW845" s="203"/>
      <c r="MZX845" s="203"/>
      <c r="MZY845" s="203"/>
      <c r="MZZ845" s="203"/>
      <c r="NAA845" s="203"/>
      <c r="NAB845" s="203"/>
      <c r="NAC845" s="203"/>
      <c r="NAD845" s="203"/>
      <c r="NAE845" s="203"/>
      <c r="NAF845" s="203"/>
      <c r="NAG845" s="203"/>
      <c r="NAH845" s="203"/>
      <c r="NAI845" s="203"/>
      <c r="NAJ845" s="203"/>
      <c r="NAK845" s="203"/>
      <c r="NAL845" s="203"/>
      <c r="NAM845" s="203"/>
      <c r="NAN845" s="203"/>
      <c r="NAO845" s="203"/>
      <c r="NAP845" s="203"/>
      <c r="NAQ845" s="203"/>
      <c r="NAR845" s="203"/>
      <c r="NAS845" s="203"/>
      <c r="NAT845" s="203"/>
      <c r="NAU845" s="203"/>
      <c r="NAV845" s="203"/>
      <c r="NAW845" s="203"/>
      <c r="NAX845" s="203"/>
      <c r="NAY845" s="203"/>
      <c r="NAZ845" s="203"/>
      <c r="NBA845" s="203"/>
      <c r="NBB845" s="203"/>
      <c r="NBC845" s="203"/>
      <c r="NBD845" s="203"/>
      <c r="NBE845" s="203"/>
      <c r="NBF845" s="203"/>
      <c r="NBG845" s="203"/>
      <c r="NBH845" s="203"/>
      <c r="NBI845" s="203"/>
      <c r="NBJ845" s="203"/>
      <c r="NBK845" s="203"/>
      <c r="NBL845" s="203"/>
      <c r="NBM845" s="203"/>
      <c r="NBN845" s="203"/>
      <c r="NBO845" s="203"/>
      <c r="NBP845" s="203"/>
      <c r="NBQ845" s="203"/>
      <c r="NBR845" s="203"/>
      <c r="NBS845" s="203"/>
      <c r="NBT845" s="203"/>
      <c r="NBU845" s="203"/>
      <c r="NBV845" s="203"/>
      <c r="NBW845" s="203"/>
      <c r="NBX845" s="203"/>
      <c r="NBY845" s="203"/>
      <c r="NBZ845" s="203"/>
      <c r="NCA845" s="203"/>
      <c r="NCB845" s="203"/>
      <c r="NCC845" s="203"/>
      <c r="NCD845" s="203"/>
      <c r="NCE845" s="203"/>
      <c r="NCF845" s="203"/>
      <c r="NCG845" s="203"/>
      <c r="NCH845" s="203"/>
      <c r="NCI845" s="203"/>
      <c r="NCJ845" s="203"/>
      <c r="NCK845" s="203"/>
      <c r="NCL845" s="203"/>
      <c r="NCM845" s="203"/>
      <c r="NCN845" s="203"/>
      <c r="NCO845" s="203"/>
      <c r="NCP845" s="203"/>
      <c r="NCQ845" s="203"/>
      <c r="NCR845" s="203"/>
      <c r="NCS845" s="203"/>
      <c r="NCT845" s="203"/>
      <c r="NCU845" s="203"/>
      <c r="NCV845" s="203"/>
      <c r="NCW845" s="203"/>
      <c r="NCX845" s="203"/>
      <c r="NCY845" s="203"/>
      <c r="NCZ845" s="203"/>
      <c r="NDA845" s="203"/>
      <c r="NDB845" s="203"/>
      <c r="NDC845" s="203"/>
      <c r="NDD845" s="203"/>
      <c r="NDE845" s="203"/>
      <c r="NDF845" s="203"/>
      <c r="NDG845" s="203"/>
      <c r="NDH845" s="203"/>
      <c r="NDI845" s="203"/>
      <c r="NDJ845" s="203"/>
      <c r="NDK845" s="203"/>
      <c r="NDL845" s="203"/>
      <c r="NDM845" s="203"/>
      <c r="NDN845" s="203"/>
      <c r="NDO845" s="203"/>
      <c r="NDP845" s="203"/>
      <c r="NDQ845" s="203"/>
      <c r="NDR845" s="203"/>
      <c r="NDS845" s="203"/>
      <c r="NDT845" s="203"/>
      <c r="NDU845" s="203"/>
      <c r="NDV845" s="203"/>
      <c r="NDW845" s="203"/>
      <c r="NDX845" s="203"/>
      <c r="NDY845" s="203"/>
      <c r="NDZ845" s="203"/>
      <c r="NEA845" s="203"/>
      <c r="NEB845" s="203"/>
      <c r="NEC845" s="203"/>
      <c r="NED845" s="203"/>
      <c r="NEE845" s="203"/>
      <c r="NEF845" s="203"/>
      <c r="NEG845" s="203"/>
      <c r="NEH845" s="203"/>
      <c r="NEI845" s="203"/>
      <c r="NEJ845" s="203"/>
      <c r="NEK845" s="203"/>
      <c r="NEL845" s="203"/>
      <c r="NEM845" s="203"/>
      <c r="NEN845" s="203"/>
      <c r="NEO845" s="203"/>
      <c r="NEP845" s="203"/>
      <c r="NEQ845" s="203"/>
      <c r="NER845" s="203"/>
      <c r="NES845" s="203"/>
      <c r="NET845" s="203"/>
      <c r="NEU845" s="203"/>
      <c r="NEV845" s="203"/>
      <c r="NEW845" s="203"/>
      <c r="NEX845" s="203"/>
      <c r="NEY845" s="203"/>
      <c r="NEZ845" s="203"/>
      <c r="NFA845" s="203"/>
      <c r="NFB845" s="203"/>
      <c r="NFC845" s="203"/>
      <c r="NFD845" s="203"/>
      <c r="NFE845" s="203"/>
      <c r="NFF845" s="203"/>
      <c r="NFG845" s="203"/>
      <c r="NFH845" s="203"/>
      <c r="NFI845" s="203"/>
      <c r="NFJ845" s="203"/>
      <c r="NFK845" s="203"/>
      <c r="NFL845" s="203"/>
      <c r="NFM845" s="203"/>
      <c r="NFN845" s="203"/>
      <c r="NFO845" s="203"/>
      <c r="NFP845" s="203"/>
      <c r="NFQ845" s="203"/>
      <c r="NFR845" s="203"/>
      <c r="NFS845" s="203"/>
      <c r="NFT845" s="203"/>
      <c r="NFU845" s="203"/>
      <c r="NFV845" s="203"/>
      <c r="NFW845" s="203"/>
      <c r="NFX845" s="203"/>
      <c r="NFY845" s="203"/>
      <c r="NFZ845" s="203"/>
      <c r="NGA845" s="203"/>
      <c r="NGB845" s="203"/>
      <c r="NGC845" s="203"/>
      <c r="NGD845" s="203"/>
      <c r="NGE845" s="203"/>
      <c r="NGF845" s="203"/>
      <c r="NGG845" s="203"/>
      <c r="NGH845" s="203"/>
      <c r="NGI845" s="203"/>
      <c r="NGJ845" s="203"/>
      <c r="NGK845" s="203"/>
      <c r="NGL845" s="203"/>
      <c r="NGM845" s="203"/>
      <c r="NGN845" s="203"/>
      <c r="NGO845" s="203"/>
      <c r="NGP845" s="203"/>
      <c r="NGQ845" s="203"/>
      <c r="NGR845" s="203"/>
      <c r="NGS845" s="203"/>
      <c r="NGT845" s="203"/>
      <c r="NGU845" s="203"/>
      <c r="NGV845" s="203"/>
      <c r="NGW845" s="203"/>
      <c r="NGX845" s="203"/>
      <c r="NGY845" s="203"/>
      <c r="NGZ845" s="203"/>
      <c r="NHA845" s="203"/>
      <c r="NHB845" s="203"/>
      <c r="NHC845" s="203"/>
      <c r="NHD845" s="203"/>
      <c r="NHE845" s="203"/>
      <c r="NHF845" s="203"/>
      <c r="NHG845" s="203"/>
      <c r="NHH845" s="203"/>
      <c r="NHI845" s="203"/>
      <c r="NHJ845" s="203"/>
      <c r="NHK845" s="203"/>
      <c r="NHL845" s="203"/>
      <c r="NHM845" s="203"/>
      <c r="NHN845" s="203"/>
      <c r="NHO845" s="203"/>
      <c r="NHP845" s="203"/>
      <c r="NHQ845" s="203"/>
      <c r="NHR845" s="203"/>
      <c r="NHS845" s="203"/>
      <c r="NHT845" s="203"/>
      <c r="NHU845" s="203"/>
      <c r="NHV845" s="203"/>
      <c r="NHW845" s="203"/>
      <c r="NHX845" s="203"/>
      <c r="NHY845" s="203"/>
      <c r="NHZ845" s="203"/>
      <c r="NIA845" s="203"/>
      <c r="NIB845" s="203"/>
      <c r="NIC845" s="203"/>
      <c r="NID845" s="203"/>
      <c r="NIE845" s="203"/>
      <c r="NIF845" s="203"/>
      <c r="NIG845" s="203"/>
      <c r="NIH845" s="203"/>
      <c r="NII845" s="203"/>
      <c r="NIJ845" s="203"/>
      <c r="NIK845" s="203"/>
      <c r="NIL845" s="203"/>
      <c r="NIM845" s="203"/>
      <c r="NIN845" s="203"/>
      <c r="NIO845" s="203"/>
      <c r="NIP845" s="203"/>
      <c r="NIQ845" s="203"/>
      <c r="NIR845" s="203"/>
      <c r="NIS845" s="203"/>
      <c r="NIT845" s="203"/>
      <c r="NIU845" s="203"/>
      <c r="NIV845" s="203"/>
      <c r="NIW845" s="203"/>
      <c r="NIX845" s="203"/>
      <c r="NIY845" s="203"/>
      <c r="NIZ845" s="203"/>
      <c r="NJA845" s="203"/>
      <c r="NJB845" s="203"/>
      <c r="NJC845" s="203"/>
      <c r="NJD845" s="203"/>
      <c r="NJE845" s="203"/>
      <c r="NJF845" s="203"/>
      <c r="NJG845" s="203"/>
      <c r="NJH845" s="203"/>
      <c r="NJI845" s="203"/>
      <c r="NJJ845" s="203"/>
      <c r="NJK845" s="203"/>
      <c r="NJL845" s="203"/>
      <c r="NJM845" s="203"/>
      <c r="NJN845" s="203"/>
      <c r="NJO845" s="203"/>
      <c r="NJP845" s="203"/>
      <c r="NJQ845" s="203"/>
      <c r="NJR845" s="203"/>
      <c r="NJS845" s="203"/>
      <c r="NJT845" s="203"/>
      <c r="NJU845" s="203"/>
      <c r="NJV845" s="203"/>
      <c r="NJW845" s="203"/>
      <c r="NJX845" s="203"/>
      <c r="NJY845" s="203"/>
      <c r="NJZ845" s="203"/>
      <c r="NKA845" s="203"/>
      <c r="NKB845" s="203"/>
      <c r="NKC845" s="203"/>
      <c r="NKD845" s="203"/>
      <c r="NKE845" s="203"/>
      <c r="NKF845" s="203"/>
      <c r="NKG845" s="203"/>
      <c r="NKH845" s="203"/>
      <c r="NKI845" s="203"/>
      <c r="NKJ845" s="203"/>
      <c r="NKK845" s="203"/>
      <c r="NKL845" s="203"/>
      <c r="NKM845" s="203"/>
      <c r="NKN845" s="203"/>
      <c r="NKO845" s="203"/>
      <c r="NKP845" s="203"/>
      <c r="NKQ845" s="203"/>
      <c r="NKR845" s="203"/>
      <c r="NKS845" s="203"/>
      <c r="NKT845" s="203"/>
      <c r="NKU845" s="203"/>
      <c r="NKV845" s="203"/>
      <c r="NKW845" s="203"/>
      <c r="NKX845" s="203"/>
      <c r="NKY845" s="203"/>
      <c r="NKZ845" s="203"/>
      <c r="NLA845" s="203"/>
      <c r="NLB845" s="203"/>
      <c r="NLC845" s="203"/>
      <c r="NLD845" s="203"/>
      <c r="NLE845" s="203"/>
      <c r="NLF845" s="203"/>
      <c r="NLG845" s="203"/>
      <c r="NLH845" s="203"/>
      <c r="NLI845" s="203"/>
      <c r="NLJ845" s="203"/>
      <c r="NLK845" s="203"/>
      <c r="NLL845" s="203"/>
      <c r="NLM845" s="203"/>
      <c r="NLN845" s="203"/>
      <c r="NLO845" s="203"/>
      <c r="NLP845" s="203"/>
      <c r="NLQ845" s="203"/>
      <c r="NLR845" s="203"/>
      <c r="NLS845" s="203"/>
      <c r="NLT845" s="203"/>
      <c r="NLU845" s="203"/>
      <c r="NLV845" s="203"/>
      <c r="NLW845" s="203"/>
      <c r="NLX845" s="203"/>
      <c r="NLY845" s="203"/>
      <c r="NLZ845" s="203"/>
      <c r="NMA845" s="203"/>
      <c r="NMB845" s="203"/>
      <c r="NMC845" s="203"/>
      <c r="NMD845" s="203"/>
      <c r="NME845" s="203"/>
      <c r="NMF845" s="203"/>
      <c r="NMG845" s="203"/>
      <c r="NMH845" s="203"/>
      <c r="NMI845" s="203"/>
      <c r="NMJ845" s="203"/>
      <c r="NMK845" s="203"/>
      <c r="NML845" s="203"/>
      <c r="NMM845" s="203"/>
      <c r="NMN845" s="203"/>
      <c r="NMO845" s="203"/>
      <c r="NMP845" s="203"/>
      <c r="NMQ845" s="203"/>
      <c r="NMR845" s="203"/>
      <c r="NMS845" s="203"/>
      <c r="NMT845" s="203"/>
      <c r="NMU845" s="203"/>
      <c r="NMV845" s="203"/>
      <c r="NMW845" s="203"/>
      <c r="NMX845" s="203"/>
      <c r="NMY845" s="203"/>
      <c r="NMZ845" s="203"/>
      <c r="NNA845" s="203"/>
      <c r="NNB845" s="203"/>
      <c r="NNC845" s="203"/>
      <c r="NND845" s="203"/>
      <c r="NNE845" s="203"/>
      <c r="NNF845" s="203"/>
      <c r="NNG845" s="203"/>
      <c r="NNH845" s="203"/>
      <c r="NNI845" s="203"/>
      <c r="NNJ845" s="203"/>
      <c r="NNK845" s="203"/>
      <c r="NNL845" s="203"/>
      <c r="NNM845" s="203"/>
      <c r="NNN845" s="203"/>
      <c r="NNO845" s="203"/>
      <c r="NNP845" s="203"/>
      <c r="NNQ845" s="203"/>
      <c r="NNR845" s="203"/>
      <c r="NNS845" s="203"/>
      <c r="NNT845" s="203"/>
      <c r="NNU845" s="203"/>
      <c r="NNV845" s="203"/>
      <c r="NNW845" s="203"/>
      <c r="NNX845" s="203"/>
      <c r="NNY845" s="203"/>
      <c r="NNZ845" s="203"/>
      <c r="NOA845" s="203"/>
      <c r="NOB845" s="203"/>
      <c r="NOC845" s="203"/>
      <c r="NOD845" s="203"/>
      <c r="NOE845" s="203"/>
      <c r="NOF845" s="203"/>
      <c r="NOG845" s="203"/>
      <c r="NOH845" s="203"/>
      <c r="NOI845" s="203"/>
      <c r="NOJ845" s="203"/>
      <c r="NOK845" s="203"/>
      <c r="NOL845" s="203"/>
      <c r="NOM845" s="203"/>
      <c r="NON845" s="203"/>
      <c r="NOO845" s="203"/>
      <c r="NOP845" s="203"/>
      <c r="NOQ845" s="203"/>
      <c r="NOR845" s="203"/>
      <c r="NOS845" s="203"/>
      <c r="NOT845" s="203"/>
      <c r="NOU845" s="203"/>
      <c r="NOV845" s="203"/>
      <c r="NOW845" s="203"/>
      <c r="NOX845" s="203"/>
      <c r="NOY845" s="203"/>
      <c r="NOZ845" s="203"/>
      <c r="NPA845" s="203"/>
      <c r="NPB845" s="203"/>
      <c r="NPC845" s="203"/>
      <c r="NPD845" s="203"/>
      <c r="NPE845" s="203"/>
      <c r="NPF845" s="203"/>
      <c r="NPG845" s="203"/>
      <c r="NPH845" s="203"/>
      <c r="NPI845" s="203"/>
      <c r="NPJ845" s="203"/>
      <c r="NPK845" s="203"/>
      <c r="NPL845" s="203"/>
      <c r="NPM845" s="203"/>
      <c r="NPN845" s="203"/>
      <c r="NPO845" s="203"/>
      <c r="NPP845" s="203"/>
      <c r="NPQ845" s="203"/>
      <c r="NPR845" s="203"/>
      <c r="NPS845" s="203"/>
      <c r="NPT845" s="203"/>
      <c r="NPU845" s="203"/>
      <c r="NPV845" s="203"/>
      <c r="NPW845" s="203"/>
      <c r="NPX845" s="203"/>
      <c r="NPY845" s="203"/>
      <c r="NPZ845" s="203"/>
      <c r="NQA845" s="203"/>
      <c r="NQB845" s="203"/>
      <c r="NQC845" s="203"/>
      <c r="NQD845" s="203"/>
      <c r="NQE845" s="203"/>
      <c r="NQF845" s="203"/>
      <c r="NQG845" s="203"/>
      <c r="NQH845" s="203"/>
      <c r="NQI845" s="203"/>
      <c r="NQJ845" s="203"/>
      <c r="NQK845" s="203"/>
      <c r="NQL845" s="203"/>
      <c r="NQM845" s="203"/>
      <c r="NQN845" s="203"/>
      <c r="NQO845" s="203"/>
      <c r="NQP845" s="203"/>
      <c r="NQQ845" s="203"/>
      <c r="NQR845" s="203"/>
      <c r="NQS845" s="203"/>
      <c r="NQT845" s="203"/>
      <c r="NQU845" s="203"/>
      <c r="NQV845" s="203"/>
      <c r="NQW845" s="203"/>
      <c r="NQX845" s="203"/>
      <c r="NQY845" s="203"/>
      <c r="NQZ845" s="203"/>
      <c r="NRA845" s="203"/>
      <c r="NRB845" s="203"/>
      <c r="NRC845" s="203"/>
      <c r="NRD845" s="203"/>
      <c r="NRE845" s="203"/>
      <c r="NRF845" s="203"/>
      <c r="NRG845" s="203"/>
      <c r="NRH845" s="203"/>
      <c r="NRI845" s="203"/>
      <c r="NRJ845" s="203"/>
      <c r="NRK845" s="203"/>
      <c r="NRL845" s="203"/>
      <c r="NRM845" s="203"/>
      <c r="NRN845" s="203"/>
      <c r="NRO845" s="203"/>
      <c r="NRP845" s="203"/>
      <c r="NRQ845" s="203"/>
      <c r="NRR845" s="203"/>
      <c r="NRS845" s="203"/>
      <c r="NRT845" s="203"/>
      <c r="NRU845" s="203"/>
      <c r="NRV845" s="203"/>
      <c r="NRW845" s="203"/>
      <c r="NRX845" s="203"/>
      <c r="NRY845" s="203"/>
      <c r="NRZ845" s="203"/>
      <c r="NSA845" s="203"/>
      <c r="NSB845" s="203"/>
      <c r="NSC845" s="203"/>
      <c r="NSD845" s="203"/>
      <c r="NSE845" s="203"/>
      <c r="NSF845" s="203"/>
      <c r="NSG845" s="203"/>
      <c r="NSH845" s="203"/>
      <c r="NSI845" s="203"/>
      <c r="NSJ845" s="203"/>
      <c r="NSK845" s="203"/>
      <c r="NSL845" s="203"/>
      <c r="NSM845" s="203"/>
      <c r="NSN845" s="203"/>
      <c r="NSO845" s="203"/>
      <c r="NSP845" s="203"/>
      <c r="NSQ845" s="203"/>
      <c r="NSR845" s="203"/>
      <c r="NSS845" s="203"/>
      <c r="NST845" s="203"/>
      <c r="NSU845" s="203"/>
      <c r="NSV845" s="203"/>
      <c r="NSW845" s="203"/>
      <c r="NSX845" s="203"/>
      <c r="NSY845" s="203"/>
      <c r="NSZ845" s="203"/>
      <c r="NTA845" s="203"/>
      <c r="NTB845" s="203"/>
      <c r="NTC845" s="203"/>
      <c r="NTD845" s="203"/>
      <c r="NTE845" s="203"/>
      <c r="NTF845" s="203"/>
      <c r="NTG845" s="203"/>
      <c r="NTH845" s="203"/>
      <c r="NTI845" s="203"/>
      <c r="NTJ845" s="203"/>
      <c r="NTK845" s="203"/>
      <c r="NTL845" s="203"/>
      <c r="NTM845" s="203"/>
      <c r="NTN845" s="203"/>
      <c r="NTO845" s="203"/>
      <c r="NTP845" s="203"/>
      <c r="NTQ845" s="203"/>
      <c r="NTR845" s="203"/>
      <c r="NTS845" s="203"/>
      <c r="NTT845" s="203"/>
      <c r="NTU845" s="203"/>
      <c r="NTV845" s="203"/>
      <c r="NTW845" s="203"/>
      <c r="NTX845" s="203"/>
      <c r="NTY845" s="203"/>
      <c r="NTZ845" s="203"/>
      <c r="NUA845" s="203"/>
      <c r="NUB845" s="203"/>
      <c r="NUC845" s="203"/>
      <c r="NUD845" s="203"/>
      <c r="NUE845" s="203"/>
      <c r="NUF845" s="203"/>
      <c r="NUG845" s="203"/>
      <c r="NUH845" s="203"/>
      <c r="NUI845" s="203"/>
      <c r="NUJ845" s="203"/>
      <c r="NUK845" s="203"/>
      <c r="NUL845" s="203"/>
      <c r="NUM845" s="203"/>
      <c r="NUN845" s="203"/>
      <c r="NUO845" s="203"/>
      <c r="NUP845" s="203"/>
      <c r="NUQ845" s="203"/>
      <c r="NUR845" s="203"/>
      <c r="NUS845" s="203"/>
      <c r="NUT845" s="203"/>
      <c r="NUU845" s="203"/>
      <c r="NUV845" s="203"/>
      <c r="NUW845" s="203"/>
      <c r="NUX845" s="203"/>
      <c r="NUY845" s="203"/>
      <c r="NUZ845" s="203"/>
      <c r="NVA845" s="203"/>
      <c r="NVB845" s="203"/>
      <c r="NVC845" s="203"/>
      <c r="NVD845" s="203"/>
      <c r="NVE845" s="203"/>
      <c r="NVF845" s="203"/>
      <c r="NVG845" s="203"/>
      <c r="NVH845" s="203"/>
      <c r="NVI845" s="203"/>
      <c r="NVJ845" s="203"/>
      <c r="NVK845" s="203"/>
      <c r="NVL845" s="203"/>
      <c r="NVM845" s="203"/>
      <c r="NVN845" s="203"/>
      <c r="NVO845" s="203"/>
      <c r="NVP845" s="203"/>
      <c r="NVQ845" s="203"/>
      <c r="NVR845" s="203"/>
      <c r="NVS845" s="203"/>
      <c r="NVT845" s="203"/>
      <c r="NVU845" s="203"/>
      <c r="NVV845" s="203"/>
      <c r="NVW845" s="203"/>
      <c r="NVX845" s="203"/>
      <c r="NVY845" s="203"/>
      <c r="NVZ845" s="203"/>
      <c r="NWA845" s="203"/>
      <c r="NWB845" s="203"/>
      <c r="NWC845" s="203"/>
      <c r="NWD845" s="203"/>
      <c r="NWE845" s="203"/>
      <c r="NWF845" s="203"/>
      <c r="NWG845" s="203"/>
      <c r="NWH845" s="203"/>
      <c r="NWI845" s="203"/>
      <c r="NWJ845" s="203"/>
      <c r="NWK845" s="203"/>
      <c r="NWL845" s="203"/>
      <c r="NWM845" s="203"/>
      <c r="NWN845" s="203"/>
      <c r="NWO845" s="203"/>
      <c r="NWP845" s="203"/>
      <c r="NWQ845" s="203"/>
      <c r="NWR845" s="203"/>
      <c r="NWS845" s="203"/>
      <c r="NWT845" s="203"/>
      <c r="NWU845" s="203"/>
      <c r="NWV845" s="203"/>
      <c r="NWW845" s="203"/>
      <c r="NWX845" s="203"/>
      <c r="NWY845" s="203"/>
      <c r="NWZ845" s="203"/>
      <c r="NXA845" s="203"/>
      <c r="NXB845" s="203"/>
      <c r="NXC845" s="203"/>
      <c r="NXD845" s="203"/>
      <c r="NXE845" s="203"/>
      <c r="NXF845" s="203"/>
      <c r="NXG845" s="203"/>
      <c r="NXH845" s="203"/>
      <c r="NXI845" s="203"/>
      <c r="NXJ845" s="203"/>
      <c r="NXK845" s="203"/>
      <c r="NXL845" s="203"/>
      <c r="NXM845" s="203"/>
      <c r="NXN845" s="203"/>
      <c r="NXO845" s="203"/>
      <c r="NXP845" s="203"/>
      <c r="NXQ845" s="203"/>
      <c r="NXR845" s="203"/>
      <c r="NXS845" s="203"/>
      <c r="NXT845" s="203"/>
      <c r="NXU845" s="203"/>
      <c r="NXV845" s="203"/>
      <c r="NXW845" s="203"/>
      <c r="NXX845" s="203"/>
      <c r="NXY845" s="203"/>
      <c r="NXZ845" s="203"/>
      <c r="NYA845" s="203"/>
      <c r="NYB845" s="203"/>
      <c r="NYC845" s="203"/>
      <c r="NYD845" s="203"/>
      <c r="NYE845" s="203"/>
      <c r="NYF845" s="203"/>
      <c r="NYG845" s="203"/>
      <c r="NYH845" s="203"/>
      <c r="NYI845" s="203"/>
      <c r="NYJ845" s="203"/>
      <c r="NYK845" s="203"/>
      <c r="NYL845" s="203"/>
      <c r="NYM845" s="203"/>
      <c r="NYN845" s="203"/>
      <c r="NYO845" s="203"/>
      <c r="NYP845" s="203"/>
      <c r="NYQ845" s="203"/>
      <c r="NYR845" s="203"/>
      <c r="NYS845" s="203"/>
      <c r="NYT845" s="203"/>
      <c r="NYU845" s="203"/>
      <c r="NYV845" s="203"/>
      <c r="NYW845" s="203"/>
      <c r="NYX845" s="203"/>
      <c r="NYY845" s="203"/>
      <c r="NYZ845" s="203"/>
      <c r="NZA845" s="203"/>
      <c r="NZB845" s="203"/>
      <c r="NZC845" s="203"/>
      <c r="NZD845" s="203"/>
      <c r="NZE845" s="203"/>
      <c r="NZF845" s="203"/>
      <c r="NZG845" s="203"/>
      <c r="NZH845" s="203"/>
      <c r="NZI845" s="203"/>
      <c r="NZJ845" s="203"/>
      <c r="NZK845" s="203"/>
      <c r="NZL845" s="203"/>
      <c r="NZM845" s="203"/>
      <c r="NZN845" s="203"/>
      <c r="NZO845" s="203"/>
      <c r="NZP845" s="203"/>
      <c r="NZQ845" s="203"/>
      <c r="NZR845" s="203"/>
      <c r="NZS845" s="203"/>
      <c r="NZT845" s="203"/>
      <c r="NZU845" s="203"/>
      <c r="NZV845" s="203"/>
      <c r="NZW845" s="203"/>
      <c r="NZX845" s="203"/>
      <c r="NZY845" s="203"/>
      <c r="NZZ845" s="203"/>
      <c r="OAA845" s="203"/>
      <c r="OAB845" s="203"/>
      <c r="OAC845" s="203"/>
      <c r="OAD845" s="203"/>
      <c r="OAE845" s="203"/>
      <c r="OAF845" s="203"/>
      <c r="OAG845" s="203"/>
      <c r="OAH845" s="203"/>
      <c r="OAI845" s="203"/>
      <c r="OAJ845" s="203"/>
      <c r="OAK845" s="203"/>
      <c r="OAL845" s="203"/>
      <c r="OAM845" s="203"/>
      <c r="OAN845" s="203"/>
      <c r="OAO845" s="203"/>
      <c r="OAP845" s="203"/>
      <c r="OAQ845" s="203"/>
      <c r="OAR845" s="203"/>
      <c r="OAS845" s="203"/>
      <c r="OAT845" s="203"/>
      <c r="OAU845" s="203"/>
      <c r="OAV845" s="203"/>
      <c r="OAW845" s="203"/>
      <c r="OAX845" s="203"/>
      <c r="OAY845" s="203"/>
      <c r="OAZ845" s="203"/>
      <c r="OBA845" s="203"/>
      <c r="OBB845" s="203"/>
      <c r="OBC845" s="203"/>
      <c r="OBD845" s="203"/>
      <c r="OBE845" s="203"/>
      <c r="OBF845" s="203"/>
      <c r="OBG845" s="203"/>
      <c r="OBH845" s="203"/>
      <c r="OBI845" s="203"/>
      <c r="OBJ845" s="203"/>
      <c r="OBK845" s="203"/>
      <c r="OBL845" s="203"/>
      <c r="OBM845" s="203"/>
      <c r="OBN845" s="203"/>
      <c r="OBO845" s="203"/>
      <c r="OBP845" s="203"/>
      <c r="OBQ845" s="203"/>
      <c r="OBR845" s="203"/>
      <c r="OBS845" s="203"/>
      <c r="OBT845" s="203"/>
      <c r="OBU845" s="203"/>
      <c r="OBV845" s="203"/>
      <c r="OBW845" s="203"/>
      <c r="OBX845" s="203"/>
      <c r="OBY845" s="203"/>
      <c r="OBZ845" s="203"/>
      <c r="OCA845" s="203"/>
      <c r="OCB845" s="203"/>
      <c r="OCC845" s="203"/>
      <c r="OCD845" s="203"/>
      <c r="OCE845" s="203"/>
      <c r="OCF845" s="203"/>
      <c r="OCG845" s="203"/>
      <c r="OCH845" s="203"/>
      <c r="OCI845" s="203"/>
      <c r="OCJ845" s="203"/>
      <c r="OCK845" s="203"/>
      <c r="OCL845" s="203"/>
      <c r="OCM845" s="203"/>
      <c r="OCN845" s="203"/>
      <c r="OCO845" s="203"/>
      <c r="OCP845" s="203"/>
      <c r="OCQ845" s="203"/>
      <c r="OCR845" s="203"/>
      <c r="OCS845" s="203"/>
      <c r="OCT845" s="203"/>
      <c r="OCU845" s="203"/>
      <c r="OCV845" s="203"/>
      <c r="OCW845" s="203"/>
      <c r="OCX845" s="203"/>
      <c r="OCY845" s="203"/>
      <c r="OCZ845" s="203"/>
      <c r="ODA845" s="203"/>
      <c r="ODB845" s="203"/>
      <c r="ODC845" s="203"/>
      <c r="ODD845" s="203"/>
      <c r="ODE845" s="203"/>
      <c r="ODF845" s="203"/>
      <c r="ODG845" s="203"/>
      <c r="ODH845" s="203"/>
      <c r="ODI845" s="203"/>
      <c r="ODJ845" s="203"/>
      <c r="ODK845" s="203"/>
      <c r="ODL845" s="203"/>
      <c r="ODM845" s="203"/>
      <c r="ODN845" s="203"/>
      <c r="ODO845" s="203"/>
      <c r="ODP845" s="203"/>
      <c r="ODQ845" s="203"/>
      <c r="ODR845" s="203"/>
      <c r="ODS845" s="203"/>
      <c r="ODT845" s="203"/>
      <c r="ODU845" s="203"/>
      <c r="ODV845" s="203"/>
      <c r="ODW845" s="203"/>
      <c r="ODX845" s="203"/>
      <c r="ODY845" s="203"/>
      <c r="ODZ845" s="203"/>
      <c r="OEA845" s="203"/>
      <c r="OEB845" s="203"/>
      <c r="OEC845" s="203"/>
      <c r="OED845" s="203"/>
      <c r="OEE845" s="203"/>
      <c r="OEF845" s="203"/>
      <c r="OEG845" s="203"/>
      <c r="OEH845" s="203"/>
      <c r="OEI845" s="203"/>
      <c r="OEJ845" s="203"/>
      <c r="OEK845" s="203"/>
      <c r="OEL845" s="203"/>
      <c r="OEM845" s="203"/>
      <c r="OEN845" s="203"/>
      <c r="OEO845" s="203"/>
      <c r="OEP845" s="203"/>
      <c r="OEQ845" s="203"/>
      <c r="OER845" s="203"/>
      <c r="OES845" s="203"/>
      <c r="OET845" s="203"/>
      <c r="OEU845" s="203"/>
      <c r="OEV845" s="203"/>
      <c r="OEW845" s="203"/>
      <c r="OEX845" s="203"/>
      <c r="OEY845" s="203"/>
      <c r="OEZ845" s="203"/>
      <c r="OFA845" s="203"/>
      <c r="OFB845" s="203"/>
      <c r="OFC845" s="203"/>
      <c r="OFD845" s="203"/>
      <c r="OFE845" s="203"/>
      <c r="OFF845" s="203"/>
      <c r="OFG845" s="203"/>
      <c r="OFH845" s="203"/>
      <c r="OFI845" s="203"/>
      <c r="OFJ845" s="203"/>
      <c r="OFK845" s="203"/>
      <c r="OFL845" s="203"/>
      <c r="OFM845" s="203"/>
      <c r="OFN845" s="203"/>
      <c r="OFO845" s="203"/>
      <c r="OFP845" s="203"/>
      <c r="OFQ845" s="203"/>
      <c r="OFR845" s="203"/>
      <c r="OFS845" s="203"/>
      <c r="OFT845" s="203"/>
      <c r="OFU845" s="203"/>
      <c r="OFV845" s="203"/>
      <c r="OFW845" s="203"/>
      <c r="OFX845" s="203"/>
      <c r="OFY845" s="203"/>
      <c r="OFZ845" s="203"/>
      <c r="OGA845" s="203"/>
      <c r="OGB845" s="203"/>
      <c r="OGC845" s="203"/>
      <c r="OGD845" s="203"/>
      <c r="OGE845" s="203"/>
      <c r="OGF845" s="203"/>
      <c r="OGG845" s="203"/>
      <c r="OGH845" s="203"/>
      <c r="OGI845" s="203"/>
      <c r="OGJ845" s="203"/>
      <c r="OGK845" s="203"/>
      <c r="OGL845" s="203"/>
      <c r="OGM845" s="203"/>
      <c r="OGN845" s="203"/>
      <c r="OGO845" s="203"/>
      <c r="OGP845" s="203"/>
      <c r="OGQ845" s="203"/>
      <c r="OGR845" s="203"/>
      <c r="OGS845" s="203"/>
      <c r="OGT845" s="203"/>
      <c r="OGU845" s="203"/>
      <c r="OGV845" s="203"/>
      <c r="OGW845" s="203"/>
      <c r="OGX845" s="203"/>
      <c r="OGY845" s="203"/>
      <c r="OGZ845" s="203"/>
      <c r="OHA845" s="203"/>
      <c r="OHB845" s="203"/>
      <c r="OHC845" s="203"/>
      <c r="OHD845" s="203"/>
      <c r="OHE845" s="203"/>
      <c r="OHF845" s="203"/>
      <c r="OHG845" s="203"/>
      <c r="OHH845" s="203"/>
      <c r="OHI845" s="203"/>
      <c r="OHJ845" s="203"/>
      <c r="OHK845" s="203"/>
      <c r="OHL845" s="203"/>
      <c r="OHM845" s="203"/>
      <c r="OHN845" s="203"/>
      <c r="OHO845" s="203"/>
      <c r="OHP845" s="203"/>
      <c r="OHQ845" s="203"/>
      <c r="OHR845" s="203"/>
      <c r="OHS845" s="203"/>
      <c r="OHT845" s="203"/>
      <c r="OHU845" s="203"/>
      <c r="OHV845" s="203"/>
      <c r="OHW845" s="203"/>
      <c r="OHX845" s="203"/>
      <c r="OHY845" s="203"/>
      <c r="OHZ845" s="203"/>
      <c r="OIA845" s="203"/>
      <c r="OIB845" s="203"/>
      <c r="OIC845" s="203"/>
      <c r="OID845" s="203"/>
      <c r="OIE845" s="203"/>
      <c r="OIF845" s="203"/>
      <c r="OIG845" s="203"/>
      <c r="OIH845" s="203"/>
      <c r="OII845" s="203"/>
      <c r="OIJ845" s="203"/>
      <c r="OIK845" s="203"/>
      <c r="OIL845" s="203"/>
      <c r="OIM845" s="203"/>
      <c r="OIN845" s="203"/>
      <c r="OIO845" s="203"/>
      <c r="OIP845" s="203"/>
      <c r="OIQ845" s="203"/>
      <c r="OIR845" s="203"/>
      <c r="OIS845" s="203"/>
      <c r="OIT845" s="203"/>
      <c r="OIU845" s="203"/>
      <c r="OIV845" s="203"/>
      <c r="OIW845" s="203"/>
      <c r="OIX845" s="203"/>
      <c r="OIY845" s="203"/>
      <c r="OIZ845" s="203"/>
      <c r="OJA845" s="203"/>
      <c r="OJB845" s="203"/>
      <c r="OJC845" s="203"/>
      <c r="OJD845" s="203"/>
      <c r="OJE845" s="203"/>
      <c r="OJF845" s="203"/>
      <c r="OJG845" s="203"/>
      <c r="OJH845" s="203"/>
      <c r="OJI845" s="203"/>
      <c r="OJJ845" s="203"/>
      <c r="OJK845" s="203"/>
      <c r="OJL845" s="203"/>
      <c r="OJM845" s="203"/>
      <c r="OJN845" s="203"/>
      <c r="OJO845" s="203"/>
      <c r="OJP845" s="203"/>
      <c r="OJQ845" s="203"/>
      <c r="OJR845" s="203"/>
      <c r="OJS845" s="203"/>
      <c r="OJT845" s="203"/>
      <c r="OJU845" s="203"/>
      <c r="OJV845" s="203"/>
      <c r="OJW845" s="203"/>
      <c r="OJX845" s="203"/>
      <c r="OJY845" s="203"/>
      <c r="OJZ845" s="203"/>
      <c r="OKA845" s="203"/>
      <c r="OKB845" s="203"/>
      <c r="OKC845" s="203"/>
      <c r="OKD845" s="203"/>
      <c r="OKE845" s="203"/>
      <c r="OKF845" s="203"/>
      <c r="OKG845" s="203"/>
      <c r="OKH845" s="203"/>
      <c r="OKI845" s="203"/>
      <c r="OKJ845" s="203"/>
      <c r="OKK845" s="203"/>
      <c r="OKL845" s="203"/>
      <c r="OKM845" s="203"/>
      <c r="OKN845" s="203"/>
      <c r="OKO845" s="203"/>
      <c r="OKP845" s="203"/>
      <c r="OKQ845" s="203"/>
      <c r="OKR845" s="203"/>
      <c r="OKS845" s="203"/>
      <c r="OKT845" s="203"/>
      <c r="OKU845" s="203"/>
      <c r="OKV845" s="203"/>
      <c r="OKW845" s="203"/>
      <c r="OKX845" s="203"/>
      <c r="OKY845" s="203"/>
      <c r="OKZ845" s="203"/>
      <c r="OLA845" s="203"/>
      <c r="OLB845" s="203"/>
      <c r="OLC845" s="203"/>
      <c r="OLD845" s="203"/>
      <c r="OLE845" s="203"/>
      <c r="OLF845" s="203"/>
      <c r="OLG845" s="203"/>
      <c r="OLH845" s="203"/>
      <c r="OLI845" s="203"/>
      <c r="OLJ845" s="203"/>
      <c r="OLK845" s="203"/>
      <c r="OLL845" s="203"/>
      <c r="OLM845" s="203"/>
      <c r="OLN845" s="203"/>
      <c r="OLO845" s="203"/>
      <c r="OLP845" s="203"/>
      <c r="OLQ845" s="203"/>
      <c r="OLR845" s="203"/>
      <c r="OLS845" s="203"/>
      <c r="OLT845" s="203"/>
      <c r="OLU845" s="203"/>
      <c r="OLV845" s="203"/>
      <c r="OLW845" s="203"/>
      <c r="OLX845" s="203"/>
      <c r="OLY845" s="203"/>
      <c r="OLZ845" s="203"/>
      <c r="OMA845" s="203"/>
      <c r="OMB845" s="203"/>
      <c r="OMC845" s="203"/>
      <c r="OMD845" s="203"/>
      <c r="OME845" s="203"/>
      <c r="OMF845" s="203"/>
      <c r="OMG845" s="203"/>
      <c r="OMH845" s="203"/>
      <c r="OMI845" s="203"/>
      <c r="OMJ845" s="203"/>
      <c r="OMK845" s="203"/>
      <c r="OML845" s="203"/>
      <c r="OMM845" s="203"/>
      <c r="OMN845" s="203"/>
      <c r="OMO845" s="203"/>
      <c r="OMP845" s="203"/>
      <c r="OMQ845" s="203"/>
      <c r="OMR845" s="203"/>
      <c r="OMS845" s="203"/>
      <c r="OMT845" s="203"/>
      <c r="OMU845" s="203"/>
      <c r="OMV845" s="203"/>
      <c r="OMW845" s="203"/>
      <c r="OMX845" s="203"/>
      <c r="OMY845" s="203"/>
      <c r="OMZ845" s="203"/>
      <c r="ONA845" s="203"/>
      <c r="ONB845" s="203"/>
      <c r="ONC845" s="203"/>
      <c r="OND845" s="203"/>
      <c r="ONE845" s="203"/>
      <c r="ONF845" s="203"/>
      <c r="ONG845" s="203"/>
      <c r="ONH845" s="203"/>
      <c r="ONI845" s="203"/>
      <c r="ONJ845" s="203"/>
      <c r="ONK845" s="203"/>
      <c r="ONL845" s="203"/>
      <c r="ONM845" s="203"/>
      <c r="ONN845" s="203"/>
      <c r="ONO845" s="203"/>
      <c r="ONP845" s="203"/>
      <c r="ONQ845" s="203"/>
      <c r="ONR845" s="203"/>
      <c r="ONS845" s="203"/>
      <c r="ONT845" s="203"/>
      <c r="ONU845" s="203"/>
      <c r="ONV845" s="203"/>
      <c r="ONW845" s="203"/>
      <c r="ONX845" s="203"/>
      <c r="ONY845" s="203"/>
      <c r="ONZ845" s="203"/>
      <c r="OOA845" s="203"/>
      <c r="OOB845" s="203"/>
      <c r="OOC845" s="203"/>
      <c r="OOD845" s="203"/>
      <c r="OOE845" s="203"/>
      <c r="OOF845" s="203"/>
      <c r="OOG845" s="203"/>
      <c r="OOH845" s="203"/>
      <c r="OOI845" s="203"/>
      <c r="OOJ845" s="203"/>
      <c r="OOK845" s="203"/>
      <c r="OOL845" s="203"/>
      <c r="OOM845" s="203"/>
      <c r="OON845" s="203"/>
      <c r="OOO845" s="203"/>
      <c r="OOP845" s="203"/>
      <c r="OOQ845" s="203"/>
      <c r="OOR845" s="203"/>
      <c r="OOS845" s="203"/>
      <c r="OOT845" s="203"/>
      <c r="OOU845" s="203"/>
      <c r="OOV845" s="203"/>
      <c r="OOW845" s="203"/>
      <c r="OOX845" s="203"/>
      <c r="OOY845" s="203"/>
      <c r="OOZ845" s="203"/>
      <c r="OPA845" s="203"/>
      <c r="OPB845" s="203"/>
      <c r="OPC845" s="203"/>
      <c r="OPD845" s="203"/>
      <c r="OPE845" s="203"/>
      <c r="OPF845" s="203"/>
      <c r="OPG845" s="203"/>
      <c r="OPH845" s="203"/>
      <c r="OPI845" s="203"/>
      <c r="OPJ845" s="203"/>
      <c r="OPK845" s="203"/>
      <c r="OPL845" s="203"/>
      <c r="OPM845" s="203"/>
      <c r="OPN845" s="203"/>
      <c r="OPO845" s="203"/>
      <c r="OPP845" s="203"/>
      <c r="OPQ845" s="203"/>
      <c r="OPR845" s="203"/>
      <c r="OPS845" s="203"/>
      <c r="OPT845" s="203"/>
      <c r="OPU845" s="203"/>
      <c r="OPV845" s="203"/>
      <c r="OPW845" s="203"/>
      <c r="OPX845" s="203"/>
      <c r="OPY845" s="203"/>
      <c r="OPZ845" s="203"/>
      <c r="OQA845" s="203"/>
      <c r="OQB845" s="203"/>
      <c r="OQC845" s="203"/>
      <c r="OQD845" s="203"/>
      <c r="OQE845" s="203"/>
      <c r="OQF845" s="203"/>
      <c r="OQG845" s="203"/>
      <c r="OQH845" s="203"/>
      <c r="OQI845" s="203"/>
      <c r="OQJ845" s="203"/>
      <c r="OQK845" s="203"/>
      <c r="OQL845" s="203"/>
      <c r="OQM845" s="203"/>
      <c r="OQN845" s="203"/>
      <c r="OQO845" s="203"/>
      <c r="OQP845" s="203"/>
      <c r="OQQ845" s="203"/>
      <c r="OQR845" s="203"/>
      <c r="OQS845" s="203"/>
      <c r="OQT845" s="203"/>
      <c r="OQU845" s="203"/>
      <c r="OQV845" s="203"/>
      <c r="OQW845" s="203"/>
      <c r="OQX845" s="203"/>
      <c r="OQY845" s="203"/>
      <c r="OQZ845" s="203"/>
      <c r="ORA845" s="203"/>
      <c r="ORB845" s="203"/>
      <c r="ORC845" s="203"/>
      <c r="ORD845" s="203"/>
      <c r="ORE845" s="203"/>
      <c r="ORF845" s="203"/>
      <c r="ORG845" s="203"/>
      <c r="ORH845" s="203"/>
      <c r="ORI845" s="203"/>
      <c r="ORJ845" s="203"/>
      <c r="ORK845" s="203"/>
      <c r="ORL845" s="203"/>
      <c r="ORM845" s="203"/>
      <c r="ORN845" s="203"/>
      <c r="ORO845" s="203"/>
      <c r="ORP845" s="203"/>
      <c r="ORQ845" s="203"/>
      <c r="ORR845" s="203"/>
      <c r="ORS845" s="203"/>
      <c r="ORT845" s="203"/>
      <c r="ORU845" s="203"/>
      <c r="ORV845" s="203"/>
      <c r="ORW845" s="203"/>
      <c r="ORX845" s="203"/>
      <c r="ORY845" s="203"/>
      <c r="ORZ845" s="203"/>
      <c r="OSA845" s="203"/>
      <c r="OSB845" s="203"/>
      <c r="OSC845" s="203"/>
      <c r="OSD845" s="203"/>
      <c r="OSE845" s="203"/>
      <c r="OSF845" s="203"/>
      <c r="OSG845" s="203"/>
      <c r="OSH845" s="203"/>
      <c r="OSI845" s="203"/>
      <c r="OSJ845" s="203"/>
      <c r="OSK845" s="203"/>
      <c r="OSL845" s="203"/>
      <c r="OSM845" s="203"/>
      <c r="OSN845" s="203"/>
      <c r="OSO845" s="203"/>
      <c r="OSP845" s="203"/>
      <c r="OSQ845" s="203"/>
      <c r="OSR845" s="203"/>
      <c r="OSS845" s="203"/>
      <c r="OST845" s="203"/>
      <c r="OSU845" s="203"/>
      <c r="OSV845" s="203"/>
      <c r="OSW845" s="203"/>
      <c r="OSX845" s="203"/>
      <c r="OSY845" s="203"/>
      <c r="OSZ845" s="203"/>
      <c r="OTA845" s="203"/>
      <c r="OTB845" s="203"/>
      <c r="OTC845" s="203"/>
      <c r="OTD845" s="203"/>
      <c r="OTE845" s="203"/>
      <c r="OTF845" s="203"/>
      <c r="OTG845" s="203"/>
      <c r="OTH845" s="203"/>
      <c r="OTI845" s="203"/>
      <c r="OTJ845" s="203"/>
      <c r="OTK845" s="203"/>
      <c r="OTL845" s="203"/>
      <c r="OTM845" s="203"/>
      <c r="OTN845" s="203"/>
      <c r="OTO845" s="203"/>
      <c r="OTP845" s="203"/>
      <c r="OTQ845" s="203"/>
      <c r="OTR845" s="203"/>
      <c r="OTS845" s="203"/>
      <c r="OTT845" s="203"/>
      <c r="OTU845" s="203"/>
      <c r="OTV845" s="203"/>
      <c r="OTW845" s="203"/>
      <c r="OTX845" s="203"/>
      <c r="OTY845" s="203"/>
      <c r="OTZ845" s="203"/>
      <c r="OUA845" s="203"/>
      <c r="OUB845" s="203"/>
      <c r="OUC845" s="203"/>
      <c r="OUD845" s="203"/>
      <c r="OUE845" s="203"/>
      <c r="OUF845" s="203"/>
      <c r="OUG845" s="203"/>
      <c r="OUH845" s="203"/>
      <c r="OUI845" s="203"/>
      <c r="OUJ845" s="203"/>
      <c r="OUK845" s="203"/>
      <c r="OUL845" s="203"/>
      <c r="OUM845" s="203"/>
      <c r="OUN845" s="203"/>
      <c r="OUO845" s="203"/>
      <c r="OUP845" s="203"/>
      <c r="OUQ845" s="203"/>
      <c r="OUR845" s="203"/>
      <c r="OUS845" s="203"/>
      <c r="OUT845" s="203"/>
      <c r="OUU845" s="203"/>
      <c r="OUV845" s="203"/>
      <c r="OUW845" s="203"/>
      <c r="OUX845" s="203"/>
      <c r="OUY845" s="203"/>
      <c r="OUZ845" s="203"/>
      <c r="OVA845" s="203"/>
      <c r="OVB845" s="203"/>
      <c r="OVC845" s="203"/>
      <c r="OVD845" s="203"/>
      <c r="OVE845" s="203"/>
      <c r="OVF845" s="203"/>
      <c r="OVG845" s="203"/>
      <c r="OVH845" s="203"/>
      <c r="OVI845" s="203"/>
      <c r="OVJ845" s="203"/>
      <c r="OVK845" s="203"/>
      <c r="OVL845" s="203"/>
      <c r="OVM845" s="203"/>
      <c r="OVN845" s="203"/>
      <c r="OVO845" s="203"/>
      <c r="OVP845" s="203"/>
      <c r="OVQ845" s="203"/>
      <c r="OVR845" s="203"/>
      <c r="OVS845" s="203"/>
      <c r="OVT845" s="203"/>
      <c r="OVU845" s="203"/>
      <c r="OVV845" s="203"/>
      <c r="OVW845" s="203"/>
      <c r="OVX845" s="203"/>
      <c r="OVY845" s="203"/>
      <c r="OVZ845" s="203"/>
      <c r="OWA845" s="203"/>
      <c r="OWB845" s="203"/>
      <c r="OWC845" s="203"/>
      <c r="OWD845" s="203"/>
      <c r="OWE845" s="203"/>
      <c r="OWF845" s="203"/>
      <c r="OWG845" s="203"/>
      <c r="OWH845" s="203"/>
      <c r="OWI845" s="203"/>
      <c r="OWJ845" s="203"/>
      <c r="OWK845" s="203"/>
      <c r="OWL845" s="203"/>
      <c r="OWM845" s="203"/>
      <c r="OWN845" s="203"/>
      <c r="OWO845" s="203"/>
      <c r="OWP845" s="203"/>
      <c r="OWQ845" s="203"/>
      <c r="OWR845" s="203"/>
      <c r="OWS845" s="203"/>
      <c r="OWT845" s="203"/>
      <c r="OWU845" s="203"/>
      <c r="OWV845" s="203"/>
      <c r="OWW845" s="203"/>
      <c r="OWX845" s="203"/>
      <c r="OWY845" s="203"/>
      <c r="OWZ845" s="203"/>
      <c r="OXA845" s="203"/>
      <c r="OXB845" s="203"/>
      <c r="OXC845" s="203"/>
      <c r="OXD845" s="203"/>
      <c r="OXE845" s="203"/>
      <c r="OXF845" s="203"/>
      <c r="OXG845" s="203"/>
      <c r="OXH845" s="203"/>
      <c r="OXI845" s="203"/>
      <c r="OXJ845" s="203"/>
      <c r="OXK845" s="203"/>
      <c r="OXL845" s="203"/>
      <c r="OXM845" s="203"/>
      <c r="OXN845" s="203"/>
      <c r="OXO845" s="203"/>
      <c r="OXP845" s="203"/>
      <c r="OXQ845" s="203"/>
      <c r="OXR845" s="203"/>
      <c r="OXS845" s="203"/>
      <c r="OXT845" s="203"/>
      <c r="OXU845" s="203"/>
      <c r="OXV845" s="203"/>
      <c r="OXW845" s="203"/>
      <c r="OXX845" s="203"/>
      <c r="OXY845" s="203"/>
      <c r="OXZ845" s="203"/>
      <c r="OYA845" s="203"/>
      <c r="OYB845" s="203"/>
      <c r="OYC845" s="203"/>
      <c r="OYD845" s="203"/>
      <c r="OYE845" s="203"/>
      <c r="OYF845" s="203"/>
      <c r="OYG845" s="203"/>
      <c r="OYH845" s="203"/>
      <c r="OYI845" s="203"/>
      <c r="OYJ845" s="203"/>
      <c r="OYK845" s="203"/>
      <c r="OYL845" s="203"/>
      <c r="OYM845" s="203"/>
      <c r="OYN845" s="203"/>
      <c r="OYO845" s="203"/>
      <c r="OYP845" s="203"/>
      <c r="OYQ845" s="203"/>
      <c r="OYR845" s="203"/>
      <c r="OYS845" s="203"/>
      <c r="OYT845" s="203"/>
      <c r="OYU845" s="203"/>
      <c r="OYV845" s="203"/>
      <c r="OYW845" s="203"/>
      <c r="OYX845" s="203"/>
      <c r="OYY845" s="203"/>
      <c r="OYZ845" s="203"/>
      <c r="OZA845" s="203"/>
      <c r="OZB845" s="203"/>
      <c r="OZC845" s="203"/>
      <c r="OZD845" s="203"/>
      <c r="OZE845" s="203"/>
      <c r="OZF845" s="203"/>
      <c r="OZG845" s="203"/>
      <c r="OZH845" s="203"/>
      <c r="OZI845" s="203"/>
      <c r="OZJ845" s="203"/>
      <c r="OZK845" s="203"/>
      <c r="OZL845" s="203"/>
      <c r="OZM845" s="203"/>
      <c r="OZN845" s="203"/>
      <c r="OZO845" s="203"/>
      <c r="OZP845" s="203"/>
      <c r="OZQ845" s="203"/>
      <c r="OZR845" s="203"/>
      <c r="OZS845" s="203"/>
      <c r="OZT845" s="203"/>
      <c r="OZU845" s="203"/>
      <c r="OZV845" s="203"/>
      <c r="OZW845" s="203"/>
      <c r="OZX845" s="203"/>
      <c r="OZY845" s="203"/>
      <c r="OZZ845" s="203"/>
      <c r="PAA845" s="203"/>
      <c r="PAB845" s="203"/>
      <c r="PAC845" s="203"/>
      <c r="PAD845" s="203"/>
      <c r="PAE845" s="203"/>
      <c r="PAF845" s="203"/>
      <c r="PAG845" s="203"/>
      <c r="PAH845" s="203"/>
      <c r="PAI845" s="203"/>
      <c r="PAJ845" s="203"/>
      <c r="PAK845" s="203"/>
      <c r="PAL845" s="203"/>
      <c r="PAM845" s="203"/>
      <c r="PAN845" s="203"/>
      <c r="PAO845" s="203"/>
      <c r="PAP845" s="203"/>
      <c r="PAQ845" s="203"/>
      <c r="PAR845" s="203"/>
      <c r="PAS845" s="203"/>
      <c r="PAT845" s="203"/>
      <c r="PAU845" s="203"/>
      <c r="PAV845" s="203"/>
      <c r="PAW845" s="203"/>
      <c r="PAX845" s="203"/>
      <c r="PAY845" s="203"/>
      <c r="PAZ845" s="203"/>
      <c r="PBA845" s="203"/>
      <c r="PBB845" s="203"/>
      <c r="PBC845" s="203"/>
      <c r="PBD845" s="203"/>
      <c r="PBE845" s="203"/>
      <c r="PBF845" s="203"/>
      <c r="PBG845" s="203"/>
      <c r="PBH845" s="203"/>
      <c r="PBI845" s="203"/>
      <c r="PBJ845" s="203"/>
      <c r="PBK845" s="203"/>
      <c r="PBL845" s="203"/>
      <c r="PBM845" s="203"/>
      <c r="PBN845" s="203"/>
      <c r="PBO845" s="203"/>
      <c r="PBP845" s="203"/>
      <c r="PBQ845" s="203"/>
      <c r="PBR845" s="203"/>
      <c r="PBS845" s="203"/>
      <c r="PBT845" s="203"/>
      <c r="PBU845" s="203"/>
      <c r="PBV845" s="203"/>
      <c r="PBW845" s="203"/>
      <c r="PBX845" s="203"/>
      <c r="PBY845" s="203"/>
      <c r="PBZ845" s="203"/>
      <c r="PCA845" s="203"/>
      <c r="PCB845" s="203"/>
      <c r="PCC845" s="203"/>
      <c r="PCD845" s="203"/>
      <c r="PCE845" s="203"/>
      <c r="PCF845" s="203"/>
      <c r="PCG845" s="203"/>
      <c r="PCH845" s="203"/>
      <c r="PCI845" s="203"/>
      <c r="PCJ845" s="203"/>
      <c r="PCK845" s="203"/>
      <c r="PCL845" s="203"/>
      <c r="PCM845" s="203"/>
      <c r="PCN845" s="203"/>
      <c r="PCO845" s="203"/>
      <c r="PCP845" s="203"/>
      <c r="PCQ845" s="203"/>
      <c r="PCR845" s="203"/>
      <c r="PCS845" s="203"/>
      <c r="PCT845" s="203"/>
      <c r="PCU845" s="203"/>
      <c r="PCV845" s="203"/>
      <c r="PCW845" s="203"/>
      <c r="PCX845" s="203"/>
      <c r="PCY845" s="203"/>
      <c r="PCZ845" s="203"/>
      <c r="PDA845" s="203"/>
      <c r="PDB845" s="203"/>
      <c r="PDC845" s="203"/>
      <c r="PDD845" s="203"/>
      <c r="PDE845" s="203"/>
      <c r="PDF845" s="203"/>
      <c r="PDG845" s="203"/>
      <c r="PDH845" s="203"/>
      <c r="PDI845" s="203"/>
      <c r="PDJ845" s="203"/>
      <c r="PDK845" s="203"/>
      <c r="PDL845" s="203"/>
      <c r="PDM845" s="203"/>
      <c r="PDN845" s="203"/>
      <c r="PDO845" s="203"/>
      <c r="PDP845" s="203"/>
      <c r="PDQ845" s="203"/>
      <c r="PDR845" s="203"/>
      <c r="PDS845" s="203"/>
      <c r="PDT845" s="203"/>
      <c r="PDU845" s="203"/>
      <c r="PDV845" s="203"/>
      <c r="PDW845" s="203"/>
      <c r="PDX845" s="203"/>
      <c r="PDY845" s="203"/>
      <c r="PDZ845" s="203"/>
      <c r="PEA845" s="203"/>
      <c r="PEB845" s="203"/>
      <c r="PEC845" s="203"/>
      <c r="PED845" s="203"/>
      <c r="PEE845" s="203"/>
      <c r="PEF845" s="203"/>
      <c r="PEG845" s="203"/>
      <c r="PEH845" s="203"/>
      <c r="PEI845" s="203"/>
      <c r="PEJ845" s="203"/>
      <c r="PEK845" s="203"/>
      <c r="PEL845" s="203"/>
      <c r="PEM845" s="203"/>
      <c r="PEN845" s="203"/>
      <c r="PEO845" s="203"/>
      <c r="PEP845" s="203"/>
      <c r="PEQ845" s="203"/>
      <c r="PER845" s="203"/>
      <c r="PES845" s="203"/>
      <c r="PET845" s="203"/>
      <c r="PEU845" s="203"/>
      <c r="PEV845" s="203"/>
      <c r="PEW845" s="203"/>
      <c r="PEX845" s="203"/>
      <c r="PEY845" s="203"/>
      <c r="PEZ845" s="203"/>
      <c r="PFA845" s="203"/>
      <c r="PFB845" s="203"/>
      <c r="PFC845" s="203"/>
      <c r="PFD845" s="203"/>
      <c r="PFE845" s="203"/>
      <c r="PFF845" s="203"/>
      <c r="PFG845" s="203"/>
      <c r="PFH845" s="203"/>
      <c r="PFI845" s="203"/>
      <c r="PFJ845" s="203"/>
      <c r="PFK845" s="203"/>
      <c r="PFL845" s="203"/>
      <c r="PFM845" s="203"/>
      <c r="PFN845" s="203"/>
      <c r="PFO845" s="203"/>
      <c r="PFP845" s="203"/>
      <c r="PFQ845" s="203"/>
      <c r="PFR845" s="203"/>
      <c r="PFS845" s="203"/>
      <c r="PFT845" s="203"/>
      <c r="PFU845" s="203"/>
      <c r="PFV845" s="203"/>
      <c r="PFW845" s="203"/>
      <c r="PFX845" s="203"/>
      <c r="PFY845" s="203"/>
      <c r="PFZ845" s="203"/>
      <c r="PGA845" s="203"/>
      <c r="PGB845" s="203"/>
      <c r="PGC845" s="203"/>
      <c r="PGD845" s="203"/>
      <c r="PGE845" s="203"/>
      <c r="PGF845" s="203"/>
      <c r="PGG845" s="203"/>
      <c r="PGH845" s="203"/>
      <c r="PGI845" s="203"/>
      <c r="PGJ845" s="203"/>
      <c r="PGK845" s="203"/>
      <c r="PGL845" s="203"/>
      <c r="PGM845" s="203"/>
      <c r="PGN845" s="203"/>
      <c r="PGO845" s="203"/>
      <c r="PGP845" s="203"/>
      <c r="PGQ845" s="203"/>
      <c r="PGR845" s="203"/>
      <c r="PGS845" s="203"/>
      <c r="PGT845" s="203"/>
      <c r="PGU845" s="203"/>
      <c r="PGV845" s="203"/>
      <c r="PGW845" s="203"/>
      <c r="PGX845" s="203"/>
      <c r="PGY845" s="203"/>
      <c r="PGZ845" s="203"/>
      <c r="PHA845" s="203"/>
      <c r="PHB845" s="203"/>
      <c r="PHC845" s="203"/>
      <c r="PHD845" s="203"/>
      <c r="PHE845" s="203"/>
      <c r="PHF845" s="203"/>
      <c r="PHG845" s="203"/>
      <c r="PHH845" s="203"/>
      <c r="PHI845" s="203"/>
      <c r="PHJ845" s="203"/>
      <c r="PHK845" s="203"/>
      <c r="PHL845" s="203"/>
      <c r="PHM845" s="203"/>
      <c r="PHN845" s="203"/>
      <c r="PHO845" s="203"/>
      <c r="PHP845" s="203"/>
      <c r="PHQ845" s="203"/>
      <c r="PHR845" s="203"/>
      <c r="PHS845" s="203"/>
      <c r="PHT845" s="203"/>
      <c r="PHU845" s="203"/>
      <c r="PHV845" s="203"/>
      <c r="PHW845" s="203"/>
      <c r="PHX845" s="203"/>
      <c r="PHY845" s="203"/>
      <c r="PHZ845" s="203"/>
      <c r="PIA845" s="203"/>
      <c r="PIB845" s="203"/>
      <c r="PIC845" s="203"/>
      <c r="PID845" s="203"/>
      <c r="PIE845" s="203"/>
      <c r="PIF845" s="203"/>
      <c r="PIG845" s="203"/>
      <c r="PIH845" s="203"/>
      <c r="PII845" s="203"/>
      <c r="PIJ845" s="203"/>
      <c r="PIK845" s="203"/>
      <c r="PIL845" s="203"/>
      <c r="PIM845" s="203"/>
      <c r="PIN845" s="203"/>
      <c r="PIO845" s="203"/>
      <c r="PIP845" s="203"/>
      <c r="PIQ845" s="203"/>
      <c r="PIR845" s="203"/>
      <c r="PIS845" s="203"/>
      <c r="PIT845" s="203"/>
      <c r="PIU845" s="203"/>
      <c r="PIV845" s="203"/>
      <c r="PIW845" s="203"/>
      <c r="PIX845" s="203"/>
      <c r="PIY845" s="203"/>
      <c r="PIZ845" s="203"/>
      <c r="PJA845" s="203"/>
      <c r="PJB845" s="203"/>
      <c r="PJC845" s="203"/>
      <c r="PJD845" s="203"/>
      <c r="PJE845" s="203"/>
      <c r="PJF845" s="203"/>
      <c r="PJG845" s="203"/>
      <c r="PJH845" s="203"/>
      <c r="PJI845" s="203"/>
      <c r="PJJ845" s="203"/>
      <c r="PJK845" s="203"/>
      <c r="PJL845" s="203"/>
      <c r="PJM845" s="203"/>
      <c r="PJN845" s="203"/>
      <c r="PJO845" s="203"/>
      <c r="PJP845" s="203"/>
      <c r="PJQ845" s="203"/>
      <c r="PJR845" s="203"/>
      <c r="PJS845" s="203"/>
      <c r="PJT845" s="203"/>
      <c r="PJU845" s="203"/>
      <c r="PJV845" s="203"/>
      <c r="PJW845" s="203"/>
      <c r="PJX845" s="203"/>
      <c r="PJY845" s="203"/>
      <c r="PJZ845" s="203"/>
      <c r="PKA845" s="203"/>
      <c r="PKB845" s="203"/>
      <c r="PKC845" s="203"/>
      <c r="PKD845" s="203"/>
      <c r="PKE845" s="203"/>
      <c r="PKF845" s="203"/>
      <c r="PKG845" s="203"/>
      <c r="PKH845" s="203"/>
      <c r="PKI845" s="203"/>
      <c r="PKJ845" s="203"/>
      <c r="PKK845" s="203"/>
      <c r="PKL845" s="203"/>
      <c r="PKM845" s="203"/>
      <c r="PKN845" s="203"/>
      <c r="PKO845" s="203"/>
      <c r="PKP845" s="203"/>
      <c r="PKQ845" s="203"/>
      <c r="PKR845" s="203"/>
      <c r="PKS845" s="203"/>
      <c r="PKT845" s="203"/>
      <c r="PKU845" s="203"/>
      <c r="PKV845" s="203"/>
      <c r="PKW845" s="203"/>
      <c r="PKX845" s="203"/>
      <c r="PKY845" s="203"/>
      <c r="PKZ845" s="203"/>
      <c r="PLA845" s="203"/>
      <c r="PLB845" s="203"/>
      <c r="PLC845" s="203"/>
      <c r="PLD845" s="203"/>
      <c r="PLE845" s="203"/>
      <c r="PLF845" s="203"/>
      <c r="PLG845" s="203"/>
      <c r="PLH845" s="203"/>
      <c r="PLI845" s="203"/>
      <c r="PLJ845" s="203"/>
      <c r="PLK845" s="203"/>
      <c r="PLL845" s="203"/>
      <c r="PLM845" s="203"/>
      <c r="PLN845" s="203"/>
      <c r="PLO845" s="203"/>
      <c r="PLP845" s="203"/>
      <c r="PLQ845" s="203"/>
      <c r="PLR845" s="203"/>
      <c r="PLS845" s="203"/>
      <c r="PLT845" s="203"/>
      <c r="PLU845" s="203"/>
      <c r="PLV845" s="203"/>
      <c r="PLW845" s="203"/>
      <c r="PLX845" s="203"/>
      <c r="PLY845" s="203"/>
      <c r="PLZ845" s="203"/>
      <c r="PMA845" s="203"/>
      <c r="PMB845" s="203"/>
      <c r="PMC845" s="203"/>
      <c r="PMD845" s="203"/>
      <c r="PME845" s="203"/>
      <c r="PMF845" s="203"/>
      <c r="PMG845" s="203"/>
      <c r="PMH845" s="203"/>
      <c r="PMI845" s="203"/>
      <c r="PMJ845" s="203"/>
      <c r="PMK845" s="203"/>
      <c r="PML845" s="203"/>
      <c r="PMM845" s="203"/>
      <c r="PMN845" s="203"/>
      <c r="PMO845" s="203"/>
      <c r="PMP845" s="203"/>
      <c r="PMQ845" s="203"/>
      <c r="PMR845" s="203"/>
      <c r="PMS845" s="203"/>
      <c r="PMT845" s="203"/>
      <c r="PMU845" s="203"/>
      <c r="PMV845" s="203"/>
      <c r="PMW845" s="203"/>
      <c r="PMX845" s="203"/>
      <c r="PMY845" s="203"/>
      <c r="PMZ845" s="203"/>
      <c r="PNA845" s="203"/>
      <c r="PNB845" s="203"/>
      <c r="PNC845" s="203"/>
      <c r="PND845" s="203"/>
      <c r="PNE845" s="203"/>
      <c r="PNF845" s="203"/>
      <c r="PNG845" s="203"/>
      <c r="PNH845" s="203"/>
      <c r="PNI845" s="203"/>
      <c r="PNJ845" s="203"/>
      <c r="PNK845" s="203"/>
      <c r="PNL845" s="203"/>
      <c r="PNM845" s="203"/>
      <c r="PNN845" s="203"/>
      <c r="PNO845" s="203"/>
      <c r="PNP845" s="203"/>
      <c r="PNQ845" s="203"/>
      <c r="PNR845" s="203"/>
      <c r="PNS845" s="203"/>
      <c r="PNT845" s="203"/>
      <c r="PNU845" s="203"/>
      <c r="PNV845" s="203"/>
      <c r="PNW845" s="203"/>
      <c r="PNX845" s="203"/>
      <c r="PNY845" s="203"/>
      <c r="PNZ845" s="203"/>
      <c r="POA845" s="203"/>
      <c r="POB845" s="203"/>
      <c r="POC845" s="203"/>
      <c r="POD845" s="203"/>
      <c r="POE845" s="203"/>
      <c r="POF845" s="203"/>
      <c r="POG845" s="203"/>
      <c r="POH845" s="203"/>
      <c r="POI845" s="203"/>
      <c r="POJ845" s="203"/>
      <c r="POK845" s="203"/>
      <c r="POL845" s="203"/>
      <c r="POM845" s="203"/>
      <c r="PON845" s="203"/>
      <c r="POO845" s="203"/>
      <c r="POP845" s="203"/>
      <c r="POQ845" s="203"/>
      <c r="POR845" s="203"/>
      <c r="POS845" s="203"/>
      <c r="POT845" s="203"/>
      <c r="POU845" s="203"/>
      <c r="POV845" s="203"/>
      <c r="POW845" s="203"/>
      <c r="POX845" s="203"/>
      <c r="POY845" s="203"/>
      <c r="POZ845" s="203"/>
      <c r="PPA845" s="203"/>
      <c r="PPB845" s="203"/>
      <c r="PPC845" s="203"/>
      <c r="PPD845" s="203"/>
      <c r="PPE845" s="203"/>
      <c r="PPF845" s="203"/>
      <c r="PPG845" s="203"/>
      <c r="PPH845" s="203"/>
      <c r="PPI845" s="203"/>
      <c r="PPJ845" s="203"/>
      <c r="PPK845" s="203"/>
      <c r="PPL845" s="203"/>
      <c r="PPM845" s="203"/>
      <c r="PPN845" s="203"/>
      <c r="PPO845" s="203"/>
      <c r="PPP845" s="203"/>
      <c r="PPQ845" s="203"/>
      <c r="PPR845" s="203"/>
      <c r="PPS845" s="203"/>
      <c r="PPT845" s="203"/>
      <c r="PPU845" s="203"/>
      <c r="PPV845" s="203"/>
      <c r="PPW845" s="203"/>
      <c r="PPX845" s="203"/>
      <c r="PPY845" s="203"/>
      <c r="PPZ845" s="203"/>
      <c r="PQA845" s="203"/>
      <c r="PQB845" s="203"/>
      <c r="PQC845" s="203"/>
      <c r="PQD845" s="203"/>
      <c r="PQE845" s="203"/>
      <c r="PQF845" s="203"/>
      <c r="PQG845" s="203"/>
      <c r="PQH845" s="203"/>
      <c r="PQI845" s="203"/>
      <c r="PQJ845" s="203"/>
      <c r="PQK845" s="203"/>
      <c r="PQL845" s="203"/>
      <c r="PQM845" s="203"/>
      <c r="PQN845" s="203"/>
      <c r="PQO845" s="203"/>
      <c r="PQP845" s="203"/>
      <c r="PQQ845" s="203"/>
      <c r="PQR845" s="203"/>
      <c r="PQS845" s="203"/>
      <c r="PQT845" s="203"/>
      <c r="PQU845" s="203"/>
      <c r="PQV845" s="203"/>
      <c r="PQW845" s="203"/>
      <c r="PQX845" s="203"/>
      <c r="PQY845" s="203"/>
      <c r="PQZ845" s="203"/>
      <c r="PRA845" s="203"/>
      <c r="PRB845" s="203"/>
      <c r="PRC845" s="203"/>
      <c r="PRD845" s="203"/>
      <c r="PRE845" s="203"/>
      <c r="PRF845" s="203"/>
      <c r="PRG845" s="203"/>
      <c r="PRH845" s="203"/>
      <c r="PRI845" s="203"/>
      <c r="PRJ845" s="203"/>
      <c r="PRK845" s="203"/>
      <c r="PRL845" s="203"/>
      <c r="PRM845" s="203"/>
      <c r="PRN845" s="203"/>
      <c r="PRO845" s="203"/>
      <c r="PRP845" s="203"/>
      <c r="PRQ845" s="203"/>
      <c r="PRR845" s="203"/>
      <c r="PRS845" s="203"/>
      <c r="PRT845" s="203"/>
      <c r="PRU845" s="203"/>
      <c r="PRV845" s="203"/>
      <c r="PRW845" s="203"/>
      <c r="PRX845" s="203"/>
      <c r="PRY845" s="203"/>
      <c r="PRZ845" s="203"/>
      <c r="PSA845" s="203"/>
      <c r="PSB845" s="203"/>
      <c r="PSC845" s="203"/>
      <c r="PSD845" s="203"/>
      <c r="PSE845" s="203"/>
      <c r="PSF845" s="203"/>
      <c r="PSG845" s="203"/>
      <c r="PSH845" s="203"/>
      <c r="PSI845" s="203"/>
      <c r="PSJ845" s="203"/>
      <c r="PSK845" s="203"/>
      <c r="PSL845" s="203"/>
      <c r="PSM845" s="203"/>
      <c r="PSN845" s="203"/>
      <c r="PSO845" s="203"/>
      <c r="PSP845" s="203"/>
      <c r="PSQ845" s="203"/>
      <c r="PSR845" s="203"/>
      <c r="PSS845" s="203"/>
      <c r="PST845" s="203"/>
      <c r="PSU845" s="203"/>
      <c r="PSV845" s="203"/>
      <c r="PSW845" s="203"/>
      <c r="PSX845" s="203"/>
      <c r="PSY845" s="203"/>
      <c r="PSZ845" s="203"/>
      <c r="PTA845" s="203"/>
      <c r="PTB845" s="203"/>
      <c r="PTC845" s="203"/>
      <c r="PTD845" s="203"/>
      <c r="PTE845" s="203"/>
      <c r="PTF845" s="203"/>
      <c r="PTG845" s="203"/>
      <c r="PTH845" s="203"/>
      <c r="PTI845" s="203"/>
      <c r="PTJ845" s="203"/>
      <c r="PTK845" s="203"/>
      <c r="PTL845" s="203"/>
      <c r="PTM845" s="203"/>
      <c r="PTN845" s="203"/>
      <c r="PTO845" s="203"/>
      <c r="PTP845" s="203"/>
      <c r="PTQ845" s="203"/>
      <c r="PTR845" s="203"/>
      <c r="PTS845" s="203"/>
      <c r="PTT845" s="203"/>
      <c r="PTU845" s="203"/>
      <c r="PTV845" s="203"/>
      <c r="PTW845" s="203"/>
      <c r="PTX845" s="203"/>
      <c r="PTY845" s="203"/>
      <c r="PTZ845" s="203"/>
      <c r="PUA845" s="203"/>
      <c r="PUB845" s="203"/>
      <c r="PUC845" s="203"/>
      <c r="PUD845" s="203"/>
      <c r="PUE845" s="203"/>
      <c r="PUF845" s="203"/>
      <c r="PUG845" s="203"/>
      <c r="PUH845" s="203"/>
      <c r="PUI845" s="203"/>
      <c r="PUJ845" s="203"/>
      <c r="PUK845" s="203"/>
      <c r="PUL845" s="203"/>
      <c r="PUM845" s="203"/>
      <c r="PUN845" s="203"/>
      <c r="PUO845" s="203"/>
      <c r="PUP845" s="203"/>
      <c r="PUQ845" s="203"/>
      <c r="PUR845" s="203"/>
      <c r="PUS845" s="203"/>
      <c r="PUT845" s="203"/>
      <c r="PUU845" s="203"/>
      <c r="PUV845" s="203"/>
      <c r="PUW845" s="203"/>
      <c r="PUX845" s="203"/>
      <c r="PUY845" s="203"/>
      <c r="PUZ845" s="203"/>
      <c r="PVA845" s="203"/>
      <c r="PVB845" s="203"/>
      <c r="PVC845" s="203"/>
      <c r="PVD845" s="203"/>
      <c r="PVE845" s="203"/>
      <c r="PVF845" s="203"/>
      <c r="PVG845" s="203"/>
      <c r="PVH845" s="203"/>
      <c r="PVI845" s="203"/>
      <c r="PVJ845" s="203"/>
      <c r="PVK845" s="203"/>
      <c r="PVL845" s="203"/>
      <c r="PVM845" s="203"/>
      <c r="PVN845" s="203"/>
      <c r="PVO845" s="203"/>
      <c r="PVP845" s="203"/>
      <c r="PVQ845" s="203"/>
      <c r="PVR845" s="203"/>
      <c r="PVS845" s="203"/>
      <c r="PVT845" s="203"/>
      <c r="PVU845" s="203"/>
      <c r="PVV845" s="203"/>
      <c r="PVW845" s="203"/>
      <c r="PVX845" s="203"/>
      <c r="PVY845" s="203"/>
      <c r="PVZ845" s="203"/>
      <c r="PWA845" s="203"/>
      <c r="PWB845" s="203"/>
      <c r="PWC845" s="203"/>
      <c r="PWD845" s="203"/>
      <c r="PWE845" s="203"/>
      <c r="PWF845" s="203"/>
      <c r="PWG845" s="203"/>
      <c r="PWH845" s="203"/>
      <c r="PWI845" s="203"/>
      <c r="PWJ845" s="203"/>
      <c r="PWK845" s="203"/>
      <c r="PWL845" s="203"/>
      <c r="PWM845" s="203"/>
      <c r="PWN845" s="203"/>
      <c r="PWO845" s="203"/>
      <c r="PWP845" s="203"/>
      <c r="PWQ845" s="203"/>
      <c r="PWR845" s="203"/>
      <c r="PWS845" s="203"/>
      <c r="PWT845" s="203"/>
      <c r="PWU845" s="203"/>
      <c r="PWV845" s="203"/>
      <c r="PWW845" s="203"/>
      <c r="PWX845" s="203"/>
      <c r="PWY845" s="203"/>
      <c r="PWZ845" s="203"/>
      <c r="PXA845" s="203"/>
      <c r="PXB845" s="203"/>
      <c r="PXC845" s="203"/>
      <c r="PXD845" s="203"/>
      <c r="PXE845" s="203"/>
      <c r="PXF845" s="203"/>
      <c r="PXG845" s="203"/>
      <c r="PXH845" s="203"/>
      <c r="PXI845" s="203"/>
      <c r="PXJ845" s="203"/>
      <c r="PXK845" s="203"/>
      <c r="PXL845" s="203"/>
      <c r="PXM845" s="203"/>
      <c r="PXN845" s="203"/>
      <c r="PXO845" s="203"/>
      <c r="PXP845" s="203"/>
      <c r="PXQ845" s="203"/>
      <c r="PXR845" s="203"/>
      <c r="PXS845" s="203"/>
      <c r="PXT845" s="203"/>
      <c r="PXU845" s="203"/>
      <c r="PXV845" s="203"/>
      <c r="PXW845" s="203"/>
      <c r="PXX845" s="203"/>
      <c r="PXY845" s="203"/>
      <c r="PXZ845" s="203"/>
      <c r="PYA845" s="203"/>
      <c r="PYB845" s="203"/>
      <c r="PYC845" s="203"/>
      <c r="PYD845" s="203"/>
      <c r="PYE845" s="203"/>
      <c r="PYF845" s="203"/>
      <c r="PYG845" s="203"/>
      <c r="PYH845" s="203"/>
      <c r="PYI845" s="203"/>
      <c r="PYJ845" s="203"/>
      <c r="PYK845" s="203"/>
      <c r="PYL845" s="203"/>
      <c r="PYM845" s="203"/>
      <c r="PYN845" s="203"/>
      <c r="PYO845" s="203"/>
      <c r="PYP845" s="203"/>
      <c r="PYQ845" s="203"/>
      <c r="PYR845" s="203"/>
      <c r="PYS845" s="203"/>
      <c r="PYT845" s="203"/>
      <c r="PYU845" s="203"/>
      <c r="PYV845" s="203"/>
      <c r="PYW845" s="203"/>
      <c r="PYX845" s="203"/>
      <c r="PYY845" s="203"/>
      <c r="PYZ845" s="203"/>
      <c r="PZA845" s="203"/>
      <c r="PZB845" s="203"/>
      <c r="PZC845" s="203"/>
      <c r="PZD845" s="203"/>
      <c r="PZE845" s="203"/>
      <c r="PZF845" s="203"/>
      <c r="PZG845" s="203"/>
      <c r="PZH845" s="203"/>
      <c r="PZI845" s="203"/>
      <c r="PZJ845" s="203"/>
      <c r="PZK845" s="203"/>
      <c r="PZL845" s="203"/>
      <c r="PZM845" s="203"/>
      <c r="PZN845" s="203"/>
      <c r="PZO845" s="203"/>
      <c r="PZP845" s="203"/>
      <c r="PZQ845" s="203"/>
      <c r="PZR845" s="203"/>
      <c r="PZS845" s="203"/>
      <c r="PZT845" s="203"/>
      <c r="PZU845" s="203"/>
      <c r="PZV845" s="203"/>
      <c r="PZW845" s="203"/>
      <c r="PZX845" s="203"/>
      <c r="PZY845" s="203"/>
      <c r="PZZ845" s="203"/>
      <c r="QAA845" s="203"/>
      <c r="QAB845" s="203"/>
      <c r="QAC845" s="203"/>
      <c r="QAD845" s="203"/>
      <c r="QAE845" s="203"/>
      <c r="QAF845" s="203"/>
      <c r="QAG845" s="203"/>
      <c r="QAH845" s="203"/>
      <c r="QAI845" s="203"/>
      <c r="QAJ845" s="203"/>
      <c r="QAK845" s="203"/>
      <c r="QAL845" s="203"/>
      <c r="QAM845" s="203"/>
      <c r="QAN845" s="203"/>
      <c r="QAO845" s="203"/>
      <c r="QAP845" s="203"/>
      <c r="QAQ845" s="203"/>
      <c r="QAR845" s="203"/>
      <c r="QAS845" s="203"/>
      <c r="QAT845" s="203"/>
      <c r="QAU845" s="203"/>
      <c r="QAV845" s="203"/>
      <c r="QAW845" s="203"/>
      <c r="QAX845" s="203"/>
      <c r="QAY845" s="203"/>
      <c r="QAZ845" s="203"/>
      <c r="QBA845" s="203"/>
      <c r="QBB845" s="203"/>
      <c r="QBC845" s="203"/>
      <c r="QBD845" s="203"/>
      <c r="QBE845" s="203"/>
      <c r="QBF845" s="203"/>
      <c r="QBG845" s="203"/>
      <c r="QBH845" s="203"/>
      <c r="QBI845" s="203"/>
      <c r="QBJ845" s="203"/>
      <c r="QBK845" s="203"/>
      <c r="QBL845" s="203"/>
      <c r="QBM845" s="203"/>
      <c r="QBN845" s="203"/>
      <c r="QBO845" s="203"/>
      <c r="QBP845" s="203"/>
      <c r="QBQ845" s="203"/>
      <c r="QBR845" s="203"/>
      <c r="QBS845" s="203"/>
      <c r="QBT845" s="203"/>
      <c r="QBU845" s="203"/>
      <c r="QBV845" s="203"/>
      <c r="QBW845" s="203"/>
      <c r="QBX845" s="203"/>
      <c r="QBY845" s="203"/>
      <c r="QBZ845" s="203"/>
      <c r="QCA845" s="203"/>
      <c r="QCB845" s="203"/>
      <c r="QCC845" s="203"/>
      <c r="QCD845" s="203"/>
      <c r="QCE845" s="203"/>
      <c r="QCF845" s="203"/>
      <c r="QCG845" s="203"/>
      <c r="QCH845" s="203"/>
      <c r="QCI845" s="203"/>
      <c r="QCJ845" s="203"/>
      <c r="QCK845" s="203"/>
      <c r="QCL845" s="203"/>
      <c r="QCM845" s="203"/>
      <c r="QCN845" s="203"/>
      <c r="QCO845" s="203"/>
      <c r="QCP845" s="203"/>
      <c r="QCQ845" s="203"/>
      <c r="QCR845" s="203"/>
      <c r="QCS845" s="203"/>
      <c r="QCT845" s="203"/>
      <c r="QCU845" s="203"/>
      <c r="QCV845" s="203"/>
      <c r="QCW845" s="203"/>
      <c r="QCX845" s="203"/>
      <c r="QCY845" s="203"/>
      <c r="QCZ845" s="203"/>
      <c r="QDA845" s="203"/>
      <c r="QDB845" s="203"/>
      <c r="QDC845" s="203"/>
      <c r="QDD845" s="203"/>
      <c r="QDE845" s="203"/>
      <c r="QDF845" s="203"/>
      <c r="QDG845" s="203"/>
      <c r="QDH845" s="203"/>
      <c r="QDI845" s="203"/>
      <c r="QDJ845" s="203"/>
      <c r="QDK845" s="203"/>
      <c r="QDL845" s="203"/>
      <c r="QDM845" s="203"/>
      <c r="QDN845" s="203"/>
      <c r="QDO845" s="203"/>
      <c r="QDP845" s="203"/>
      <c r="QDQ845" s="203"/>
      <c r="QDR845" s="203"/>
      <c r="QDS845" s="203"/>
      <c r="QDT845" s="203"/>
      <c r="QDU845" s="203"/>
      <c r="QDV845" s="203"/>
      <c r="QDW845" s="203"/>
      <c r="QDX845" s="203"/>
      <c r="QDY845" s="203"/>
      <c r="QDZ845" s="203"/>
      <c r="QEA845" s="203"/>
      <c r="QEB845" s="203"/>
      <c r="QEC845" s="203"/>
      <c r="QED845" s="203"/>
      <c r="QEE845" s="203"/>
      <c r="QEF845" s="203"/>
      <c r="QEG845" s="203"/>
      <c r="QEH845" s="203"/>
      <c r="QEI845" s="203"/>
      <c r="QEJ845" s="203"/>
      <c r="QEK845" s="203"/>
      <c r="QEL845" s="203"/>
      <c r="QEM845" s="203"/>
      <c r="QEN845" s="203"/>
      <c r="QEO845" s="203"/>
      <c r="QEP845" s="203"/>
      <c r="QEQ845" s="203"/>
      <c r="QER845" s="203"/>
      <c r="QES845" s="203"/>
      <c r="QET845" s="203"/>
      <c r="QEU845" s="203"/>
      <c r="QEV845" s="203"/>
      <c r="QEW845" s="203"/>
      <c r="QEX845" s="203"/>
      <c r="QEY845" s="203"/>
      <c r="QEZ845" s="203"/>
      <c r="QFA845" s="203"/>
      <c r="QFB845" s="203"/>
      <c r="QFC845" s="203"/>
      <c r="QFD845" s="203"/>
      <c r="QFE845" s="203"/>
      <c r="QFF845" s="203"/>
      <c r="QFG845" s="203"/>
      <c r="QFH845" s="203"/>
      <c r="QFI845" s="203"/>
      <c r="QFJ845" s="203"/>
      <c r="QFK845" s="203"/>
      <c r="QFL845" s="203"/>
      <c r="QFM845" s="203"/>
      <c r="QFN845" s="203"/>
      <c r="QFO845" s="203"/>
      <c r="QFP845" s="203"/>
      <c r="QFQ845" s="203"/>
      <c r="QFR845" s="203"/>
      <c r="QFS845" s="203"/>
      <c r="QFT845" s="203"/>
      <c r="QFU845" s="203"/>
      <c r="QFV845" s="203"/>
      <c r="QFW845" s="203"/>
      <c r="QFX845" s="203"/>
      <c r="QFY845" s="203"/>
      <c r="QFZ845" s="203"/>
      <c r="QGA845" s="203"/>
      <c r="QGB845" s="203"/>
      <c r="QGC845" s="203"/>
      <c r="QGD845" s="203"/>
      <c r="QGE845" s="203"/>
      <c r="QGF845" s="203"/>
      <c r="QGG845" s="203"/>
      <c r="QGH845" s="203"/>
      <c r="QGI845" s="203"/>
      <c r="QGJ845" s="203"/>
      <c r="QGK845" s="203"/>
      <c r="QGL845" s="203"/>
      <c r="QGM845" s="203"/>
      <c r="QGN845" s="203"/>
      <c r="QGO845" s="203"/>
      <c r="QGP845" s="203"/>
      <c r="QGQ845" s="203"/>
      <c r="QGR845" s="203"/>
      <c r="QGS845" s="203"/>
      <c r="QGT845" s="203"/>
      <c r="QGU845" s="203"/>
      <c r="QGV845" s="203"/>
      <c r="QGW845" s="203"/>
      <c r="QGX845" s="203"/>
      <c r="QGY845" s="203"/>
      <c r="QGZ845" s="203"/>
      <c r="QHA845" s="203"/>
      <c r="QHB845" s="203"/>
      <c r="QHC845" s="203"/>
      <c r="QHD845" s="203"/>
      <c r="QHE845" s="203"/>
      <c r="QHF845" s="203"/>
      <c r="QHG845" s="203"/>
      <c r="QHH845" s="203"/>
      <c r="QHI845" s="203"/>
      <c r="QHJ845" s="203"/>
      <c r="QHK845" s="203"/>
      <c r="QHL845" s="203"/>
      <c r="QHM845" s="203"/>
      <c r="QHN845" s="203"/>
      <c r="QHO845" s="203"/>
      <c r="QHP845" s="203"/>
      <c r="QHQ845" s="203"/>
      <c r="QHR845" s="203"/>
      <c r="QHS845" s="203"/>
      <c r="QHT845" s="203"/>
      <c r="QHU845" s="203"/>
      <c r="QHV845" s="203"/>
      <c r="QHW845" s="203"/>
      <c r="QHX845" s="203"/>
      <c r="QHY845" s="203"/>
      <c r="QHZ845" s="203"/>
      <c r="QIA845" s="203"/>
      <c r="QIB845" s="203"/>
      <c r="QIC845" s="203"/>
      <c r="QID845" s="203"/>
      <c r="QIE845" s="203"/>
      <c r="QIF845" s="203"/>
      <c r="QIG845" s="203"/>
      <c r="QIH845" s="203"/>
      <c r="QII845" s="203"/>
      <c r="QIJ845" s="203"/>
      <c r="QIK845" s="203"/>
      <c r="QIL845" s="203"/>
      <c r="QIM845" s="203"/>
      <c r="QIN845" s="203"/>
      <c r="QIO845" s="203"/>
      <c r="QIP845" s="203"/>
      <c r="QIQ845" s="203"/>
      <c r="QIR845" s="203"/>
      <c r="QIS845" s="203"/>
      <c r="QIT845" s="203"/>
      <c r="QIU845" s="203"/>
      <c r="QIV845" s="203"/>
      <c r="QIW845" s="203"/>
      <c r="QIX845" s="203"/>
      <c r="QIY845" s="203"/>
      <c r="QIZ845" s="203"/>
      <c r="QJA845" s="203"/>
      <c r="QJB845" s="203"/>
      <c r="QJC845" s="203"/>
      <c r="QJD845" s="203"/>
      <c r="QJE845" s="203"/>
      <c r="QJF845" s="203"/>
      <c r="QJG845" s="203"/>
      <c r="QJH845" s="203"/>
      <c r="QJI845" s="203"/>
      <c r="QJJ845" s="203"/>
      <c r="QJK845" s="203"/>
      <c r="QJL845" s="203"/>
      <c r="QJM845" s="203"/>
      <c r="QJN845" s="203"/>
      <c r="QJO845" s="203"/>
      <c r="QJP845" s="203"/>
      <c r="QJQ845" s="203"/>
      <c r="QJR845" s="203"/>
      <c r="QJS845" s="203"/>
      <c r="QJT845" s="203"/>
      <c r="QJU845" s="203"/>
      <c r="QJV845" s="203"/>
      <c r="QJW845" s="203"/>
      <c r="QJX845" s="203"/>
      <c r="QJY845" s="203"/>
      <c r="QJZ845" s="203"/>
      <c r="QKA845" s="203"/>
      <c r="QKB845" s="203"/>
      <c r="QKC845" s="203"/>
      <c r="QKD845" s="203"/>
      <c r="QKE845" s="203"/>
      <c r="QKF845" s="203"/>
      <c r="QKG845" s="203"/>
      <c r="QKH845" s="203"/>
      <c r="QKI845" s="203"/>
      <c r="QKJ845" s="203"/>
      <c r="QKK845" s="203"/>
      <c r="QKL845" s="203"/>
      <c r="QKM845" s="203"/>
      <c r="QKN845" s="203"/>
      <c r="QKO845" s="203"/>
      <c r="QKP845" s="203"/>
      <c r="QKQ845" s="203"/>
      <c r="QKR845" s="203"/>
      <c r="QKS845" s="203"/>
      <c r="QKT845" s="203"/>
      <c r="QKU845" s="203"/>
      <c r="QKV845" s="203"/>
      <c r="QKW845" s="203"/>
      <c r="QKX845" s="203"/>
      <c r="QKY845" s="203"/>
      <c r="QKZ845" s="203"/>
      <c r="QLA845" s="203"/>
      <c r="QLB845" s="203"/>
      <c r="QLC845" s="203"/>
      <c r="QLD845" s="203"/>
      <c r="QLE845" s="203"/>
      <c r="QLF845" s="203"/>
      <c r="QLG845" s="203"/>
      <c r="QLH845" s="203"/>
      <c r="QLI845" s="203"/>
      <c r="QLJ845" s="203"/>
      <c r="QLK845" s="203"/>
      <c r="QLL845" s="203"/>
      <c r="QLM845" s="203"/>
      <c r="QLN845" s="203"/>
      <c r="QLO845" s="203"/>
      <c r="QLP845" s="203"/>
      <c r="QLQ845" s="203"/>
      <c r="QLR845" s="203"/>
      <c r="QLS845" s="203"/>
      <c r="QLT845" s="203"/>
      <c r="QLU845" s="203"/>
      <c r="QLV845" s="203"/>
      <c r="QLW845" s="203"/>
      <c r="QLX845" s="203"/>
      <c r="QLY845" s="203"/>
      <c r="QLZ845" s="203"/>
      <c r="QMA845" s="203"/>
      <c r="QMB845" s="203"/>
      <c r="QMC845" s="203"/>
      <c r="QMD845" s="203"/>
      <c r="QME845" s="203"/>
      <c r="QMF845" s="203"/>
      <c r="QMG845" s="203"/>
      <c r="QMH845" s="203"/>
      <c r="QMI845" s="203"/>
      <c r="QMJ845" s="203"/>
      <c r="QMK845" s="203"/>
      <c r="QML845" s="203"/>
      <c r="QMM845" s="203"/>
      <c r="QMN845" s="203"/>
      <c r="QMO845" s="203"/>
      <c r="QMP845" s="203"/>
      <c r="QMQ845" s="203"/>
      <c r="QMR845" s="203"/>
      <c r="QMS845" s="203"/>
      <c r="QMT845" s="203"/>
      <c r="QMU845" s="203"/>
      <c r="QMV845" s="203"/>
      <c r="QMW845" s="203"/>
      <c r="QMX845" s="203"/>
      <c r="QMY845" s="203"/>
      <c r="QMZ845" s="203"/>
      <c r="QNA845" s="203"/>
      <c r="QNB845" s="203"/>
      <c r="QNC845" s="203"/>
      <c r="QND845" s="203"/>
      <c r="QNE845" s="203"/>
      <c r="QNF845" s="203"/>
      <c r="QNG845" s="203"/>
      <c r="QNH845" s="203"/>
      <c r="QNI845" s="203"/>
      <c r="QNJ845" s="203"/>
      <c r="QNK845" s="203"/>
      <c r="QNL845" s="203"/>
      <c r="QNM845" s="203"/>
      <c r="QNN845" s="203"/>
      <c r="QNO845" s="203"/>
      <c r="QNP845" s="203"/>
      <c r="QNQ845" s="203"/>
      <c r="QNR845" s="203"/>
      <c r="QNS845" s="203"/>
      <c r="QNT845" s="203"/>
      <c r="QNU845" s="203"/>
      <c r="QNV845" s="203"/>
      <c r="QNW845" s="203"/>
      <c r="QNX845" s="203"/>
      <c r="QNY845" s="203"/>
      <c r="QNZ845" s="203"/>
      <c r="QOA845" s="203"/>
      <c r="QOB845" s="203"/>
      <c r="QOC845" s="203"/>
      <c r="QOD845" s="203"/>
      <c r="QOE845" s="203"/>
      <c r="QOF845" s="203"/>
      <c r="QOG845" s="203"/>
      <c r="QOH845" s="203"/>
      <c r="QOI845" s="203"/>
      <c r="QOJ845" s="203"/>
      <c r="QOK845" s="203"/>
      <c r="QOL845" s="203"/>
      <c r="QOM845" s="203"/>
      <c r="QON845" s="203"/>
      <c r="QOO845" s="203"/>
      <c r="QOP845" s="203"/>
      <c r="QOQ845" s="203"/>
      <c r="QOR845" s="203"/>
      <c r="QOS845" s="203"/>
      <c r="QOT845" s="203"/>
      <c r="QOU845" s="203"/>
      <c r="QOV845" s="203"/>
      <c r="QOW845" s="203"/>
      <c r="QOX845" s="203"/>
      <c r="QOY845" s="203"/>
      <c r="QOZ845" s="203"/>
      <c r="QPA845" s="203"/>
      <c r="QPB845" s="203"/>
      <c r="QPC845" s="203"/>
      <c r="QPD845" s="203"/>
      <c r="QPE845" s="203"/>
      <c r="QPF845" s="203"/>
      <c r="QPG845" s="203"/>
      <c r="QPH845" s="203"/>
      <c r="QPI845" s="203"/>
      <c r="QPJ845" s="203"/>
      <c r="QPK845" s="203"/>
      <c r="QPL845" s="203"/>
      <c r="QPM845" s="203"/>
      <c r="QPN845" s="203"/>
      <c r="QPO845" s="203"/>
      <c r="QPP845" s="203"/>
      <c r="QPQ845" s="203"/>
      <c r="QPR845" s="203"/>
      <c r="QPS845" s="203"/>
      <c r="QPT845" s="203"/>
      <c r="QPU845" s="203"/>
      <c r="QPV845" s="203"/>
      <c r="QPW845" s="203"/>
      <c r="QPX845" s="203"/>
      <c r="QPY845" s="203"/>
      <c r="QPZ845" s="203"/>
      <c r="QQA845" s="203"/>
      <c r="QQB845" s="203"/>
      <c r="QQC845" s="203"/>
      <c r="QQD845" s="203"/>
      <c r="QQE845" s="203"/>
      <c r="QQF845" s="203"/>
      <c r="QQG845" s="203"/>
      <c r="QQH845" s="203"/>
      <c r="QQI845" s="203"/>
      <c r="QQJ845" s="203"/>
      <c r="QQK845" s="203"/>
      <c r="QQL845" s="203"/>
      <c r="QQM845" s="203"/>
      <c r="QQN845" s="203"/>
      <c r="QQO845" s="203"/>
      <c r="QQP845" s="203"/>
      <c r="QQQ845" s="203"/>
      <c r="QQR845" s="203"/>
      <c r="QQS845" s="203"/>
      <c r="QQT845" s="203"/>
      <c r="QQU845" s="203"/>
      <c r="QQV845" s="203"/>
      <c r="QQW845" s="203"/>
      <c r="QQX845" s="203"/>
      <c r="QQY845" s="203"/>
      <c r="QQZ845" s="203"/>
      <c r="QRA845" s="203"/>
      <c r="QRB845" s="203"/>
      <c r="QRC845" s="203"/>
      <c r="QRD845" s="203"/>
      <c r="QRE845" s="203"/>
      <c r="QRF845" s="203"/>
      <c r="QRG845" s="203"/>
      <c r="QRH845" s="203"/>
      <c r="QRI845" s="203"/>
      <c r="QRJ845" s="203"/>
      <c r="QRK845" s="203"/>
      <c r="QRL845" s="203"/>
      <c r="QRM845" s="203"/>
      <c r="QRN845" s="203"/>
      <c r="QRO845" s="203"/>
      <c r="QRP845" s="203"/>
      <c r="QRQ845" s="203"/>
      <c r="QRR845" s="203"/>
      <c r="QRS845" s="203"/>
      <c r="QRT845" s="203"/>
      <c r="QRU845" s="203"/>
      <c r="QRV845" s="203"/>
      <c r="QRW845" s="203"/>
      <c r="QRX845" s="203"/>
      <c r="QRY845" s="203"/>
      <c r="QRZ845" s="203"/>
      <c r="QSA845" s="203"/>
      <c r="QSB845" s="203"/>
      <c r="QSC845" s="203"/>
      <c r="QSD845" s="203"/>
      <c r="QSE845" s="203"/>
      <c r="QSF845" s="203"/>
      <c r="QSG845" s="203"/>
      <c r="QSH845" s="203"/>
      <c r="QSI845" s="203"/>
      <c r="QSJ845" s="203"/>
      <c r="QSK845" s="203"/>
      <c r="QSL845" s="203"/>
      <c r="QSM845" s="203"/>
      <c r="QSN845" s="203"/>
      <c r="QSO845" s="203"/>
      <c r="QSP845" s="203"/>
      <c r="QSQ845" s="203"/>
      <c r="QSR845" s="203"/>
      <c r="QSS845" s="203"/>
      <c r="QST845" s="203"/>
      <c r="QSU845" s="203"/>
      <c r="QSV845" s="203"/>
      <c r="QSW845" s="203"/>
      <c r="QSX845" s="203"/>
      <c r="QSY845" s="203"/>
      <c r="QSZ845" s="203"/>
      <c r="QTA845" s="203"/>
      <c r="QTB845" s="203"/>
      <c r="QTC845" s="203"/>
      <c r="QTD845" s="203"/>
      <c r="QTE845" s="203"/>
      <c r="QTF845" s="203"/>
      <c r="QTG845" s="203"/>
      <c r="QTH845" s="203"/>
      <c r="QTI845" s="203"/>
      <c r="QTJ845" s="203"/>
      <c r="QTK845" s="203"/>
      <c r="QTL845" s="203"/>
      <c r="QTM845" s="203"/>
      <c r="QTN845" s="203"/>
      <c r="QTO845" s="203"/>
      <c r="QTP845" s="203"/>
      <c r="QTQ845" s="203"/>
      <c r="QTR845" s="203"/>
      <c r="QTS845" s="203"/>
      <c r="QTT845" s="203"/>
      <c r="QTU845" s="203"/>
      <c r="QTV845" s="203"/>
      <c r="QTW845" s="203"/>
      <c r="QTX845" s="203"/>
      <c r="QTY845" s="203"/>
      <c r="QTZ845" s="203"/>
      <c r="QUA845" s="203"/>
      <c r="QUB845" s="203"/>
      <c r="QUC845" s="203"/>
      <c r="QUD845" s="203"/>
      <c r="QUE845" s="203"/>
      <c r="QUF845" s="203"/>
      <c r="QUG845" s="203"/>
      <c r="QUH845" s="203"/>
      <c r="QUI845" s="203"/>
      <c r="QUJ845" s="203"/>
      <c r="QUK845" s="203"/>
      <c r="QUL845" s="203"/>
      <c r="QUM845" s="203"/>
      <c r="QUN845" s="203"/>
      <c r="QUO845" s="203"/>
      <c r="QUP845" s="203"/>
      <c r="QUQ845" s="203"/>
      <c r="QUR845" s="203"/>
      <c r="QUS845" s="203"/>
      <c r="QUT845" s="203"/>
      <c r="QUU845" s="203"/>
      <c r="QUV845" s="203"/>
      <c r="QUW845" s="203"/>
      <c r="QUX845" s="203"/>
      <c r="QUY845" s="203"/>
      <c r="QUZ845" s="203"/>
      <c r="QVA845" s="203"/>
      <c r="QVB845" s="203"/>
      <c r="QVC845" s="203"/>
      <c r="QVD845" s="203"/>
      <c r="QVE845" s="203"/>
      <c r="QVF845" s="203"/>
      <c r="QVG845" s="203"/>
      <c r="QVH845" s="203"/>
      <c r="QVI845" s="203"/>
      <c r="QVJ845" s="203"/>
      <c r="QVK845" s="203"/>
      <c r="QVL845" s="203"/>
      <c r="QVM845" s="203"/>
      <c r="QVN845" s="203"/>
      <c r="QVO845" s="203"/>
      <c r="QVP845" s="203"/>
      <c r="QVQ845" s="203"/>
      <c r="QVR845" s="203"/>
      <c r="QVS845" s="203"/>
      <c r="QVT845" s="203"/>
      <c r="QVU845" s="203"/>
      <c r="QVV845" s="203"/>
      <c r="QVW845" s="203"/>
      <c r="QVX845" s="203"/>
      <c r="QVY845" s="203"/>
      <c r="QVZ845" s="203"/>
      <c r="QWA845" s="203"/>
      <c r="QWB845" s="203"/>
      <c r="QWC845" s="203"/>
      <c r="QWD845" s="203"/>
      <c r="QWE845" s="203"/>
      <c r="QWF845" s="203"/>
      <c r="QWG845" s="203"/>
      <c r="QWH845" s="203"/>
      <c r="QWI845" s="203"/>
      <c r="QWJ845" s="203"/>
      <c r="QWK845" s="203"/>
      <c r="QWL845" s="203"/>
      <c r="QWM845" s="203"/>
      <c r="QWN845" s="203"/>
      <c r="QWO845" s="203"/>
      <c r="QWP845" s="203"/>
      <c r="QWQ845" s="203"/>
      <c r="QWR845" s="203"/>
      <c r="QWS845" s="203"/>
      <c r="QWT845" s="203"/>
      <c r="QWU845" s="203"/>
      <c r="QWV845" s="203"/>
      <c r="QWW845" s="203"/>
      <c r="QWX845" s="203"/>
      <c r="QWY845" s="203"/>
      <c r="QWZ845" s="203"/>
      <c r="QXA845" s="203"/>
      <c r="QXB845" s="203"/>
      <c r="QXC845" s="203"/>
      <c r="QXD845" s="203"/>
      <c r="QXE845" s="203"/>
      <c r="QXF845" s="203"/>
      <c r="QXG845" s="203"/>
      <c r="QXH845" s="203"/>
      <c r="QXI845" s="203"/>
      <c r="QXJ845" s="203"/>
      <c r="QXK845" s="203"/>
      <c r="QXL845" s="203"/>
      <c r="QXM845" s="203"/>
      <c r="QXN845" s="203"/>
      <c r="QXO845" s="203"/>
      <c r="QXP845" s="203"/>
      <c r="QXQ845" s="203"/>
      <c r="QXR845" s="203"/>
      <c r="QXS845" s="203"/>
      <c r="QXT845" s="203"/>
      <c r="QXU845" s="203"/>
      <c r="QXV845" s="203"/>
      <c r="QXW845" s="203"/>
      <c r="QXX845" s="203"/>
      <c r="QXY845" s="203"/>
      <c r="QXZ845" s="203"/>
      <c r="QYA845" s="203"/>
      <c r="QYB845" s="203"/>
      <c r="QYC845" s="203"/>
      <c r="QYD845" s="203"/>
      <c r="QYE845" s="203"/>
      <c r="QYF845" s="203"/>
      <c r="QYG845" s="203"/>
      <c r="QYH845" s="203"/>
      <c r="QYI845" s="203"/>
      <c r="QYJ845" s="203"/>
      <c r="QYK845" s="203"/>
      <c r="QYL845" s="203"/>
      <c r="QYM845" s="203"/>
      <c r="QYN845" s="203"/>
      <c r="QYO845" s="203"/>
      <c r="QYP845" s="203"/>
      <c r="QYQ845" s="203"/>
      <c r="QYR845" s="203"/>
      <c r="QYS845" s="203"/>
      <c r="QYT845" s="203"/>
      <c r="QYU845" s="203"/>
      <c r="QYV845" s="203"/>
      <c r="QYW845" s="203"/>
      <c r="QYX845" s="203"/>
      <c r="QYY845" s="203"/>
      <c r="QYZ845" s="203"/>
      <c r="QZA845" s="203"/>
      <c r="QZB845" s="203"/>
      <c r="QZC845" s="203"/>
      <c r="QZD845" s="203"/>
      <c r="QZE845" s="203"/>
      <c r="QZF845" s="203"/>
      <c r="QZG845" s="203"/>
      <c r="QZH845" s="203"/>
      <c r="QZI845" s="203"/>
      <c r="QZJ845" s="203"/>
      <c r="QZK845" s="203"/>
      <c r="QZL845" s="203"/>
      <c r="QZM845" s="203"/>
      <c r="QZN845" s="203"/>
      <c r="QZO845" s="203"/>
      <c r="QZP845" s="203"/>
      <c r="QZQ845" s="203"/>
      <c r="QZR845" s="203"/>
      <c r="QZS845" s="203"/>
      <c r="QZT845" s="203"/>
      <c r="QZU845" s="203"/>
      <c r="QZV845" s="203"/>
      <c r="QZW845" s="203"/>
      <c r="QZX845" s="203"/>
      <c r="QZY845" s="203"/>
      <c r="QZZ845" s="203"/>
      <c r="RAA845" s="203"/>
      <c r="RAB845" s="203"/>
      <c r="RAC845" s="203"/>
      <c r="RAD845" s="203"/>
      <c r="RAE845" s="203"/>
      <c r="RAF845" s="203"/>
      <c r="RAG845" s="203"/>
      <c r="RAH845" s="203"/>
      <c r="RAI845" s="203"/>
      <c r="RAJ845" s="203"/>
      <c r="RAK845" s="203"/>
      <c r="RAL845" s="203"/>
      <c r="RAM845" s="203"/>
      <c r="RAN845" s="203"/>
      <c r="RAO845" s="203"/>
      <c r="RAP845" s="203"/>
      <c r="RAQ845" s="203"/>
      <c r="RAR845" s="203"/>
      <c r="RAS845" s="203"/>
      <c r="RAT845" s="203"/>
      <c r="RAU845" s="203"/>
      <c r="RAV845" s="203"/>
      <c r="RAW845" s="203"/>
      <c r="RAX845" s="203"/>
      <c r="RAY845" s="203"/>
      <c r="RAZ845" s="203"/>
      <c r="RBA845" s="203"/>
      <c r="RBB845" s="203"/>
      <c r="RBC845" s="203"/>
      <c r="RBD845" s="203"/>
      <c r="RBE845" s="203"/>
      <c r="RBF845" s="203"/>
      <c r="RBG845" s="203"/>
      <c r="RBH845" s="203"/>
      <c r="RBI845" s="203"/>
      <c r="RBJ845" s="203"/>
      <c r="RBK845" s="203"/>
      <c r="RBL845" s="203"/>
      <c r="RBM845" s="203"/>
      <c r="RBN845" s="203"/>
      <c r="RBO845" s="203"/>
      <c r="RBP845" s="203"/>
      <c r="RBQ845" s="203"/>
      <c r="RBR845" s="203"/>
      <c r="RBS845" s="203"/>
      <c r="RBT845" s="203"/>
      <c r="RBU845" s="203"/>
      <c r="RBV845" s="203"/>
      <c r="RBW845" s="203"/>
      <c r="RBX845" s="203"/>
      <c r="RBY845" s="203"/>
      <c r="RBZ845" s="203"/>
      <c r="RCA845" s="203"/>
      <c r="RCB845" s="203"/>
      <c r="RCC845" s="203"/>
      <c r="RCD845" s="203"/>
      <c r="RCE845" s="203"/>
      <c r="RCF845" s="203"/>
      <c r="RCG845" s="203"/>
      <c r="RCH845" s="203"/>
      <c r="RCI845" s="203"/>
      <c r="RCJ845" s="203"/>
      <c r="RCK845" s="203"/>
      <c r="RCL845" s="203"/>
      <c r="RCM845" s="203"/>
      <c r="RCN845" s="203"/>
      <c r="RCO845" s="203"/>
      <c r="RCP845" s="203"/>
      <c r="RCQ845" s="203"/>
      <c r="RCR845" s="203"/>
      <c r="RCS845" s="203"/>
      <c r="RCT845" s="203"/>
      <c r="RCU845" s="203"/>
      <c r="RCV845" s="203"/>
      <c r="RCW845" s="203"/>
      <c r="RCX845" s="203"/>
      <c r="RCY845" s="203"/>
      <c r="RCZ845" s="203"/>
      <c r="RDA845" s="203"/>
      <c r="RDB845" s="203"/>
      <c r="RDC845" s="203"/>
      <c r="RDD845" s="203"/>
      <c r="RDE845" s="203"/>
      <c r="RDF845" s="203"/>
      <c r="RDG845" s="203"/>
      <c r="RDH845" s="203"/>
      <c r="RDI845" s="203"/>
      <c r="RDJ845" s="203"/>
      <c r="RDK845" s="203"/>
      <c r="RDL845" s="203"/>
      <c r="RDM845" s="203"/>
      <c r="RDN845" s="203"/>
      <c r="RDO845" s="203"/>
      <c r="RDP845" s="203"/>
      <c r="RDQ845" s="203"/>
      <c r="RDR845" s="203"/>
      <c r="RDS845" s="203"/>
      <c r="RDT845" s="203"/>
      <c r="RDU845" s="203"/>
      <c r="RDV845" s="203"/>
      <c r="RDW845" s="203"/>
      <c r="RDX845" s="203"/>
      <c r="RDY845" s="203"/>
      <c r="RDZ845" s="203"/>
      <c r="REA845" s="203"/>
      <c r="REB845" s="203"/>
      <c r="REC845" s="203"/>
      <c r="RED845" s="203"/>
      <c r="REE845" s="203"/>
      <c r="REF845" s="203"/>
      <c r="REG845" s="203"/>
      <c r="REH845" s="203"/>
      <c r="REI845" s="203"/>
      <c r="REJ845" s="203"/>
      <c r="REK845" s="203"/>
      <c r="REL845" s="203"/>
      <c r="REM845" s="203"/>
      <c r="REN845" s="203"/>
      <c r="REO845" s="203"/>
      <c r="REP845" s="203"/>
      <c r="REQ845" s="203"/>
      <c r="RER845" s="203"/>
      <c r="RES845" s="203"/>
      <c r="RET845" s="203"/>
      <c r="REU845" s="203"/>
      <c r="REV845" s="203"/>
      <c r="REW845" s="203"/>
      <c r="REX845" s="203"/>
      <c r="REY845" s="203"/>
      <c r="REZ845" s="203"/>
      <c r="RFA845" s="203"/>
      <c r="RFB845" s="203"/>
      <c r="RFC845" s="203"/>
      <c r="RFD845" s="203"/>
      <c r="RFE845" s="203"/>
      <c r="RFF845" s="203"/>
      <c r="RFG845" s="203"/>
      <c r="RFH845" s="203"/>
      <c r="RFI845" s="203"/>
      <c r="RFJ845" s="203"/>
      <c r="RFK845" s="203"/>
      <c r="RFL845" s="203"/>
      <c r="RFM845" s="203"/>
      <c r="RFN845" s="203"/>
      <c r="RFO845" s="203"/>
      <c r="RFP845" s="203"/>
      <c r="RFQ845" s="203"/>
      <c r="RFR845" s="203"/>
      <c r="RFS845" s="203"/>
      <c r="RFT845" s="203"/>
      <c r="RFU845" s="203"/>
      <c r="RFV845" s="203"/>
      <c r="RFW845" s="203"/>
      <c r="RFX845" s="203"/>
      <c r="RFY845" s="203"/>
      <c r="RFZ845" s="203"/>
      <c r="RGA845" s="203"/>
      <c r="RGB845" s="203"/>
      <c r="RGC845" s="203"/>
      <c r="RGD845" s="203"/>
      <c r="RGE845" s="203"/>
      <c r="RGF845" s="203"/>
      <c r="RGG845" s="203"/>
      <c r="RGH845" s="203"/>
      <c r="RGI845" s="203"/>
      <c r="RGJ845" s="203"/>
      <c r="RGK845" s="203"/>
      <c r="RGL845" s="203"/>
      <c r="RGM845" s="203"/>
      <c r="RGN845" s="203"/>
      <c r="RGO845" s="203"/>
      <c r="RGP845" s="203"/>
      <c r="RGQ845" s="203"/>
      <c r="RGR845" s="203"/>
      <c r="RGS845" s="203"/>
      <c r="RGT845" s="203"/>
      <c r="RGU845" s="203"/>
      <c r="RGV845" s="203"/>
      <c r="RGW845" s="203"/>
      <c r="RGX845" s="203"/>
      <c r="RGY845" s="203"/>
      <c r="RGZ845" s="203"/>
      <c r="RHA845" s="203"/>
      <c r="RHB845" s="203"/>
      <c r="RHC845" s="203"/>
      <c r="RHD845" s="203"/>
      <c r="RHE845" s="203"/>
      <c r="RHF845" s="203"/>
      <c r="RHG845" s="203"/>
      <c r="RHH845" s="203"/>
      <c r="RHI845" s="203"/>
      <c r="RHJ845" s="203"/>
      <c r="RHK845" s="203"/>
      <c r="RHL845" s="203"/>
      <c r="RHM845" s="203"/>
      <c r="RHN845" s="203"/>
      <c r="RHO845" s="203"/>
      <c r="RHP845" s="203"/>
      <c r="RHQ845" s="203"/>
      <c r="RHR845" s="203"/>
      <c r="RHS845" s="203"/>
      <c r="RHT845" s="203"/>
      <c r="RHU845" s="203"/>
      <c r="RHV845" s="203"/>
      <c r="RHW845" s="203"/>
      <c r="RHX845" s="203"/>
      <c r="RHY845" s="203"/>
      <c r="RHZ845" s="203"/>
      <c r="RIA845" s="203"/>
      <c r="RIB845" s="203"/>
      <c r="RIC845" s="203"/>
      <c r="RID845" s="203"/>
      <c r="RIE845" s="203"/>
      <c r="RIF845" s="203"/>
      <c r="RIG845" s="203"/>
      <c r="RIH845" s="203"/>
      <c r="RII845" s="203"/>
      <c r="RIJ845" s="203"/>
      <c r="RIK845" s="203"/>
      <c r="RIL845" s="203"/>
      <c r="RIM845" s="203"/>
      <c r="RIN845" s="203"/>
      <c r="RIO845" s="203"/>
      <c r="RIP845" s="203"/>
      <c r="RIQ845" s="203"/>
      <c r="RIR845" s="203"/>
      <c r="RIS845" s="203"/>
      <c r="RIT845" s="203"/>
      <c r="RIU845" s="203"/>
      <c r="RIV845" s="203"/>
      <c r="RIW845" s="203"/>
      <c r="RIX845" s="203"/>
      <c r="RIY845" s="203"/>
      <c r="RIZ845" s="203"/>
      <c r="RJA845" s="203"/>
      <c r="RJB845" s="203"/>
      <c r="RJC845" s="203"/>
      <c r="RJD845" s="203"/>
      <c r="RJE845" s="203"/>
      <c r="RJF845" s="203"/>
      <c r="RJG845" s="203"/>
      <c r="RJH845" s="203"/>
      <c r="RJI845" s="203"/>
      <c r="RJJ845" s="203"/>
      <c r="RJK845" s="203"/>
      <c r="RJL845" s="203"/>
      <c r="RJM845" s="203"/>
      <c r="RJN845" s="203"/>
      <c r="RJO845" s="203"/>
      <c r="RJP845" s="203"/>
      <c r="RJQ845" s="203"/>
      <c r="RJR845" s="203"/>
      <c r="RJS845" s="203"/>
      <c r="RJT845" s="203"/>
      <c r="RJU845" s="203"/>
      <c r="RJV845" s="203"/>
      <c r="RJW845" s="203"/>
      <c r="RJX845" s="203"/>
      <c r="RJY845" s="203"/>
      <c r="RJZ845" s="203"/>
      <c r="RKA845" s="203"/>
      <c r="RKB845" s="203"/>
      <c r="RKC845" s="203"/>
      <c r="RKD845" s="203"/>
      <c r="RKE845" s="203"/>
      <c r="RKF845" s="203"/>
      <c r="RKG845" s="203"/>
      <c r="RKH845" s="203"/>
      <c r="RKI845" s="203"/>
      <c r="RKJ845" s="203"/>
      <c r="RKK845" s="203"/>
      <c r="RKL845" s="203"/>
      <c r="RKM845" s="203"/>
      <c r="RKN845" s="203"/>
      <c r="RKO845" s="203"/>
      <c r="RKP845" s="203"/>
      <c r="RKQ845" s="203"/>
      <c r="RKR845" s="203"/>
      <c r="RKS845" s="203"/>
      <c r="RKT845" s="203"/>
      <c r="RKU845" s="203"/>
      <c r="RKV845" s="203"/>
      <c r="RKW845" s="203"/>
      <c r="RKX845" s="203"/>
      <c r="RKY845" s="203"/>
      <c r="RKZ845" s="203"/>
      <c r="RLA845" s="203"/>
      <c r="RLB845" s="203"/>
      <c r="RLC845" s="203"/>
      <c r="RLD845" s="203"/>
      <c r="RLE845" s="203"/>
      <c r="RLF845" s="203"/>
      <c r="RLG845" s="203"/>
      <c r="RLH845" s="203"/>
      <c r="RLI845" s="203"/>
      <c r="RLJ845" s="203"/>
      <c r="RLK845" s="203"/>
      <c r="RLL845" s="203"/>
      <c r="RLM845" s="203"/>
      <c r="RLN845" s="203"/>
      <c r="RLO845" s="203"/>
      <c r="RLP845" s="203"/>
      <c r="RLQ845" s="203"/>
      <c r="RLR845" s="203"/>
      <c r="RLS845" s="203"/>
      <c r="RLT845" s="203"/>
      <c r="RLU845" s="203"/>
      <c r="RLV845" s="203"/>
      <c r="RLW845" s="203"/>
      <c r="RLX845" s="203"/>
      <c r="RLY845" s="203"/>
      <c r="RLZ845" s="203"/>
      <c r="RMA845" s="203"/>
      <c r="RMB845" s="203"/>
      <c r="RMC845" s="203"/>
      <c r="RMD845" s="203"/>
      <c r="RME845" s="203"/>
      <c r="RMF845" s="203"/>
      <c r="RMG845" s="203"/>
      <c r="RMH845" s="203"/>
      <c r="RMI845" s="203"/>
      <c r="RMJ845" s="203"/>
      <c r="RMK845" s="203"/>
      <c r="RML845" s="203"/>
      <c r="RMM845" s="203"/>
      <c r="RMN845" s="203"/>
      <c r="RMO845" s="203"/>
      <c r="RMP845" s="203"/>
      <c r="RMQ845" s="203"/>
      <c r="RMR845" s="203"/>
      <c r="RMS845" s="203"/>
      <c r="RMT845" s="203"/>
      <c r="RMU845" s="203"/>
      <c r="RMV845" s="203"/>
      <c r="RMW845" s="203"/>
      <c r="RMX845" s="203"/>
      <c r="RMY845" s="203"/>
      <c r="RMZ845" s="203"/>
      <c r="RNA845" s="203"/>
      <c r="RNB845" s="203"/>
      <c r="RNC845" s="203"/>
      <c r="RND845" s="203"/>
      <c r="RNE845" s="203"/>
      <c r="RNF845" s="203"/>
      <c r="RNG845" s="203"/>
      <c r="RNH845" s="203"/>
      <c r="RNI845" s="203"/>
      <c r="RNJ845" s="203"/>
      <c r="RNK845" s="203"/>
      <c r="RNL845" s="203"/>
      <c r="RNM845" s="203"/>
      <c r="RNN845" s="203"/>
      <c r="RNO845" s="203"/>
      <c r="RNP845" s="203"/>
      <c r="RNQ845" s="203"/>
      <c r="RNR845" s="203"/>
      <c r="RNS845" s="203"/>
      <c r="RNT845" s="203"/>
      <c r="RNU845" s="203"/>
      <c r="RNV845" s="203"/>
      <c r="RNW845" s="203"/>
      <c r="RNX845" s="203"/>
      <c r="RNY845" s="203"/>
      <c r="RNZ845" s="203"/>
      <c r="ROA845" s="203"/>
      <c r="ROB845" s="203"/>
      <c r="ROC845" s="203"/>
      <c r="ROD845" s="203"/>
      <c r="ROE845" s="203"/>
      <c r="ROF845" s="203"/>
      <c r="ROG845" s="203"/>
      <c r="ROH845" s="203"/>
      <c r="ROI845" s="203"/>
      <c r="ROJ845" s="203"/>
      <c r="ROK845" s="203"/>
      <c r="ROL845" s="203"/>
      <c r="ROM845" s="203"/>
      <c r="RON845" s="203"/>
      <c r="ROO845" s="203"/>
      <c r="ROP845" s="203"/>
      <c r="ROQ845" s="203"/>
      <c r="ROR845" s="203"/>
      <c r="ROS845" s="203"/>
      <c r="ROT845" s="203"/>
      <c r="ROU845" s="203"/>
      <c r="ROV845" s="203"/>
      <c r="ROW845" s="203"/>
      <c r="ROX845" s="203"/>
      <c r="ROY845" s="203"/>
      <c r="ROZ845" s="203"/>
      <c r="RPA845" s="203"/>
      <c r="RPB845" s="203"/>
      <c r="RPC845" s="203"/>
      <c r="RPD845" s="203"/>
      <c r="RPE845" s="203"/>
      <c r="RPF845" s="203"/>
      <c r="RPG845" s="203"/>
      <c r="RPH845" s="203"/>
      <c r="RPI845" s="203"/>
      <c r="RPJ845" s="203"/>
      <c r="RPK845" s="203"/>
      <c r="RPL845" s="203"/>
      <c r="RPM845" s="203"/>
      <c r="RPN845" s="203"/>
      <c r="RPO845" s="203"/>
      <c r="RPP845" s="203"/>
      <c r="RPQ845" s="203"/>
      <c r="RPR845" s="203"/>
      <c r="RPS845" s="203"/>
      <c r="RPT845" s="203"/>
      <c r="RPU845" s="203"/>
      <c r="RPV845" s="203"/>
      <c r="RPW845" s="203"/>
      <c r="RPX845" s="203"/>
      <c r="RPY845" s="203"/>
      <c r="RPZ845" s="203"/>
      <c r="RQA845" s="203"/>
      <c r="RQB845" s="203"/>
      <c r="RQC845" s="203"/>
      <c r="RQD845" s="203"/>
      <c r="RQE845" s="203"/>
      <c r="RQF845" s="203"/>
      <c r="RQG845" s="203"/>
      <c r="RQH845" s="203"/>
      <c r="RQI845" s="203"/>
      <c r="RQJ845" s="203"/>
      <c r="RQK845" s="203"/>
      <c r="RQL845" s="203"/>
      <c r="RQM845" s="203"/>
      <c r="RQN845" s="203"/>
      <c r="RQO845" s="203"/>
      <c r="RQP845" s="203"/>
      <c r="RQQ845" s="203"/>
      <c r="RQR845" s="203"/>
      <c r="RQS845" s="203"/>
      <c r="RQT845" s="203"/>
      <c r="RQU845" s="203"/>
      <c r="RQV845" s="203"/>
      <c r="RQW845" s="203"/>
      <c r="RQX845" s="203"/>
      <c r="RQY845" s="203"/>
      <c r="RQZ845" s="203"/>
      <c r="RRA845" s="203"/>
      <c r="RRB845" s="203"/>
      <c r="RRC845" s="203"/>
      <c r="RRD845" s="203"/>
      <c r="RRE845" s="203"/>
      <c r="RRF845" s="203"/>
      <c r="RRG845" s="203"/>
      <c r="RRH845" s="203"/>
      <c r="RRI845" s="203"/>
      <c r="RRJ845" s="203"/>
      <c r="RRK845" s="203"/>
      <c r="RRL845" s="203"/>
      <c r="RRM845" s="203"/>
      <c r="RRN845" s="203"/>
      <c r="RRO845" s="203"/>
      <c r="RRP845" s="203"/>
      <c r="RRQ845" s="203"/>
      <c r="RRR845" s="203"/>
      <c r="RRS845" s="203"/>
      <c r="RRT845" s="203"/>
      <c r="RRU845" s="203"/>
      <c r="RRV845" s="203"/>
      <c r="RRW845" s="203"/>
      <c r="RRX845" s="203"/>
      <c r="RRY845" s="203"/>
      <c r="RRZ845" s="203"/>
      <c r="RSA845" s="203"/>
      <c r="RSB845" s="203"/>
      <c r="RSC845" s="203"/>
      <c r="RSD845" s="203"/>
      <c r="RSE845" s="203"/>
      <c r="RSF845" s="203"/>
      <c r="RSG845" s="203"/>
      <c r="RSH845" s="203"/>
      <c r="RSI845" s="203"/>
      <c r="RSJ845" s="203"/>
      <c r="RSK845" s="203"/>
      <c r="RSL845" s="203"/>
      <c r="RSM845" s="203"/>
      <c r="RSN845" s="203"/>
      <c r="RSO845" s="203"/>
      <c r="RSP845" s="203"/>
      <c r="RSQ845" s="203"/>
      <c r="RSR845" s="203"/>
      <c r="RSS845" s="203"/>
      <c r="RST845" s="203"/>
      <c r="RSU845" s="203"/>
      <c r="RSV845" s="203"/>
      <c r="RSW845" s="203"/>
      <c r="RSX845" s="203"/>
      <c r="RSY845" s="203"/>
      <c r="RSZ845" s="203"/>
      <c r="RTA845" s="203"/>
      <c r="RTB845" s="203"/>
      <c r="RTC845" s="203"/>
      <c r="RTD845" s="203"/>
      <c r="RTE845" s="203"/>
      <c r="RTF845" s="203"/>
      <c r="RTG845" s="203"/>
      <c r="RTH845" s="203"/>
      <c r="RTI845" s="203"/>
      <c r="RTJ845" s="203"/>
      <c r="RTK845" s="203"/>
      <c r="RTL845" s="203"/>
      <c r="RTM845" s="203"/>
      <c r="RTN845" s="203"/>
      <c r="RTO845" s="203"/>
      <c r="RTP845" s="203"/>
      <c r="RTQ845" s="203"/>
      <c r="RTR845" s="203"/>
      <c r="RTS845" s="203"/>
      <c r="RTT845" s="203"/>
      <c r="RTU845" s="203"/>
      <c r="RTV845" s="203"/>
      <c r="RTW845" s="203"/>
      <c r="RTX845" s="203"/>
      <c r="RTY845" s="203"/>
      <c r="RTZ845" s="203"/>
      <c r="RUA845" s="203"/>
      <c r="RUB845" s="203"/>
      <c r="RUC845" s="203"/>
      <c r="RUD845" s="203"/>
      <c r="RUE845" s="203"/>
      <c r="RUF845" s="203"/>
      <c r="RUG845" s="203"/>
      <c r="RUH845" s="203"/>
      <c r="RUI845" s="203"/>
      <c r="RUJ845" s="203"/>
      <c r="RUK845" s="203"/>
      <c r="RUL845" s="203"/>
      <c r="RUM845" s="203"/>
      <c r="RUN845" s="203"/>
      <c r="RUO845" s="203"/>
      <c r="RUP845" s="203"/>
      <c r="RUQ845" s="203"/>
      <c r="RUR845" s="203"/>
      <c r="RUS845" s="203"/>
      <c r="RUT845" s="203"/>
      <c r="RUU845" s="203"/>
      <c r="RUV845" s="203"/>
      <c r="RUW845" s="203"/>
      <c r="RUX845" s="203"/>
      <c r="RUY845" s="203"/>
      <c r="RUZ845" s="203"/>
      <c r="RVA845" s="203"/>
      <c r="RVB845" s="203"/>
      <c r="RVC845" s="203"/>
      <c r="RVD845" s="203"/>
      <c r="RVE845" s="203"/>
      <c r="RVF845" s="203"/>
      <c r="RVG845" s="203"/>
      <c r="RVH845" s="203"/>
      <c r="RVI845" s="203"/>
      <c r="RVJ845" s="203"/>
      <c r="RVK845" s="203"/>
      <c r="RVL845" s="203"/>
      <c r="RVM845" s="203"/>
      <c r="RVN845" s="203"/>
      <c r="RVO845" s="203"/>
      <c r="RVP845" s="203"/>
      <c r="RVQ845" s="203"/>
      <c r="RVR845" s="203"/>
      <c r="RVS845" s="203"/>
      <c r="RVT845" s="203"/>
      <c r="RVU845" s="203"/>
      <c r="RVV845" s="203"/>
      <c r="RVW845" s="203"/>
      <c r="RVX845" s="203"/>
      <c r="RVY845" s="203"/>
      <c r="RVZ845" s="203"/>
      <c r="RWA845" s="203"/>
      <c r="RWB845" s="203"/>
      <c r="RWC845" s="203"/>
      <c r="RWD845" s="203"/>
      <c r="RWE845" s="203"/>
      <c r="RWF845" s="203"/>
      <c r="RWG845" s="203"/>
      <c r="RWH845" s="203"/>
      <c r="RWI845" s="203"/>
      <c r="RWJ845" s="203"/>
      <c r="RWK845" s="203"/>
      <c r="RWL845" s="203"/>
      <c r="RWM845" s="203"/>
      <c r="RWN845" s="203"/>
      <c r="RWO845" s="203"/>
      <c r="RWP845" s="203"/>
      <c r="RWQ845" s="203"/>
      <c r="RWR845" s="203"/>
      <c r="RWS845" s="203"/>
      <c r="RWT845" s="203"/>
      <c r="RWU845" s="203"/>
      <c r="RWV845" s="203"/>
      <c r="RWW845" s="203"/>
      <c r="RWX845" s="203"/>
      <c r="RWY845" s="203"/>
      <c r="RWZ845" s="203"/>
      <c r="RXA845" s="203"/>
      <c r="RXB845" s="203"/>
      <c r="RXC845" s="203"/>
      <c r="RXD845" s="203"/>
      <c r="RXE845" s="203"/>
      <c r="RXF845" s="203"/>
      <c r="RXG845" s="203"/>
      <c r="RXH845" s="203"/>
      <c r="RXI845" s="203"/>
      <c r="RXJ845" s="203"/>
      <c r="RXK845" s="203"/>
      <c r="RXL845" s="203"/>
      <c r="RXM845" s="203"/>
      <c r="RXN845" s="203"/>
      <c r="RXO845" s="203"/>
      <c r="RXP845" s="203"/>
      <c r="RXQ845" s="203"/>
      <c r="RXR845" s="203"/>
      <c r="RXS845" s="203"/>
      <c r="RXT845" s="203"/>
      <c r="RXU845" s="203"/>
      <c r="RXV845" s="203"/>
      <c r="RXW845" s="203"/>
      <c r="RXX845" s="203"/>
      <c r="RXY845" s="203"/>
      <c r="RXZ845" s="203"/>
      <c r="RYA845" s="203"/>
      <c r="RYB845" s="203"/>
      <c r="RYC845" s="203"/>
      <c r="RYD845" s="203"/>
      <c r="RYE845" s="203"/>
      <c r="RYF845" s="203"/>
      <c r="RYG845" s="203"/>
      <c r="RYH845" s="203"/>
      <c r="RYI845" s="203"/>
      <c r="RYJ845" s="203"/>
      <c r="RYK845" s="203"/>
      <c r="RYL845" s="203"/>
      <c r="RYM845" s="203"/>
      <c r="RYN845" s="203"/>
      <c r="RYO845" s="203"/>
      <c r="RYP845" s="203"/>
      <c r="RYQ845" s="203"/>
      <c r="RYR845" s="203"/>
      <c r="RYS845" s="203"/>
      <c r="RYT845" s="203"/>
      <c r="RYU845" s="203"/>
      <c r="RYV845" s="203"/>
      <c r="RYW845" s="203"/>
      <c r="RYX845" s="203"/>
      <c r="RYY845" s="203"/>
      <c r="RYZ845" s="203"/>
      <c r="RZA845" s="203"/>
      <c r="RZB845" s="203"/>
      <c r="RZC845" s="203"/>
      <c r="RZD845" s="203"/>
      <c r="RZE845" s="203"/>
      <c r="RZF845" s="203"/>
      <c r="RZG845" s="203"/>
      <c r="RZH845" s="203"/>
      <c r="RZI845" s="203"/>
      <c r="RZJ845" s="203"/>
      <c r="RZK845" s="203"/>
      <c r="RZL845" s="203"/>
      <c r="RZM845" s="203"/>
      <c r="RZN845" s="203"/>
      <c r="RZO845" s="203"/>
      <c r="RZP845" s="203"/>
      <c r="RZQ845" s="203"/>
      <c r="RZR845" s="203"/>
      <c r="RZS845" s="203"/>
      <c r="RZT845" s="203"/>
      <c r="RZU845" s="203"/>
      <c r="RZV845" s="203"/>
      <c r="RZW845" s="203"/>
      <c r="RZX845" s="203"/>
      <c r="RZY845" s="203"/>
      <c r="RZZ845" s="203"/>
      <c r="SAA845" s="203"/>
      <c r="SAB845" s="203"/>
      <c r="SAC845" s="203"/>
      <c r="SAD845" s="203"/>
      <c r="SAE845" s="203"/>
      <c r="SAF845" s="203"/>
      <c r="SAG845" s="203"/>
      <c r="SAH845" s="203"/>
      <c r="SAI845" s="203"/>
      <c r="SAJ845" s="203"/>
      <c r="SAK845" s="203"/>
      <c r="SAL845" s="203"/>
      <c r="SAM845" s="203"/>
      <c r="SAN845" s="203"/>
      <c r="SAO845" s="203"/>
      <c r="SAP845" s="203"/>
      <c r="SAQ845" s="203"/>
      <c r="SAR845" s="203"/>
      <c r="SAS845" s="203"/>
      <c r="SAT845" s="203"/>
      <c r="SAU845" s="203"/>
      <c r="SAV845" s="203"/>
      <c r="SAW845" s="203"/>
      <c r="SAX845" s="203"/>
      <c r="SAY845" s="203"/>
      <c r="SAZ845" s="203"/>
      <c r="SBA845" s="203"/>
      <c r="SBB845" s="203"/>
      <c r="SBC845" s="203"/>
      <c r="SBD845" s="203"/>
      <c r="SBE845" s="203"/>
      <c r="SBF845" s="203"/>
      <c r="SBG845" s="203"/>
      <c r="SBH845" s="203"/>
      <c r="SBI845" s="203"/>
      <c r="SBJ845" s="203"/>
      <c r="SBK845" s="203"/>
      <c r="SBL845" s="203"/>
      <c r="SBM845" s="203"/>
      <c r="SBN845" s="203"/>
      <c r="SBO845" s="203"/>
      <c r="SBP845" s="203"/>
      <c r="SBQ845" s="203"/>
      <c r="SBR845" s="203"/>
      <c r="SBS845" s="203"/>
      <c r="SBT845" s="203"/>
      <c r="SBU845" s="203"/>
      <c r="SBV845" s="203"/>
      <c r="SBW845" s="203"/>
      <c r="SBX845" s="203"/>
      <c r="SBY845" s="203"/>
      <c r="SBZ845" s="203"/>
      <c r="SCA845" s="203"/>
      <c r="SCB845" s="203"/>
      <c r="SCC845" s="203"/>
      <c r="SCD845" s="203"/>
      <c r="SCE845" s="203"/>
      <c r="SCF845" s="203"/>
      <c r="SCG845" s="203"/>
      <c r="SCH845" s="203"/>
      <c r="SCI845" s="203"/>
      <c r="SCJ845" s="203"/>
      <c r="SCK845" s="203"/>
      <c r="SCL845" s="203"/>
      <c r="SCM845" s="203"/>
      <c r="SCN845" s="203"/>
      <c r="SCO845" s="203"/>
      <c r="SCP845" s="203"/>
      <c r="SCQ845" s="203"/>
      <c r="SCR845" s="203"/>
      <c r="SCS845" s="203"/>
      <c r="SCT845" s="203"/>
      <c r="SCU845" s="203"/>
      <c r="SCV845" s="203"/>
      <c r="SCW845" s="203"/>
      <c r="SCX845" s="203"/>
      <c r="SCY845" s="203"/>
      <c r="SCZ845" s="203"/>
      <c r="SDA845" s="203"/>
      <c r="SDB845" s="203"/>
      <c r="SDC845" s="203"/>
      <c r="SDD845" s="203"/>
      <c r="SDE845" s="203"/>
      <c r="SDF845" s="203"/>
      <c r="SDG845" s="203"/>
      <c r="SDH845" s="203"/>
      <c r="SDI845" s="203"/>
      <c r="SDJ845" s="203"/>
      <c r="SDK845" s="203"/>
      <c r="SDL845" s="203"/>
      <c r="SDM845" s="203"/>
      <c r="SDN845" s="203"/>
      <c r="SDO845" s="203"/>
      <c r="SDP845" s="203"/>
      <c r="SDQ845" s="203"/>
      <c r="SDR845" s="203"/>
      <c r="SDS845" s="203"/>
      <c r="SDT845" s="203"/>
      <c r="SDU845" s="203"/>
      <c r="SDV845" s="203"/>
      <c r="SDW845" s="203"/>
      <c r="SDX845" s="203"/>
      <c r="SDY845" s="203"/>
      <c r="SDZ845" s="203"/>
      <c r="SEA845" s="203"/>
      <c r="SEB845" s="203"/>
      <c r="SEC845" s="203"/>
      <c r="SED845" s="203"/>
      <c r="SEE845" s="203"/>
      <c r="SEF845" s="203"/>
      <c r="SEG845" s="203"/>
      <c r="SEH845" s="203"/>
      <c r="SEI845" s="203"/>
      <c r="SEJ845" s="203"/>
      <c r="SEK845" s="203"/>
      <c r="SEL845" s="203"/>
      <c r="SEM845" s="203"/>
      <c r="SEN845" s="203"/>
      <c r="SEO845" s="203"/>
      <c r="SEP845" s="203"/>
      <c r="SEQ845" s="203"/>
      <c r="SER845" s="203"/>
      <c r="SES845" s="203"/>
      <c r="SET845" s="203"/>
      <c r="SEU845" s="203"/>
      <c r="SEV845" s="203"/>
      <c r="SEW845" s="203"/>
      <c r="SEX845" s="203"/>
      <c r="SEY845" s="203"/>
      <c r="SEZ845" s="203"/>
      <c r="SFA845" s="203"/>
      <c r="SFB845" s="203"/>
      <c r="SFC845" s="203"/>
      <c r="SFD845" s="203"/>
      <c r="SFE845" s="203"/>
      <c r="SFF845" s="203"/>
      <c r="SFG845" s="203"/>
      <c r="SFH845" s="203"/>
      <c r="SFI845" s="203"/>
      <c r="SFJ845" s="203"/>
      <c r="SFK845" s="203"/>
      <c r="SFL845" s="203"/>
      <c r="SFM845" s="203"/>
      <c r="SFN845" s="203"/>
      <c r="SFO845" s="203"/>
      <c r="SFP845" s="203"/>
      <c r="SFQ845" s="203"/>
      <c r="SFR845" s="203"/>
      <c r="SFS845" s="203"/>
      <c r="SFT845" s="203"/>
      <c r="SFU845" s="203"/>
      <c r="SFV845" s="203"/>
      <c r="SFW845" s="203"/>
      <c r="SFX845" s="203"/>
      <c r="SFY845" s="203"/>
      <c r="SFZ845" s="203"/>
      <c r="SGA845" s="203"/>
      <c r="SGB845" s="203"/>
      <c r="SGC845" s="203"/>
      <c r="SGD845" s="203"/>
      <c r="SGE845" s="203"/>
      <c r="SGF845" s="203"/>
      <c r="SGG845" s="203"/>
      <c r="SGH845" s="203"/>
      <c r="SGI845" s="203"/>
      <c r="SGJ845" s="203"/>
      <c r="SGK845" s="203"/>
      <c r="SGL845" s="203"/>
      <c r="SGM845" s="203"/>
      <c r="SGN845" s="203"/>
      <c r="SGO845" s="203"/>
      <c r="SGP845" s="203"/>
      <c r="SGQ845" s="203"/>
      <c r="SGR845" s="203"/>
      <c r="SGS845" s="203"/>
      <c r="SGT845" s="203"/>
      <c r="SGU845" s="203"/>
      <c r="SGV845" s="203"/>
      <c r="SGW845" s="203"/>
      <c r="SGX845" s="203"/>
      <c r="SGY845" s="203"/>
      <c r="SGZ845" s="203"/>
      <c r="SHA845" s="203"/>
      <c r="SHB845" s="203"/>
      <c r="SHC845" s="203"/>
      <c r="SHD845" s="203"/>
      <c r="SHE845" s="203"/>
      <c r="SHF845" s="203"/>
      <c r="SHG845" s="203"/>
      <c r="SHH845" s="203"/>
      <c r="SHI845" s="203"/>
      <c r="SHJ845" s="203"/>
      <c r="SHK845" s="203"/>
      <c r="SHL845" s="203"/>
      <c r="SHM845" s="203"/>
      <c r="SHN845" s="203"/>
      <c r="SHO845" s="203"/>
      <c r="SHP845" s="203"/>
      <c r="SHQ845" s="203"/>
      <c r="SHR845" s="203"/>
      <c r="SHS845" s="203"/>
      <c r="SHT845" s="203"/>
      <c r="SHU845" s="203"/>
      <c r="SHV845" s="203"/>
      <c r="SHW845" s="203"/>
      <c r="SHX845" s="203"/>
      <c r="SHY845" s="203"/>
      <c r="SHZ845" s="203"/>
      <c r="SIA845" s="203"/>
      <c r="SIB845" s="203"/>
      <c r="SIC845" s="203"/>
      <c r="SID845" s="203"/>
      <c r="SIE845" s="203"/>
      <c r="SIF845" s="203"/>
      <c r="SIG845" s="203"/>
      <c r="SIH845" s="203"/>
      <c r="SII845" s="203"/>
      <c r="SIJ845" s="203"/>
      <c r="SIK845" s="203"/>
      <c r="SIL845" s="203"/>
      <c r="SIM845" s="203"/>
      <c r="SIN845" s="203"/>
      <c r="SIO845" s="203"/>
      <c r="SIP845" s="203"/>
      <c r="SIQ845" s="203"/>
      <c r="SIR845" s="203"/>
      <c r="SIS845" s="203"/>
      <c r="SIT845" s="203"/>
      <c r="SIU845" s="203"/>
      <c r="SIV845" s="203"/>
      <c r="SIW845" s="203"/>
      <c r="SIX845" s="203"/>
      <c r="SIY845" s="203"/>
      <c r="SIZ845" s="203"/>
      <c r="SJA845" s="203"/>
      <c r="SJB845" s="203"/>
      <c r="SJC845" s="203"/>
      <c r="SJD845" s="203"/>
      <c r="SJE845" s="203"/>
      <c r="SJF845" s="203"/>
      <c r="SJG845" s="203"/>
      <c r="SJH845" s="203"/>
      <c r="SJI845" s="203"/>
      <c r="SJJ845" s="203"/>
      <c r="SJK845" s="203"/>
      <c r="SJL845" s="203"/>
      <c r="SJM845" s="203"/>
      <c r="SJN845" s="203"/>
      <c r="SJO845" s="203"/>
      <c r="SJP845" s="203"/>
      <c r="SJQ845" s="203"/>
      <c r="SJR845" s="203"/>
      <c r="SJS845" s="203"/>
      <c r="SJT845" s="203"/>
      <c r="SJU845" s="203"/>
      <c r="SJV845" s="203"/>
      <c r="SJW845" s="203"/>
      <c r="SJX845" s="203"/>
      <c r="SJY845" s="203"/>
      <c r="SJZ845" s="203"/>
      <c r="SKA845" s="203"/>
      <c r="SKB845" s="203"/>
      <c r="SKC845" s="203"/>
      <c r="SKD845" s="203"/>
      <c r="SKE845" s="203"/>
      <c r="SKF845" s="203"/>
      <c r="SKG845" s="203"/>
      <c r="SKH845" s="203"/>
      <c r="SKI845" s="203"/>
      <c r="SKJ845" s="203"/>
      <c r="SKK845" s="203"/>
      <c r="SKL845" s="203"/>
      <c r="SKM845" s="203"/>
      <c r="SKN845" s="203"/>
      <c r="SKO845" s="203"/>
      <c r="SKP845" s="203"/>
      <c r="SKQ845" s="203"/>
      <c r="SKR845" s="203"/>
      <c r="SKS845" s="203"/>
      <c r="SKT845" s="203"/>
      <c r="SKU845" s="203"/>
      <c r="SKV845" s="203"/>
      <c r="SKW845" s="203"/>
      <c r="SKX845" s="203"/>
      <c r="SKY845" s="203"/>
      <c r="SKZ845" s="203"/>
      <c r="SLA845" s="203"/>
      <c r="SLB845" s="203"/>
      <c r="SLC845" s="203"/>
      <c r="SLD845" s="203"/>
      <c r="SLE845" s="203"/>
      <c r="SLF845" s="203"/>
      <c r="SLG845" s="203"/>
      <c r="SLH845" s="203"/>
      <c r="SLI845" s="203"/>
      <c r="SLJ845" s="203"/>
      <c r="SLK845" s="203"/>
      <c r="SLL845" s="203"/>
      <c r="SLM845" s="203"/>
      <c r="SLN845" s="203"/>
      <c r="SLO845" s="203"/>
      <c r="SLP845" s="203"/>
      <c r="SLQ845" s="203"/>
      <c r="SLR845" s="203"/>
      <c r="SLS845" s="203"/>
      <c r="SLT845" s="203"/>
      <c r="SLU845" s="203"/>
      <c r="SLV845" s="203"/>
      <c r="SLW845" s="203"/>
      <c r="SLX845" s="203"/>
      <c r="SLY845" s="203"/>
      <c r="SLZ845" s="203"/>
      <c r="SMA845" s="203"/>
      <c r="SMB845" s="203"/>
      <c r="SMC845" s="203"/>
      <c r="SMD845" s="203"/>
      <c r="SME845" s="203"/>
      <c r="SMF845" s="203"/>
      <c r="SMG845" s="203"/>
      <c r="SMH845" s="203"/>
      <c r="SMI845" s="203"/>
      <c r="SMJ845" s="203"/>
      <c r="SMK845" s="203"/>
      <c r="SML845" s="203"/>
      <c r="SMM845" s="203"/>
      <c r="SMN845" s="203"/>
      <c r="SMO845" s="203"/>
      <c r="SMP845" s="203"/>
      <c r="SMQ845" s="203"/>
      <c r="SMR845" s="203"/>
      <c r="SMS845" s="203"/>
      <c r="SMT845" s="203"/>
      <c r="SMU845" s="203"/>
      <c r="SMV845" s="203"/>
      <c r="SMW845" s="203"/>
      <c r="SMX845" s="203"/>
      <c r="SMY845" s="203"/>
      <c r="SMZ845" s="203"/>
      <c r="SNA845" s="203"/>
      <c r="SNB845" s="203"/>
      <c r="SNC845" s="203"/>
      <c r="SND845" s="203"/>
      <c r="SNE845" s="203"/>
      <c r="SNF845" s="203"/>
      <c r="SNG845" s="203"/>
      <c r="SNH845" s="203"/>
      <c r="SNI845" s="203"/>
      <c r="SNJ845" s="203"/>
      <c r="SNK845" s="203"/>
      <c r="SNL845" s="203"/>
      <c r="SNM845" s="203"/>
      <c r="SNN845" s="203"/>
      <c r="SNO845" s="203"/>
      <c r="SNP845" s="203"/>
      <c r="SNQ845" s="203"/>
      <c r="SNR845" s="203"/>
      <c r="SNS845" s="203"/>
      <c r="SNT845" s="203"/>
      <c r="SNU845" s="203"/>
      <c r="SNV845" s="203"/>
      <c r="SNW845" s="203"/>
      <c r="SNX845" s="203"/>
      <c r="SNY845" s="203"/>
      <c r="SNZ845" s="203"/>
      <c r="SOA845" s="203"/>
      <c r="SOB845" s="203"/>
      <c r="SOC845" s="203"/>
      <c r="SOD845" s="203"/>
      <c r="SOE845" s="203"/>
      <c r="SOF845" s="203"/>
      <c r="SOG845" s="203"/>
      <c r="SOH845" s="203"/>
      <c r="SOI845" s="203"/>
      <c r="SOJ845" s="203"/>
      <c r="SOK845" s="203"/>
      <c r="SOL845" s="203"/>
      <c r="SOM845" s="203"/>
      <c r="SON845" s="203"/>
      <c r="SOO845" s="203"/>
      <c r="SOP845" s="203"/>
      <c r="SOQ845" s="203"/>
      <c r="SOR845" s="203"/>
      <c r="SOS845" s="203"/>
      <c r="SOT845" s="203"/>
      <c r="SOU845" s="203"/>
      <c r="SOV845" s="203"/>
      <c r="SOW845" s="203"/>
      <c r="SOX845" s="203"/>
      <c r="SOY845" s="203"/>
      <c r="SOZ845" s="203"/>
      <c r="SPA845" s="203"/>
      <c r="SPB845" s="203"/>
      <c r="SPC845" s="203"/>
      <c r="SPD845" s="203"/>
      <c r="SPE845" s="203"/>
      <c r="SPF845" s="203"/>
      <c r="SPG845" s="203"/>
      <c r="SPH845" s="203"/>
      <c r="SPI845" s="203"/>
      <c r="SPJ845" s="203"/>
      <c r="SPK845" s="203"/>
      <c r="SPL845" s="203"/>
      <c r="SPM845" s="203"/>
      <c r="SPN845" s="203"/>
      <c r="SPO845" s="203"/>
      <c r="SPP845" s="203"/>
      <c r="SPQ845" s="203"/>
      <c r="SPR845" s="203"/>
      <c r="SPS845" s="203"/>
      <c r="SPT845" s="203"/>
      <c r="SPU845" s="203"/>
      <c r="SPV845" s="203"/>
      <c r="SPW845" s="203"/>
      <c r="SPX845" s="203"/>
      <c r="SPY845" s="203"/>
      <c r="SPZ845" s="203"/>
      <c r="SQA845" s="203"/>
      <c r="SQB845" s="203"/>
      <c r="SQC845" s="203"/>
      <c r="SQD845" s="203"/>
      <c r="SQE845" s="203"/>
      <c r="SQF845" s="203"/>
      <c r="SQG845" s="203"/>
      <c r="SQH845" s="203"/>
      <c r="SQI845" s="203"/>
      <c r="SQJ845" s="203"/>
      <c r="SQK845" s="203"/>
      <c r="SQL845" s="203"/>
      <c r="SQM845" s="203"/>
      <c r="SQN845" s="203"/>
      <c r="SQO845" s="203"/>
      <c r="SQP845" s="203"/>
      <c r="SQQ845" s="203"/>
      <c r="SQR845" s="203"/>
      <c r="SQS845" s="203"/>
      <c r="SQT845" s="203"/>
      <c r="SQU845" s="203"/>
      <c r="SQV845" s="203"/>
      <c r="SQW845" s="203"/>
      <c r="SQX845" s="203"/>
      <c r="SQY845" s="203"/>
      <c r="SQZ845" s="203"/>
      <c r="SRA845" s="203"/>
      <c r="SRB845" s="203"/>
      <c r="SRC845" s="203"/>
      <c r="SRD845" s="203"/>
      <c r="SRE845" s="203"/>
      <c r="SRF845" s="203"/>
      <c r="SRG845" s="203"/>
      <c r="SRH845" s="203"/>
      <c r="SRI845" s="203"/>
      <c r="SRJ845" s="203"/>
      <c r="SRK845" s="203"/>
      <c r="SRL845" s="203"/>
      <c r="SRM845" s="203"/>
      <c r="SRN845" s="203"/>
      <c r="SRO845" s="203"/>
      <c r="SRP845" s="203"/>
      <c r="SRQ845" s="203"/>
      <c r="SRR845" s="203"/>
      <c r="SRS845" s="203"/>
      <c r="SRT845" s="203"/>
      <c r="SRU845" s="203"/>
      <c r="SRV845" s="203"/>
      <c r="SRW845" s="203"/>
      <c r="SRX845" s="203"/>
      <c r="SRY845" s="203"/>
      <c r="SRZ845" s="203"/>
      <c r="SSA845" s="203"/>
      <c r="SSB845" s="203"/>
      <c r="SSC845" s="203"/>
      <c r="SSD845" s="203"/>
      <c r="SSE845" s="203"/>
      <c r="SSF845" s="203"/>
      <c r="SSG845" s="203"/>
      <c r="SSH845" s="203"/>
      <c r="SSI845" s="203"/>
      <c r="SSJ845" s="203"/>
      <c r="SSK845" s="203"/>
      <c r="SSL845" s="203"/>
      <c r="SSM845" s="203"/>
      <c r="SSN845" s="203"/>
      <c r="SSO845" s="203"/>
      <c r="SSP845" s="203"/>
      <c r="SSQ845" s="203"/>
      <c r="SSR845" s="203"/>
      <c r="SSS845" s="203"/>
      <c r="SST845" s="203"/>
      <c r="SSU845" s="203"/>
      <c r="SSV845" s="203"/>
      <c r="SSW845" s="203"/>
      <c r="SSX845" s="203"/>
      <c r="SSY845" s="203"/>
      <c r="SSZ845" s="203"/>
      <c r="STA845" s="203"/>
      <c r="STB845" s="203"/>
      <c r="STC845" s="203"/>
      <c r="STD845" s="203"/>
      <c r="STE845" s="203"/>
      <c r="STF845" s="203"/>
      <c r="STG845" s="203"/>
      <c r="STH845" s="203"/>
      <c r="STI845" s="203"/>
      <c r="STJ845" s="203"/>
      <c r="STK845" s="203"/>
      <c r="STL845" s="203"/>
      <c r="STM845" s="203"/>
      <c r="STN845" s="203"/>
      <c r="STO845" s="203"/>
      <c r="STP845" s="203"/>
      <c r="STQ845" s="203"/>
      <c r="STR845" s="203"/>
      <c r="STS845" s="203"/>
      <c r="STT845" s="203"/>
      <c r="STU845" s="203"/>
      <c r="STV845" s="203"/>
      <c r="STW845" s="203"/>
      <c r="STX845" s="203"/>
      <c r="STY845" s="203"/>
      <c r="STZ845" s="203"/>
      <c r="SUA845" s="203"/>
      <c r="SUB845" s="203"/>
      <c r="SUC845" s="203"/>
      <c r="SUD845" s="203"/>
      <c r="SUE845" s="203"/>
      <c r="SUF845" s="203"/>
      <c r="SUG845" s="203"/>
      <c r="SUH845" s="203"/>
      <c r="SUI845" s="203"/>
      <c r="SUJ845" s="203"/>
      <c r="SUK845" s="203"/>
      <c r="SUL845" s="203"/>
      <c r="SUM845" s="203"/>
      <c r="SUN845" s="203"/>
      <c r="SUO845" s="203"/>
      <c r="SUP845" s="203"/>
      <c r="SUQ845" s="203"/>
      <c r="SUR845" s="203"/>
      <c r="SUS845" s="203"/>
      <c r="SUT845" s="203"/>
      <c r="SUU845" s="203"/>
      <c r="SUV845" s="203"/>
      <c r="SUW845" s="203"/>
      <c r="SUX845" s="203"/>
      <c r="SUY845" s="203"/>
      <c r="SUZ845" s="203"/>
      <c r="SVA845" s="203"/>
      <c r="SVB845" s="203"/>
      <c r="SVC845" s="203"/>
      <c r="SVD845" s="203"/>
      <c r="SVE845" s="203"/>
      <c r="SVF845" s="203"/>
      <c r="SVG845" s="203"/>
      <c r="SVH845" s="203"/>
      <c r="SVI845" s="203"/>
      <c r="SVJ845" s="203"/>
      <c r="SVK845" s="203"/>
      <c r="SVL845" s="203"/>
      <c r="SVM845" s="203"/>
      <c r="SVN845" s="203"/>
      <c r="SVO845" s="203"/>
      <c r="SVP845" s="203"/>
      <c r="SVQ845" s="203"/>
      <c r="SVR845" s="203"/>
      <c r="SVS845" s="203"/>
      <c r="SVT845" s="203"/>
      <c r="SVU845" s="203"/>
      <c r="SVV845" s="203"/>
      <c r="SVW845" s="203"/>
      <c r="SVX845" s="203"/>
      <c r="SVY845" s="203"/>
      <c r="SVZ845" s="203"/>
      <c r="SWA845" s="203"/>
      <c r="SWB845" s="203"/>
      <c r="SWC845" s="203"/>
      <c r="SWD845" s="203"/>
      <c r="SWE845" s="203"/>
      <c r="SWF845" s="203"/>
      <c r="SWG845" s="203"/>
      <c r="SWH845" s="203"/>
      <c r="SWI845" s="203"/>
      <c r="SWJ845" s="203"/>
      <c r="SWK845" s="203"/>
      <c r="SWL845" s="203"/>
      <c r="SWM845" s="203"/>
      <c r="SWN845" s="203"/>
      <c r="SWO845" s="203"/>
      <c r="SWP845" s="203"/>
      <c r="SWQ845" s="203"/>
      <c r="SWR845" s="203"/>
      <c r="SWS845" s="203"/>
      <c r="SWT845" s="203"/>
      <c r="SWU845" s="203"/>
      <c r="SWV845" s="203"/>
      <c r="SWW845" s="203"/>
      <c r="SWX845" s="203"/>
      <c r="SWY845" s="203"/>
      <c r="SWZ845" s="203"/>
      <c r="SXA845" s="203"/>
      <c r="SXB845" s="203"/>
      <c r="SXC845" s="203"/>
      <c r="SXD845" s="203"/>
      <c r="SXE845" s="203"/>
      <c r="SXF845" s="203"/>
      <c r="SXG845" s="203"/>
      <c r="SXH845" s="203"/>
      <c r="SXI845" s="203"/>
      <c r="SXJ845" s="203"/>
      <c r="SXK845" s="203"/>
      <c r="SXL845" s="203"/>
      <c r="SXM845" s="203"/>
      <c r="SXN845" s="203"/>
      <c r="SXO845" s="203"/>
      <c r="SXP845" s="203"/>
      <c r="SXQ845" s="203"/>
      <c r="SXR845" s="203"/>
      <c r="SXS845" s="203"/>
      <c r="SXT845" s="203"/>
      <c r="SXU845" s="203"/>
      <c r="SXV845" s="203"/>
      <c r="SXW845" s="203"/>
      <c r="SXX845" s="203"/>
      <c r="SXY845" s="203"/>
      <c r="SXZ845" s="203"/>
      <c r="SYA845" s="203"/>
      <c r="SYB845" s="203"/>
      <c r="SYC845" s="203"/>
      <c r="SYD845" s="203"/>
      <c r="SYE845" s="203"/>
      <c r="SYF845" s="203"/>
      <c r="SYG845" s="203"/>
      <c r="SYH845" s="203"/>
      <c r="SYI845" s="203"/>
      <c r="SYJ845" s="203"/>
      <c r="SYK845" s="203"/>
      <c r="SYL845" s="203"/>
      <c r="SYM845" s="203"/>
      <c r="SYN845" s="203"/>
      <c r="SYO845" s="203"/>
      <c r="SYP845" s="203"/>
      <c r="SYQ845" s="203"/>
      <c r="SYR845" s="203"/>
      <c r="SYS845" s="203"/>
      <c r="SYT845" s="203"/>
      <c r="SYU845" s="203"/>
      <c r="SYV845" s="203"/>
      <c r="SYW845" s="203"/>
      <c r="SYX845" s="203"/>
      <c r="SYY845" s="203"/>
      <c r="SYZ845" s="203"/>
      <c r="SZA845" s="203"/>
      <c r="SZB845" s="203"/>
      <c r="SZC845" s="203"/>
      <c r="SZD845" s="203"/>
      <c r="SZE845" s="203"/>
      <c r="SZF845" s="203"/>
      <c r="SZG845" s="203"/>
      <c r="SZH845" s="203"/>
      <c r="SZI845" s="203"/>
      <c r="SZJ845" s="203"/>
      <c r="SZK845" s="203"/>
      <c r="SZL845" s="203"/>
      <c r="SZM845" s="203"/>
      <c r="SZN845" s="203"/>
      <c r="SZO845" s="203"/>
      <c r="SZP845" s="203"/>
      <c r="SZQ845" s="203"/>
      <c r="SZR845" s="203"/>
      <c r="SZS845" s="203"/>
      <c r="SZT845" s="203"/>
      <c r="SZU845" s="203"/>
      <c r="SZV845" s="203"/>
      <c r="SZW845" s="203"/>
      <c r="SZX845" s="203"/>
      <c r="SZY845" s="203"/>
      <c r="SZZ845" s="203"/>
      <c r="TAA845" s="203"/>
      <c r="TAB845" s="203"/>
      <c r="TAC845" s="203"/>
      <c r="TAD845" s="203"/>
      <c r="TAE845" s="203"/>
      <c r="TAF845" s="203"/>
      <c r="TAG845" s="203"/>
      <c r="TAH845" s="203"/>
      <c r="TAI845" s="203"/>
      <c r="TAJ845" s="203"/>
      <c r="TAK845" s="203"/>
      <c r="TAL845" s="203"/>
      <c r="TAM845" s="203"/>
      <c r="TAN845" s="203"/>
      <c r="TAO845" s="203"/>
      <c r="TAP845" s="203"/>
      <c r="TAQ845" s="203"/>
      <c r="TAR845" s="203"/>
      <c r="TAS845" s="203"/>
      <c r="TAT845" s="203"/>
      <c r="TAU845" s="203"/>
      <c r="TAV845" s="203"/>
      <c r="TAW845" s="203"/>
      <c r="TAX845" s="203"/>
      <c r="TAY845" s="203"/>
      <c r="TAZ845" s="203"/>
      <c r="TBA845" s="203"/>
      <c r="TBB845" s="203"/>
      <c r="TBC845" s="203"/>
      <c r="TBD845" s="203"/>
      <c r="TBE845" s="203"/>
      <c r="TBF845" s="203"/>
      <c r="TBG845" s="203"/>
      <c r="TBH845" s="203"/>
      <c r="TBI845" s="203"/>
      <c r="TBJ845" s="203"/>
      <c r="TBK845" s="203"/>
      <c r="TBL845" s="203"/>
      <c r="TBM845" s="203"/>
      <c r="TBN845" s="203"/>
      <c r="TBO845" s="203"/>
      <c r="TBP845" s="203"/>
      <c r="TBQ845" s="203"/>
      <c r="TBR845" s="203"/>
      <c r="TBS845" s="203"/>
      <c r="TBT845" s="203"/>
      <c r="TBU845" s="203"/>
      <c r="TBV845" s="203"/>
      <c r="TBW845" s="203"/>
      <c r="TBX845" s="203"/>
      <c r="TBY845" s="203"/>
      <c r="TBZ845" s="203"/>
      <c r="TCA845" s="203"/>
      <c r="TCB845" s="203"/>
      <c r="TCC845" s="203"/>
      <c r="TCD845" s="203"/>
      <c r="TCE845" s="203"/>
      <c r="TCF845" s="203"/>
      <c r="TCG845" s="203"/>
      <c r="TCH845" s="203"/>
      <c r="TCI845" s="203"/>
      <c r="TCJ845" s="203"/>
      <c r="TCK845" s="203"/>
      <c r="TCL845" s="203"/>
      <c r="TCM845" s="203"/>
      <c r="TCN845" s="203"/>
      <c r="TCO845" s="203"/>
      <c r="TCP845" s="203"/>
      <c r="TCQ845" s="203"/>
      <c r="TCR845" s="203"/>
      <c r="TCS845" s="203"/>
      <c r="TCT845" s="203"/>
      <c r="TCU845" s="203"/>
      <c r="TCV845" s="203"/>
      <c r="TCW845" s="203"/>
      <c r="TCX845" s="203"/>
      <c r="TCY845" s="203"/>
      <c r="TCZ845" s="203"/>
      <c r="TDA845" s="203"/>
      <c r="TDB845" s="203"/>
      <c r="TDC845" s="203"/>
      <c r="TDD845" s="203"/>
      <c r="TDE845" s="203"/>
      <c r="TDF845" s="203"/>
      <c r="TDG845" s="203"/>
      <c r="TDH845" s="203"/>
      <c r="TDI845" s="203"/>
      <c r="TDJ845" s="203"/>
      <c r="TDK845" s="203"/>
      <c r="TDL845" s="203"/>
      <c r="TDM845" s="203"/>
      <c r="TDN845" s="203"/>
      <c r="TDO845" s="203"/>
      <c r="TDP845" s="203"/>
      <c r="TDQ845" s="203"/>
      <c r="TDR845" s="203"/>
      <c r="TDS845" s="203"/>
      <c r="TDT845" s="203"/>
      <c r="TDU845" s="203"/>
      <c r="TDV845" s="203"/>
      <c r="TDW845" s="203"/>
      <c r="TDX845" s="203"/>
      <c r="TDY845" s="203"/>
      <c r="TDZ845" s="203"/>
      <c r="TEA845" s="203"/>
      <c r="TEB845" s="203"/>
      <c r="TEC845" s="203"/>
      <c r="TED845" s="203"/>
      <c r="TEE845" s="203"/>
      <c r="TEF845" s="203"/>
      <c r="TEG845" s="203"/>
      <c r="TEH845" s="203"/>
      <c r="TEI845" s="203"/>
      <c r="TEJ845" s="203"/>
      <c r="TEK845" s="203"/>
      <c r="TEL845" s="203"/>
      <c r="TEM845" s="203"/>
      <c r="TEN845" s="203"/>
      <c r="TEO845" s="203"/>
      <c r="TEP845" s="203"/>
      <c r="TEQ845" s="203"/>
      <c r="TER845" s="203"/>
      <c r="TES845" s="203"/>
      <c r="TET845" s="203"/>
      <c r="TEU845" s="203"/>
      <c r="TEV845" s="203"/>
      <c r="TEW845" s="203"/>
      <c r="TEX845" s="203"/>
      <c r="TEY845" s="203"/>
      <c r="TEZ845" s="203"/>
      <c r="TFA845" s="203"/>
      <c r="TFB845" s="203"/>
      <c r="TFC845" s="203"/>
      <c r="TFD845" s="203"/>
      <c r="TFE845" s="203"/>
      <c r="TFF845" s="203"/>
      <c r="TFG845" s="203"/>
      <c r="TFH845" s="203"/>
      <c r="TFI845" s="203"/>
      <c r="TFJ845" s="203"/>
      <c r="TFK845" s="203"/>
      <c r="TFL845" s="203"/>
      <c r="TFM845" s="203"/>
      <c r="TFN845" s="203"/>
      <c r="TFO845" s="203"/>
      <c r="TFP845" s="203"/>
      <c r="TFQ845" s="203"/>
      <c r="TFR845" s="203"/>
      <c r="TFS845" s="203"/>
      <c r="TFT845" s="203"/>
      <c r="TFU845" s="203"/>
      <c r="TFV845" s="203"/>
      <c r="TFW845" s="203"/>
      <c r="TFX845" s="203"/>
      <c r="TFY845" s="203"/>
      <c r="TFZ845" s="203"/>
      <c r="TGA845" s="203"/>
      <c r="TGB845" s="203"/>
      <c r="TGC845" s="203"/>
      <c r="TGD845" s="203"/>
      <c r="TGE845" s="203"/>
      <c r="TGF845" s="203"/>
      <c r="TGG845" s="203"/>
      <c r="TGH845" s="203"/>
      <c r="TGI845" s="203"/>
      <c r="TGJ845" s="203"/>
      <c r="TGK845" s="203"/>
      <c r="TGL845" s="203"/>
      <c r="TGM845" s="203"/>
      <c r="TGN845" s="203"/>
      <c r="TGO845" s="203"/>
      <c r="TGP845" s="203"/>
      <c r="TGQ845" s="203"/>
      <c r="TGR845" s="203"/>
      <c r="TGS845" s="203"/>
      <c r="TGT845" s="203"/>
      <c r="TGU845" s="203"/>
      <c r="TGV845" s="203"/>
      <c r="TGW845" s="203"/>
      <c r="TGX845" s="203"/>
      <c r="TGY845" s="203"/>
      <c r="TGZ845" s="203"/>
      <c r="THA845" s="203"/>
      <c r="THB845" s="203"/>
      <c r="THC845" s="203"/>
      <c r="THD845" s="203"/>
      <c r="THE845" s="203"/>
      <c r="THF845" s="203"/>
      <c r="THG845" s="203"/>
      <c r="THH845" s="203"/>
      <c r="THI845" s="203"/>
      <c r="THJ845" s="203"/>
      <c r="THK845" s="203"/>
      <c r="THL845" s="203"/>
      <c r="THM845" s="203"/>
      <c r="THN845" s="203"/>
      <c r="THO845" s="203"/>
      <c r="THP845" s="203"/>
      <c r="THQ845" s="203"/>
      <c r="THR845" s="203"/>
      <c r="THS845" s="203"/>
      <c r="THT845" s="203"/>
      <c r="THU845" s="203"/>
      <c r="THV845" s="203"/>
      <c r="THW845" s="203"/>
      <c r="THX845" s="203"/>
      <c r="THY845" s="203"/>
      <c r="THZ845" s="203"/>
      <c r="TIA845" s="203"/>
      <c r="TIB845" s="203"/>
      <c r="TIC845" s="203"/>
      <c r="TID845" s="203"/>
      <c r="TIE845" s="203"/>
      <c r="TIF845" s="203"/>
      <c r="TIG845" s="203"/>
      <c r="TIH845" s="203"/>
      <c r="TII845" s="203"/>
      <c r="TIJ845" s="203"/>
      <c r="TIK845" s="203"/>
      <c r="TIL845" s="203"/>
      <c r="TIM845" s="203"/>
      <c r="TIN845" s="203"/>
      <c r="TIO845" s="203"/>
      <c r="TIP845" s="203"/>
      <c r="TIQ845" s="203"/>
      <c r="TIR845" s="203"/>
      <c r="TIS845" s="203"/>
      <c r="TIT845" s="203"/>
      <c r="TIU845" s="203"/>
      <c r="TIV845" s="203"/>
      <c r="TIW845" s="203"/>
      <c r="TIX845" s="203"/>
      <c r="TIY845" s="203"/>
      <c r="TIZ845" s="203"/>
      <c r="TJA845" s="203"/>
      <c r="TJB845" s="203"/>
      <c r="TJC845" s="203"/>
      <c r="TJD845" s="203"/>
      <c r="TJE845" s="203"/>
      <c r="TJF845" s="203"/>
      <c r="TJG845" s="203"/>
      <c r="TJH845" s="203"/>
      <c r="TJI845" s="203"/>
      <c r="TJJ845" s="203"/>
      <c r="TJK845" s="203"/>
      <c r="TJL845" s="203"/>
      <c r="TJM845" s="203"/>
      <c r="TJN845" s="203"/>
      <c r="TJO845" s="203"/>
      <c r="TJP845" s="203"/>
      <c r="TJQ845" s="203"/>
      <c r="TJR845" s="203"/>
      <c r="TJS845" s="203"/>
      <c r="TJT845" s="203"/>
      <c r="TJU845" s="203"/>
      <c r="TJV845" s="203"/>
      <c r="TJW845" s="203"/>
      <c r="TJX845" s="203"/>
      <c r="TJY845" s="203"/>
      <c r="TJZ845" s="203"/>
      <c r="TKA845" s="203"/>
      <c r="TKB845" s="203"/>
      <c r="TKC845" s="203"/>
      <c r="TKD845" s="203"/>
      <c r="TKE845" s="203"/>
      <c r="TKF845" s="203"/>
      <c r="TKG845" s="203"/>
      <c r="TKH845" s="203"/>
      <c r="TKI845" s="203"/>
      <c r="TKJ845" s="203"/>
      <c r="TKK845" s="203"/>
      <c r="TKL845" s="203"/>
      <c r="TKM845" s="203"/>
      <c r="TKN845" s="203"/>
      <c r="TKO845" s="203"/>
      <c r="TKP845" s="203"/>
      <c r="TKQ845" s="203"/>
      <c r="TKR845" s="203"/>
      <c r="TKS845" s="203"/>
      <c r="TKT845" s="203"/>
      <c r="TKU845" s="203"/>
      <c r="TKV845" s="203"/>
      <c r="TKW845" s="203"/>
      <c r="TKX845" s="203"/>
      <c r="TKY845" s="203"/>
      <c r="TKZ845" s="203"/>
      <c r="TLA845" s="203"/>
      <c r="TLB845" s="203"/>
      <c r="TLC845" s="203"/>
      <c r="TLD845" s="203"/>
      <c r="TLE845" s="203"/>
      <c r="TLF845" s="203"/>
      <c r="TLG845" s="203"/>
      <c r="TLH845" s="203"/>
      <c r="TLI845" s="203"/>
      <c r="TLJ845" s="203"/>
      <c r="TLK845" s="203"/>
      <c r="TLL845" s="203"/>
      <c r="TLM845" s="203"/>
      <c r="TLN845" s="203"/>
      <c r="TLO845" s="203"/>
      <c r="TLP845" s="203"/>
      <c r="TLQ845" s="203"/>
      <c r="TLR845" s="203"/>
      <c r="TLS845" s="203"/>
      <c r="TLT845" s="203"/>
      <c r="TLU845" s="203"/>
      <c r="TLV845" s="203"/>
      <c r="TLW845" s="203"/>
      <c r="TLX845" s="203"/>
      <c r="TLY845" s="203"/>
      <c r="TLZ845" s="203"/>
      <c r="TMA845" s="203"/>
      <c r="TMB845" s="203"/>
      <c r="TMC845" s="203"/>
      <c r="TMD845" s="203"/>
      <c r="TME845" s="203"/>
      <c r="TMF845" s="203"/>
      <c r="TMG845" s="203"/>
      <c r="TMH845" s="203"/>
      <c r="TMI845" s="203"/>
      <c r="TMJ845" s="203"/>
      <c r="TMK845" s="203"/>
      <c r="TML845" s="203"/>
      <c r="TMM845" s="203"/>
      <c r="TMN845" s="203"/>
      <c r="TMO845" s="203"/>
      <c r="TMP845" s="203"/>
      <c r="TMQ845" s="203"/>
      <c r="TMR845" s="203"/>
      <c r="TMS845" s="203"/>
      <c r="TMT845" s="203"/>
      <c r="TMU845" s="203"/>
      <c r="TMV845" s="203"/>
      <c r="TMW845" s="203"/>
      <c r="TMX845" s="203"/>
      <c r="TMY845" s="203"/>
      <c r="TMZ845" s="203"/>
      <c r="TNA845" s="203"/>
      <c r="TNB845" s="203"/>
      <c r="TNC845" s="203"/>
      <c r="TND845" s="203"/>
      <c r="TNE845" s="203"/>
      <c r="TNF845" s="203"/>
      <c r="TNG845" s="203"/>
      <c r="TNH845" s="203"/>
      <c r="TNI845" s="203"/>
      <c r="TNJ845" s="203"/>
      <c r="TNK845" s="203"/>
      <c r="TNL845" s="203"/>
      <c r="TNM845" s="203"/>
      <c r="TNN845" s="203"/>
      <c r="TNO845" s="203"/>
      <c r="TNP845" s="203"/>
      <c r="TNQ845" s="203"/>
      <c r="TNR845" s="203"/>
      <c r="TNS845" s="203"/>
      <c r="TNT845" s="203"/>
      <c r="TNU845" s="203"/>
      <c r="TNV845" s="203"/>
      <c r="TNW845" s="203"/>
      <c r="TNX845" s="203"/>
      <c r="TNY845" s="203"/>
      <c r="TNZ845" s="203"/>
      <c r="TOA845" s="203"/>
      <c r="TOB845" s="203"/>
      <c r="TOC845" s="203"/>
      <c r="TOD845" s="203"/>
      <c r="TOE845" s="203"/>
      <c r="TOF845" s="203"/>
      <c r="TOG845" s="203"/>
      <c r="TOH845" s="203"/>
      <c r="TOI845" s="203"/>
      <c r="TOJ845" s="203"/>
      <c r="TOK845" s="203"/>
      <c r="TOL845" s="203"/>
      <c r="TOM845" s="203"/>
      <c r="TON845" s="203"/>
      <c r="TOO845" s="203"/>
      <c r="TOP845" s="203"/>
      <c r="TOQ845" s="203"/>
      <c r="TOR845" s="203"/>
      <c r="TOS845" s="203"/>
      <c r="TOT845" s="203"/>
      <c r="TOU845" s="203"/>
      <c r="TOV845" s="203"/>
      <c r="TOW845" s="203"/>
      <c r="TOX845" s="203"/>
      <c r="TOY845" s="203"/>
      <c r="TOZ845" s="203"/>
      <c r="TPA845" s="203"/>
      <c r="TPB845" s="203"/>
      <c r="TPC845" s="203"/>
      <c r="TPD845" s="203"/>
      <c r="TPE845" s="203"/>
      <c r="TPF845" s="203"/>
      <c r="TPG845" s="203"/>
      <c r="TPH845" s="203"/>
      <c r="TPI845" s="203"/>
      <c r="TPJ845" s="203"/>
      <c r="TPK845" s="203"/>
      <c r="TPL845" s="203"/>
      <c r="TPM845" s="203"/>
      <c r="TPN845" s="203"/>
      <c r="TPO845" s="203"/>
      <c r="TPP845" s="203"/>
      <c r="TPQ845" s="203"/>
      <c r="TPR845" s="203"/>
      <c r="TPS845" s="203"/>
      <c r="TPT845" s="203"/>
      <c r="TPU845" s="203"/>
      <c r="TPV845" s="203"/>
      <c r="TPW845" s="203"/>
      <c r="TPX845" s="203"/>
      <c r="TPY845" s="203"/>
      <c r="TPZ845" s="203"/>
      <c r="TQA845" s="203"/>
      <c r="TQB845" s="203"/>
      <c r="TQC845" s="203"/>
      <c r="TQD845" s="203"/>
      <c r="TQE845" s="203"/>
      <c r="TQF845" s="203"/>
      <c r="TQG845" s="203"/>
      <c r="TQH845" s="203"/>
      <c r="TQI845" s="203"/>
      <c r="TQJ845" s="203"/>
      <c r="TQK845" s="203"/>
      <c r="TQL845" s="203"/>
      <c r="TQM845" s="203"/>
      <c r="TQN845" s="203"/>
      <c r="TQO845" s="203"/>
      <c r="TQP845" s="203"/>
      <c r="TQQ845" s="203"/>
      <c r="TQR845" s="203"/>
      <c r="TQS845" s="203"/>
      <c r="TQT845" s="203"/>
      <c r="TQU845" s="203"/>
      <c r="TQV845" s="203"/>
      <c r="TQW845" s="203"/>
      <c r="TQX845" s="203"/>
      <c r="TQY845" s="203"/>
      <c r="TQZ845" s="203"/>
      <c r="TRA845" s="203"/>
      <c r="TRB845" s="203"/>
      <c r="TRC845" s="203"/>
      <c r="TRD845" s="203"/>
      <c r="TRE845" s="203"/>
      <c r="TRF845" s="203"/>
      <c r="TRG845" s="203"/>
      <c r="TRH845" s="203"/>
      <c r="TRI845" s="203"/>
      <c r="TRJ845" s="203"/>
      <c r="TRK845" s="203"/>
      <c r="TRL845" s="203"/>
      <c r="TRM845" s="203"/>
      <c r="TRN845" s="203"/>
      <c r="TRO845" s="203"/>
      <c r="TRP845" s="203"/>
      <c r="TRQ845" s="203"/>
      <c r="TRR845" s="203"/>
      <c r="TRS845" s="203"/>
      <c r="TRT845" s="203"/>
      <c r="TRU845" s="203"/>
      <c r="TRV845" s="203"/>
      <c r="TRW845" s="203"/>
      <c r="TRX845" s="203"/>
      <c r="TRY845" s="203"/>
      <c r="TRZ845" s="203"/>
      <c r="TSA845" s="203"/>
      <c r="TSB845" s="203"/>
      <c r="TSC845" s="203"/>
      <c r="TSD845" s="203"/>
      <c r="TSE845" s="203"/>
      <c r="TSF845" s="203"/>
      <c r="TSG845" s="203"/>
      <c r="TSH845" s="203"/>
      <c r="TSI845" s="203"/>
      <c r="TSJ845" s="203"/>
      <c r="TSK845" s="203"/>
      <c r="TSL845" s="203"/>
      <c r="TSM845" s="203"/>
      <c r="TSN845" s="203"/>
      <c r="TSO845" s="203"/>
      <c r="TSP845" s="203"/>
      <c r="TSQ845" s="203"/>
      <c r="TSR845" s="203"/>
      <c r="TSS845" s="203"/>
      <c r="TST845" s="203"/>
      <c r="TSU845" s="203"/>
      <c r="TSV845" s="203"/>
      <c r="TSW845" s="203"/>
      <c r="TSX845" s="203"/>
      <c r="TSY845" s="203"/>
      <c r="TSZ845" s="203"/>
      <c r="TTA845" s="203"/>
      <c r="TTB845" s="203"/>
      <c r="TTC845" s="203"/>
      <c r="TTD845" s="203"/>
      <c r="TTE845" s="203"/>
      <c r="TTF845" s="203"/>
      <c r="TTG845" s="203"/>
      <c r="TTH845" s="203"/>
      <c r="TTI845" s="203"/>
      <c r="TTJ845" s="203"/>
      <c r="TTK845" s="203"/>
      <c r="TTL845" s="203"/>
      <c r="TTM845" s="203"/>
      <c r="TTN845" s="203"/>
      <c r="TTO845" s="203"/>
      <c r="TTP845" s="203"/>
      <c r="TTQ845" s="203"/>
      <c r="TTR845" s="203"/>
      <c r="TTS845" s="203"/>
      <c r="TTT845" s="203"/>
      <c r="TTU845" s="203"/>
      <c r="TTV845" s="203"/>
      <c r="TTW845" s="203"/>
      <c r="TTX845" s="203"/>
      <c r="TTY845" s="203"/>
      <c r="TTZ845" s="203"/>
      <c r="TUA845" s="203"/>
      <c r="TUB845" s="203"/>
      <c r="TUC845" s="203"/>
      <c r="TUD845" s="203"/>
      <c r="TUE845" s="203"/>
      <c r="TUF845" s="203"/>
      <c r="TUG845" s="203"/>
      <c r="TUH845" s="203"/>
      <c r="TUI845" s="203"/>
      <c r="TUJ845" s="203"/>
      <c r="TUK845" s="203"/>
      <c r="TUL845" s="203"/>
      <c r="TUM845" s="203"/>
      <c r="TUN845" s="203"/>
      <c r="TUO845" s="203"/>
      <c r="TUP845" s="203"/>
      <c r="TUQ845" s="203"/>
      <c r="TUR845" s="203"/>
      <c r="TUS845" s="203"/>
      <c r="TUT845" s="203"/>
      <c r="TUU845" s="203"/>
      <c r="TUV845" s="203"/>
      <c r="TUW845" s="203"/>
      <c r="TUX845" s="203"/>
      <c r="TUY845" s="203"/>
      <c r="TUZ845" s="203"/>
      <c r="TVA845" s="203"/>
      <c r="TVB845" s="203"/>
      <c r="TVC845" s="203"/>
      <c r="TVD845" s="203"/>
      <c r="TVE845" s="203"/>
      <c r="TVF845" s="203"/>
      <c r="TVG845" s="203"/>
      <c r="TVH845" s="203"/>
      <c r="TVI845" s="203"/>
      <c r="TVJ845" s="203"/>
      <c r="TVK845" s="203"/>
      <c r="TVL845" s="203"/>
      <c r="TVM845" s="203"/>
      <c r="TVN845" s="203"/>
      <c r="TVO845" s="203"/>
      <c r="TVP845" s="203"/>
      <c r="TVQ845" s="203"/>
      <c r="TVR845" s="203"/>
      <c r="TVS845" s="203"/>
      <c r="TVT845" s="203"/>
      <c r="TVU845" s="203"/>
      <c r="TVV845" s="203"/>
      <c r="TVW845" s="203"/>
      <c r="TVX845" s="203"/>
      <c r="TVY845" s="203"/>
      <c r="TVZ845" s="203"/>
      <c r="TWA845" s="203"/>
      <c r="TWB845" s="203"/>
      <c r="TWC845" s="203"/>
      <c r="TWD845" s="203"/>
      <c r="TWE845" s="203"/>
      <c r="TWF845" s="203"/>
      <c r="TWG845" s="203"/>
      <c r="TWH845" s="203"/>
      <c r="TWI845" s="203"/>
      <c r="TWJ845" s="203"/>
      <c r="TWK845" s="203"/>
      <c r="TWL845" s="203"/>
      <c r="TWM845" s="203"/>
      <c r="TWN845" s="203"/>
      <c r="TWO845" s="203"/>
      <c r="TWP845" s="203"/>
      <c r="TWQ845" s="203"/>
      <c r="TWR845" s="203"/>
      <c r="TWS845" s="203"/>
      <c r="TWT845" s="203"/>
      <c r="TWU845" s="203"/>
      <c r="TWV845" s="203"/>
      <c r="TWW845" s="203"/>
      <c r="TWX845" s="203"/>
      <c r="TWY845" s="203"/>
      <c r="TWZ845" s="203"/>
      <c r="TXA845" s="203"/>
      <c r="TXB845" s="203"/>
      <c r="TXC845" s="203"/>
      <c r="TXD845" s="203"/>
      <c r="TXE845" s="203"/>
      <c r="TXF845" s="203"/>
      <c r="TXG845" s="203"/>
      <c r="TXH845" s="203"/>
      <c r="TXI845" s="203"/>
      <c r="TXJ845" s="203"/>
      <c r="TXK845" s="203"/>
      <c r="TXL845" s="203"/>
      <c r="TXM845" s="203"/>
      <c r="TXN845" s="203"/>
      <c r="TXO845" s="203"/>
      <c r="TXP845" s="203"/>
      <c r="TXQ845" s="203"/>
      <c r="TXR845" s="203"/>
      <c r="TXS845" s="203"/>
      <c r="TXT845" s="203"/>
      <c r="TXU845" s="203"/>
      <c r="TXV845" s="203"/>
      <c r="TXW845" s="203"/>
      <c r="TXX845" s="203"/>
      <c r="TXY845" s="203"/>
      <c r="TXZ845" s="203"/>
      <c r="TYA845" s="203"/>
      <c r="TYB845" s="203"/>
      <c r="TYC845" s="203"/>
      <c r="TYD845" s="203"/>
      <c r="TYE845" s="203"/>
      <c r="TYF845" s="203"/>
      <c r="TYG845" s="203"/>
      <c r="TYH845" s="203"/>
      <c r="TYI845" s="203"/>
      <c r="TYJ845" s="203"/>
      <c r="TYK845" s="203"/>
      <c r="TYL845" s="203"/>
      <c r="TYM845" s="203"/>
      <c r="TYN845" s="203"/>
      <c r="TYO845" s="203"/>
      <c r="TYP845" s="203"/>
      <c r="TYQ845" s="203"/>
      <c r="TYR845" s="203"/>
      <c r="TYS845" s="203"/>
      <c r="TYT845" s="203"/>
      <c r="TYU845" s="203"/>
      <c r="TYV845" s="203"/>
      <c r="TYW845" s="203"/>
      <c r="TYX845" s="203"/>
      <c r="TYY845" s="203"/>
      <c r="TYZ845" s="203"/>
      <c r="TZA845" s="203"/>
      <c r="TZB845" s="203"/>
      <c r="TZC845" s="203"/>
      <c r="TZD845" s="203"/>
      <c r="TZE845" s="203"/>
      <c r="TZF845" s="203"/>
      <c r="TZG845" s="203"/>
      <c r="TZH845" s="203"/>
      <c r="TZI845" s="203"/>
      <c r="TZJ845" s="203"/>
      <c r="TZK845" s="203"/>
      <c r="TZL845" s="203"/>
      <c r="TZM845" s="203"/>
      <c r="TZN845" s="203"/>
      <c r="TZO845" s="203"/>
      <c r="TZP845" s="203"/>
      <c r="TZQ845" s="203"/>
      <c r="TZR845" s="203"/>
      <c r="TZS845" s="203"/>
      <c r="TZT845" s="203"/>
      <c r="TZU845" s="203"/>
      <c r="TZV845" s="203"/>
      <c r="TZW845" s="203"/>
      <c r="TZX845" s="203"/>
      <c r="TZY845" s="203"/>
      <c r="TZZ845" s="203"/>
      <c r="UAA845" s="203"/>
      <c r="UAB845" s="203"/>
      <c r="UAC845" s="203"/>
      <c r="UAD845" s="203"/>
      <c r="UAE845" s="203"/>
      <c r="UAF845" s="203"/>
      <c r="UAG845" s="203"/>
      <c r="UAH845" s="203"/>
      <c r="UAI845" s="203"/>
      <c r="UAJ845" s="203"/>
      <c r="UAK845" s="203"/>
      <c r="UAL845" s="203"/>
      <c r="UAM845" s="203"/>
      <c r="UAN845" s="203"/>
      <c r="UAO845" s="203"/>
      <c r="UAP845" s="203"/>
      <c r="UAQ845" s="203"/>
      <c r="UAR845" s="203"/>
      <c r="UAS845" s="203"/>
      <c r="UAT845" s="203"/>
      <c r="UAU845" s="203"/>
      <c r="UAV845" s="203"/>
      <c r="UAW845" s="203"/>
      <c r="UAX845" s="203"/>
      <c r="UAY845" s="203"/>
      <c r="UAZ845" s="203"/>
      <c r="UBA845" s="203"/>
      <c r="UBB845" s="203"/>
      <c r="UBC845" s="203"/>
      <c r="UBD845" s="203"/>
      <c r="UBE845" s="203"/>
      <c r="UBF845" s="203"/>
      <c r="UBG845" s="203"/>
      <c r="UBH845" s="203"/>
      <c r="UBI845" s="203"/>
      <c r="UBJ845" s="203"/>
      <c r="UBK845" s="203"/>
      <c r="UBL845" s="203"/>
      <c r="UBM845" s="203"/>
      <c r="UBN845" s="203"/>
      <c r="UBO845" s="203"/>
      <c r="UBP845" s="203"/>
      <c r="UBQ845" s="203"/>
      <c r="UBR845" s="203"/>
      <c r="UBS845" s="203"/>
      <c r="UBT845" s="203"/>
      <c r="UBU845" s="203"/>
      <c r="UBV845" s="203"/>
      <c r="UBW845" s="203"/>
      <c r="UBX845" s="203"/>
      <c r="UBY845" s="203"/>
      <c r="UBZ845" s="203"/>
      <c r="UCA845" s="203"/>
      <c r="UCB845" s="203"/>
      <c r="UCC845" s="203"/>
      <c r="UCD845" s="203"/>
      <c r="UCE845" s="203"/>
      <c r="UCF845" s="203"/>
      <c r="UCG845" s="203"/>
      <c r="UCH845" s="203"/>
      <c r="UCI845" s="203"/>
      <c r="UCJ845" s="203"/>
      <c r="UCK845" s="203"/>
      <c r="UCL845" s="203"/>
      <c r="UCM845" s="203"/>
      <c r="UCN845" s="203"/>
      <c r="UCO845" s="203"/>
      <c r="UCP845" s="203"/>
      <c r="UCQ845" s="203"/>
      <c r="UCR845" s="203"/>
      <c r="UCS845" s="203"/>
      <c r="UCT845" s="203"/>
      <c r="UCU845" s="203"/>
      <c r="UCV845" s="203"/>
      <c r="UCW845" s="203"/>
      <c r="UCX845" s="203"/>
      <c r="UCY845" s="203"/>
      <c r="UCZ845" s="203"/>
      <c r="UDA845" s="203"/>
      <c r="UDB845" s="203"/>
      <c r="UDC845" s="203"/>
      <c r="UDD845" s="203"/>
      <c r="UDE845" s="203"/>
      <c r="UDF845" s="203"/>
      <c r="UDG845" s="203"/>
      <c r="UDH845" s="203"/>
      <c r="UDI845" s="203"/>
      <c r="UDJ845" s="203"/>
      <c r="UDK845" s="203"/>
      <c r="UDL845" s="203"/>
      <c r="UDM845" s="203"/>
      <c r="UDN845" s="203"/>
      <c r="UDO845" s="203"/>
      <c r="UDP845" s="203"/>
      <c r="UDQ845" s="203"/>
      <c r="UDR845" s="203"/>
      <c r="UDS845" s="203"/>
      <c r="UDT845" s="203"/>
      <c r="UDU845" s="203"/>
      <c r="UDV845" s="203"/>
      <c r="UDW845" s="203"/>
      <c r="UDX845" s="203"/>
      <c r="UDY845" s="203"/>
      <c r="UDZ845" s="203"/>
      <c r="UEA845" s="203"/>
      <c r="UEB845" s="203"/>
      <c r="UEC845" s="203"/>
      <c r="UED845" s="203"/>
      <c r="UEE845" s="203"/>
      <c r="UEF845" s="203"/>
      <c r="UEG845" s="203"/>
      <c r="UEH845" s="203"/>
      <c r="UEI845" s="203"/>
      <c r="UEJ845" s="203"/>
      <c r="UEK845" s="203"/>
      <c r="UEL845" s="203"/>
      <c r="UEM845" s="203"/>
      <c r="UEN845" s="203"/>
      <c r="UEO845" s="203"/>
      <c r="UEP845" s="203"/>
      <c r="UEQ845" s="203"/>
      <c r="UER845" s="203"/>
      <c r="UES845" s="203"/>
      <c r="UET845" s="203"/>
      <c r="UEU845" s="203"/>
      <c r="UEV845" s="203"/>
      <c r="UEW845" s="203"/>
      <c r="UEX845" s="203"/>
      <c r="UEY845" s="203"/>
      <c r="UEZ845" s="203"/>
      <c r="UFA845" s="203"/>
      <c r="UFB845" s="203"/>
      <c r="UFC845" s="203"/>
      <c r="UFD845" s="203"/>
      <c r="UFE845" s="203"/>
      <c r="UFF845" s="203"/>
      <c r="UFG845" s="203"/>
      <c r="UFH845" s="203"/>
      <c r="UFI845" s="203"/>
      <c r="UFJ845" s="203"/>
      <c r="UFK845" s="203"/>
      <c r="UFL845" s="203"/>
      <c r="UFM845" s="203"/>
      <c r="UFN845" s="203"/>
      <c r="UFO845" s="203"/>
      <c r="UFP845" s="203"/>
      <c r="UFQ845" s="203"/>
      <c r="UFR845" s="203"/>
      <c r="UFS845" s="203"/>
      <c r="UFT845" s="203"/>
      <c r="UFU845" s="203"/>
      <c r="UFV845" s="203"/>
      <c r="UFW845" s="203"/>
      <c r="UFX845" s="203"/>
      <c r="UFY845" s="203"/>
      <c r="UFZ845" s="203"/>
      <c r="UGA845" s="203"/>
      <c r="UGB845" s="203"/>
      <c r="UGC845" s="203"/>
      <c r="UGD845" s="203"/>
      <c r="UGE845" s="203"/>
      <c r="UGF845" s="203"/>
      <c r="UGG845" s="203"/>
      <c r="UGH845" s="203"/>
      <c r="UGI845" s="203"/>
      <c r="UGJ845" s="203"/>
      <c r="UGK845" s="203"/>
      <c r="UGL845" s="203"/>
      <c r="UGM845" s="203"/>
      <c r="UGN845" s="203"/>
      <c r="UGO845" s="203"/>
      <c r="UGP845" s="203"/>
      <c r="UGQ845" s="203"/>
      <c r="UGR845" s="203"/>
      <c r="UGS845" s="203"/>
      <c r="UGT845" s="203"/>
      <c r="UGU845" s="203"/>
      <c r="UGV845" s="203"/>
      <c r="UGW845" s="203"/>
      <c r="UGX845" s="203"/>
      <c r="UGY845" s="203"/>
      <c r="UGZ845" s="203"/>
      <c r="UHA845" s="203"/>
      <c r="UHB845" s="203"/>
      <c r="UHC845" s="203"/>
      <c r="UHD845" s="203"/>
      <c r="UHE845" s="203"/>
      <c r="UHF845" s="203"/>
      <c r="UHG845" s="203"/>
      <c r="UHH845" s="203"/>
      <c r="UHI845" s="203"/>
      <c r="UHJ845" s="203"/>
      <c r="UHK845" s="203"/>
      <c r="UHL845" s="203"/>
      <c r="UHM845" s="203"/>
      <c r="UHN845" s="203"/>
      <c r="UHO845" s="203"/>
      <c r="UHP845" s="203"/>
      <c r="UHQ845" s="203"/>
      <c r="UHR845" s="203"/>
      <c r="UHS845" s="203"/>
      <c r="UHT845" s="203"/>
      <c r="UHU845" s="203"/>
      <c r="UHV845" s="203"/>
      <c r="UHW845" s="203"/>
      <c r="UHX845" s="203"/>
      <c r="UHY845" s="203"/>
      <c r="UHZ845" s="203"/>
      <c r="UIA845" s="203"/>
      <c r="UIB845" s="203"/>
      <c r="UIC845" s="203"/>
      <c r="UID845" s="203"/>
      <c r="UIE845" s="203"/>
      <c r="UIF845" s="203"/>
      <c r="UIG845" s="203"/>
      <c r="UIH845" s="203"/>
      <c r="UII845" s="203"/>
      <c r="UIJ845" s="203"/>
      <c r="UIK845" s="203"/>
      <c r="UIL845" s="203"/>
      <c r="UIM845" s="203"/>
      <c r="UIN845" s="203"/>
      <c r="UIO845" s="203"/>
      <c r="UIP845" s="203"/>
      <c r="UIQ845" s="203"/>
      <c r="UIR845" s="203"/>
      <c r="UIS845" s="203"/>
      <c r="UIT845" s="203"/>
      <c r="UIU845" s="203"/>
      <c r="UIV845" s="203"/>
      <c r="UIW845" s="203"/>
      <c r="UIX845" s="203"/>
      <c r="UIY845" s="203"/>
      <c r="UIZ845" s="203"/>
      <c r="UJA845" s="203"/>
      <c r="UJB845" s="203"/>
      <c r="UJC845" s="203"/>
      <c r="UJD845" s="203"/>
      <c r="UJE845" s="203"/>
      <c r="UJF845" s="203"/>
      <c r="UJG845" s="203"/>
      <c r="UJH845" s="203"/>
      <c r="UJI845" s="203"/>
      <c r="UJJ845" s="203"/>
      <c r="UJK845" s="203"/>
      <c r="UJL845" s="203"/>
      <c r="UJM845" s="203"/>
      <c r="UJN845" s="203"/>
      <c r="UJO845" s="203"/>
      <c r="UJP845" s="203"/>
      <c r="UJQ845" s="203"/>
      <c r="UJR845" s="203"/>
      <c r="UJS845" s="203"/>
      <c r="UJT845" s="203"/>
      <c r="UJU845" s="203"/>
      <c r="UJV845" s="203"/>
      <c r="UJW845" s="203"/>
      <c r="UJX845" s="203"/>
      <c r="UJY845" s="203"/>
      <c r="UJZ845" s="203"/>
      <c r="UKA845" s="203"/>
      <c r="UKB845" s="203"/>
      <c r="UKC845" s="203"/>
      <c r="UKD845" s="203"/>
      <c r="UKE845" s="203"/>
      <c r="UKF845" s="203"/>
      <c r="UKG845" s="203"/>
      <c r="UKH845" s="203"/>
      <c r="UKI845" s="203"/>
      <c r="UKJ845" s="203"/>
      <c r="UKK845" s="203"/>
      <c r="UKL845" s="203"/>
      <c r="UKM845" s="203"/>
      <c r="UKN845" s="203"/>
      <c r="UKO845" s="203"/>
      <c r="UKP845" s="203"/>
      <c r="UKQ845" s="203"/>
      <c r="UKR845" s="203"/>
      <c r="UKS845" s="203"/>
      <c r="UKT845" s="203"/>
      <c r="UKU845" s="203"/>
      <c r="UKV845" s="203"/>
      <c r="UKW845" s="203"/>
      <c r="UKX845" s="203"/>
      <c r="UKY845" s="203"/>
      <c r="UKZ845" s="203"/>
      <c r="ULA845" s="203"/>
      <c r="ULB845" s="203"/>
      <c r="ULC845" s="203"/>
      <c r="ULD845" s="203"/>
      <c r="ULE845" s="203"/>
      <c r="ULF845" s="203"/>
      <c r="ULG845" s="203"/>
      <c r="ULH845" s="203"/>
      <c r="ULI845" s="203"/>
      <c r="ULJ845" s="203"/>
      <c r="ULK845" s="203"/>
      <c r="ULL845" s="203"/>
      <c r="ULM845" s="203"/>
      <c r="ULN845" s="203"/>
      <c r="ULO845" s="203"/>
      <c r="ULP845" s="203"/>
      <c r="ULQ845" s="203"/>
      <c r="ULR845" s="203"/>
      <c r="ULS845" s="203"/>
      <c r="ULT845" s="203"/>
      <c r="ULU845" s="203"/>
      <c r="ULV845" s="203"/>
      <c r="ULW845" s="203"/>
      <c r="ULX845" s="203"/>
      <c r="ULY845" s="203"/>
      <c r="ULZ845" s="203"/>
      <c r="UMA845" s="203"/>
      <c r="UMB845" s="203"/>
      <c r="UMC845" s="203"/>
      <c r="UMD845" s="203"/>
      <c r="UME845" s="203"/>
      <c r="UMF845" s="203"/>
      <c r="UMG845" s="203"/>
      <c r="UMH845" s="203"/>
      <c r="UMI845" s="203"/>
      <c r="UMJ845" s="203"/>
      <c r="UMK845" s="203"/>
      <c r="UML845" s="203"/>
      <c r="UMM845" s="203"/>
      <c r="UMN845" s="203"/>
      <c r="UMO845" s="203"/>
      <c r="UMP845" s="203"/>
      <c r="UMQ845" s="203"/>
      <c r="UMR845" s="203"/>
      <c r="UMS845" s="203"/>
      <c r="UMT845" s="203"/>
      <c r="UMU845" s="203"/>
      <c r="UMV845" s="203"/>
      <c r="UMW845" s="203"/>
      <c r="UMX845" s="203"/>
      <c r="UMY845" s="203"/>
      <c r="UMZ845" s="203"/>
      <c r="UNA845" s="203"/>
      <c r="UNB845" s="203"/>
      <c r="UNC845" s="203"/>
      <c r="UND845" s="203"/>
      <c r="UNE845" s="203"/>
      <c r="UNF845" s="203"/>
      <c r="UNG845" s="203"/>
      <c r="UNH845" s="203"/>
      <c r="UNI845" s="203"/>
      <c r="UNJ845" s="203"/>
      <c r="UNK845" s="203"/>
      <c r="UNL845" s="203"/>
      <c r="UNM845" s="203"/>
      <c r="UNN845" s="203"/>
      <c r="UNO845" s="203"/>
      <c r="UNP845" s="203"/>
      <c r="UNQ845" s="203"/>
      <c r="UNR845" s="203"/>
      <c r="UNS845" s="203"/>
      <c r="UNT845" s="203"/>
      <c r="UNU845" s="203"/>
      <c r="UNV845" s="203"/>
      <c r="UNW845" s="203"/>
      <c r="UNX845" s="203"/>
      <c r="UNY845" s="203"/>
      <c r="UNZ845" s="203"/>
      <c r="UOA845" s="203"/>
      <c r="UOB845" s="203"/>
      <c r="UOC845" s="203"/>
      <c r="UOD845" s="203"/>
      <c r="UOE845" s="203"/>
      <c r="UOF845" s="203"/>
      <c r="UOG845" s="203"/>
      <c r="UOH845" s="203"/>
      <c r="UOI845" s="203"/>
      <c r="UOJ845" s="203"/>
      <c r="UOK845" s="203"/>
      <c r="UOL845" s="203"/>
      <c r="UOM845" s="203"/>
      <c r="UON845" s="203"/>
      <c r="UOO845" s="203"/>
      <c r="UOP845" s="203"/>
      <c r="UOQ845" s="203"/>
      <c r="UOR845" s="203"/>
      <c r="UOS845" s="203"/>
      <c r="UOT845" s="203"/>
      <c r="UOU845" s="203"/>
      <c r="UOV845" s="203"/>
      <c r="UOW845" s="203"/>
      <c r="UOX845" s="203"/>
      <c r="UOY845" s="203"/>
      <c r="UOZ845" s="203"/>
      <c r="UPA845" s="203"/>
      <c r="UPB845" s="203"/>
      <c r="UPC845" s="203"/>
      <c r="UPD845" s="203"/>
      <c r="UPE845" s="203"/>
      <c r="UPF845" s="203"/>
      <c r="UPG845" s="203"/>
      <c r="UPH845" s="203"/>
      <c r="UPI845" s="203"/>
      <c r="UPJ845" s="203"/>
      <c r="UPK845" s="203"/>
      <c r="UPL845" s="203"/>
      <c r="UPM845" s="203"/>
      <c r="UPN845" s="203"/>
      <c r="UPO845" s="203"/>
      <c r="UPP845" s="203"/>
      <c r="UPQ845" s="203"/>
      <c r="UPR845" s="203"/>
      <c r="UPS845" s="203"/>
      <c r="UPT845" s="203"/>
      <c r="UPU845" s="203"/>
      <c r="UPV845" s="203"/>
      <c r="UPW845" s="203"/>
      <c r="UPX845" s="203"/>
      <c r="UPY845" s="203"/>
      <c r="UPZ845" s="203"/>
      <c r="UQA845" s="203"/>
      <c r="UQB845" s="203"/>
      <c r="UQC845" s="203"/>
      <c r="UQD845" s="203"/>
      <c r="UQE845" s="203"/>
      <c r="UQF845" s="203"/>
      <c r="UQG845" s="203"/>
      <c r="UQH845" s="203"/>
      <c r="UQI845" s="203"/>
      <c r="UQJ845" s="203"/>
      <c r="UQK845" s="203"/>
      <c r="UQL845" s="203"/>
      <c r="UQM845" s="203"/>
      <c r="UQN845" s="203"/>
      <c r="UQO845" s="203"/>
      <c r="UQP845" s="203"/>
      <c r="UQQ845" s="203"/>
      <c r="UQR845" s="203"/>
      <c r="UQS845" s="203"/>
      <c r="UQT845" s="203"/>
      <c r="UQU845" s="203"/>
      <c r="UQV845" s="203"/>
      <c r="UQW845" s="203"/>
      <c r="UQX845" s="203"/>
      <c r="UQY845" s="203"/>
      <c r="UQZ845" s="203"/>
      <c r="URA845" s="203"/>
      <c r="URB845" s="203"/>
      <c r="URC845" s="203"/>
      <c r="URD845" s="203"/>
      <c r="URE845" s="203"/>
      <c r="URF845" s="203"/>
      <c r="URG845" s="203"/>
      <c r="URH845" s="203"/>
      <c r="URI845" s="203"/>
      <c r="URJ845" s="203"/>
      <c r="URK845" s="203"/>
      <c r="URL845" s="203"/>
      <c r="URM845" s="203"/>
      <c r="URN845" s="203"/>
      <c r="URO845" s="203"/>
      <c r="URP845" s="203"/>
      <c r="URQ845" s="203"/>
      <c r="URR845" s="203"/>
      <c r="URS845" s="203"/>
      <c r="URT845" s="203"/>
      <c r="URU845" s="203"/>
      <c r="URV845" s="203"/>
      <c r="URW845" s="203"/>
      <c r="URX845" s="203"/>
      <c r="URY845" s="203"/>
      <c r="URZ845" s="203"/>
      <c r="USA845" s="203"/>
      <c r="USB845" s="203"/>
      <c r="USC845" s="203"/>
      <c r="USD845" s="203"/>
      <c r="USE845" s="203"/>
      <c r="USF845" s="203"/>
      <c r="USG845" s="203"/>
      <c r="USH845" s="203"/>
      <c r="USI845" s="203"/>
      <c r="USJ845" s="203"/>
      <c r="USK845" s="203"/>
      <c r="USL845" s="203"/>
      <c r="USM845" s="203"/>
      <c r="USN845" s="203"/>
      <c r="USO845" s="203"/>
      <c r="USP845" s="203"/>
      <c r="USQ845" s="203"/>
      <c r="USR845" s="203"/>
      <c r="USS845" s="203"/>
      <c r="UST845" s="203"/>
      <c r="USU845" s="203"/>
      <c r="USV845" s="203"/>
      <c r="USW845" s="203"/>
      <c r="USX845" s="203"/>
      <c r="USY845" s="203"/>
      <c r="USZ845" s="203"/>
      <c r="UTA845" s="203"/>
      <c r="UTB845" s="203"/>
      <c r="UTC845" s="203"/>
      <c r="UTD845" s="203"/>
      <c r="UTE845" s="203"/>
      <c r="UTF845" s="203"/>
      <c r="UTG845" s="203"/>
      <c r="UTH845" s="203"/>
      <c r="UTI845" s="203"/>
      <c r="UTJ845" s="203"/>
      <c r="UTK845" s="203"/>
      <c r="UTL845" s="203"/>
      <c r="UTM845" s="203"/>
      <c r="UTN845" s="203"/>
      <c r="UTO845" s="203"/>
      <c r="UTP845" s="203"/>
      <c r="UTQ845" s="203"/>
      <c r="UTR845" s="203"/>
      <c r="UTS845" s="203"/>
      <c r="UTT845" s="203"/>
      <c r="UTU845" s="203"/>
      <c r="UTV845" s="203"/>
      <c r="UTW845" s="203"/>
      <c r="UTX845" s="203"/>
      <c r="UTY845" s="203"/>
      <c r="UTZ845" s="203"/>
      <c r="UUA845" s="203"/>
      <c r="UUB845" s="203"/>
      <c r="UUC845" s="203"/>
      <c r="UUD845" s="203"/>
      <c r="UUE845" s="203"/>
      <c r="UUF845" s="203"/>
      <c r="UUG845" s="203"/>
      <c r="UUH845" s="203"/>
      <c r="UUI845" s="203"/>
      <c r="UUJ845" s="203"/>
      <c r="UUK845" s="203"/>
      <c r="UUL845" s="203"/>
      <c r="UUM845" s="203"/>
      <c r="UUN845" s="203"/>
      <c r="UUO845" s="203"/>
      <c r="UUP845" s="203"/>
      <c r="UUQ845" s="203"/>
      <c r="UUR845" s="203"/>
      <c r="UUS845" s="203"/>
      <c r="UUT845" s="203"/>
      <c r="UUU845" s="203"/>
      <c r="UUV845" s="203"/>
      <c r="UUW845" s="203"/>
      <c r="UUX845" s="203"/>
      <c r="UUY845" s="203"/>
      <c r="UUZ845" s="203"/>
      <c r="UVA845" s="203"/>
      <c r="UVB845" s="203"/>
      <c r="UVC845" s="203"/>
      <c r="UVD845" s="203"/>
      <c r="UVE845" s="203"/>
      <c r="UVF845" s="203"/>
      <c r="UVG845" s="203"/>
      <c r="UVH845" s="203"/>
      <c r="UVI845" s="203"/>
      <c r="UVJ845" s="203"/>
      <c r="UVK845" s="203"/>
      <c r="UVL845" s="203"/>
      <c r="UVM845" s="203"/>
      <c r="UVN845" s="203"/>
      <c r="UVO845" s="203"/>
      <c r="UVP845" s="203"/>
      <c r="UVQ845" s="203"/>
      <c r="UVR845" s="203"/>
      <c r="UVS845" s="203"/>
      <c r="UVT845" s="203"/>
      <c r="UVU845" s="203"/>
      <c r="UVV845" s="203"/>
      <c r="UVW845" s="203"/>
      <c r="UVX845" s="203"/>
      <c r="UVY845" s="203"/>
      <c r="UVZ845" s="203"/>
      <c r="UWA845" s="203"/>
      <c r="UWB845" s="203"/>
      <c r="UWC845" s="203"/>
      <c r="UWD845" s="203"/>
      <c r="UWE845" s="203"/>
      <c r="UWF845" s="203"/>
      <c r="UWG845" s="203"/>
      <c r="UWH845" s="203"/>
      <c r="UWI845" s="203"/>
      <c r="UWJ845" s="203"/>
      <c r="UWK845" s="203"/>
      <c r="UWL845" s="203"/>
      <c r="UWM845" s="203"/>
      <c r="UWN845" s="203"/>
      <c r="UWO845" s="203"/>
      <c r="UWP845" s="203"/>
      <c r="UWQ845" s="203"/>
      <c r="UWR845" s="203"/>
      <c r="UWS845" s="203"/>
      <c r="UWT845" s="203"/>
      <c r="UWU845" s="203"/>
      <c r="UWV845" s="203"/>
      <c r="UWW845" s="203"/>
      <c r="UWX845" s="203"/>
      <c r="UWY845" s="203"/>
      <c r="UWZ845" s="203"/>
      <c r="UXA845" s="203"/>
      <c r="UXB845" s="203"/>
      <c r="UXC845" s="203"/>
      <c r="UXD845" s="203"/>
      <c r="UXE845" s="203"/>
      <c r="UXF845" s="203"/>
      <c r="UXG845" s="203"/>
      <c r="UXH845" s="203"/>
      <c r="UXI845" s="203"/>
      <c r="UXJ845" s="203"/>
      <c r="UXK845" s="203"/>
      <c r="UXL845" s="203"/>
      <c r="UXM845" s="203"/>
      <c r="UXN845" s="203"/>
      <c r="UXO845" s="203"/>
      <c r="UXP845" s="203"/>
      <c r="UXQ845" s="203"/>
      <c r="UXR845" s="203"/>
      <c r="UXS845" s="203"/>
      <c r="UXT845" s="203"/>
      <c r="UXU845" s="203"/>
      <c r="UXV845" s="203"/>
      <c r="UXW845" s="203"/>
      <c r="UXX845" s="203"/>
      <c r="UXY845" s="203"/>
      <c r="UXZ845" s="203"/>
      <c r="UYA845" s="203"/>
      <c r="UYB845" s="203"/>
      <c r="UYC845" s="203"/>
      <c r="UYD845" s="203"/>
      <c r="UYE845" s="203"/>
      <c r="UYF845" s="203"/>
      <c r="UYG845" s="203"/>
      <c r="UYH845" s="203"/>
      <c r="UYI845" s="203"/>
      <c r="UYJ845" s="203"/>
      <c r="UYK845" s="203"/>
      <c r="UYL845" s="203"/>
      <c r="UYM845" s="203"/>
      <c r="UYN845" s="203"/>
      <c r="UYO845" s="203"/>
      <c r="UYP845" s="203"/>
      <c r="UYQ845" s="203"/>
      <c r="UYR845" s="203"/>
      <c r="UYS845" s="203"/>
      <c r="UYT845" s="203"/>
      <c r="UYU845" s="203"/>
      <c r="UYV845" s="203"/>
      <c r="UYW845" s="203"/>
      <c r="UYX845" s="203"/>
      <c r="UYY845" s="203"/>
      <c r="UYZ845" s="203"/>
      <c r="UZA845" s="203"/>
      <c r="UZB845" s="203"/>
      <c r="UZC845" s="203"/>
      <c r="UZD845" s="203"/>
      <c r="UZE845" s="203"/>
      <c r="UZF845" s="203"/>
      <c r="UZG845" s="203"/>
      <c r="UZH845" s="203"/>
      <c r="UZI845" s="203"/>
      <c r="UZJ845" s="203"/>
      <c r="UZK845" s="203"/>
      <c r="UZL845" s="203"/>
      <c r="UZM845" s="203"/>
      <c r="UZN845" s="203"/>
      <c r="UZO845" s="203"/>
      <c r="UZP845" s="203"/>
      <c r="UZQ845" s="203"/>
      <c r="UZR845" s="203"/>
      <c r="UZS845" s="203"/>
      <c r="UZT845" s="203"/>
      <c r="UZU845" s="203"/>
      <c r="UZV845" s="203"/>
      <c r="UZW845" s="203"/>
      <c r="UZX845" s="203"/>
      <c r="UZY845" s="203"/>
      <c r="UZZ845" s="203"/>
      <c r="VAA845" s="203"/>
      <c r="VAB845" s="203"/>
      <c r="VAC845" s="203"/>
      <c r="VAD845" s="203"/>
      <c r="VAE845" s="203"/>
      <c r="VAF845" s="203"/>
      <c r="VAG845" s="203"/>
      <c r="VAH845" s="203"/>
      <c r="VAI845" s="203"/>
      <c r="VAJ845" s="203"/>
      <c r="VAK845" s="203"/>
      <c r="VAL845" s="203"/>
      <c r="VAM845" s="203"/>
      <c r="VAN845" s="203"/>
      <c r="VAO845" s="203"/>
      <c r="VAP845" s="203"/>
      <c r="VAQ845" s="203"/>
      <c r="VAR845" s="203"/>
      <c r="VAS845" s="203"/>
      <c r="VAT845" s="203"/>
      <c r="VAU845" s="203"/>
      <c r="VAV845" s="203"/>
      <c r="VAW845" s="203"/>
      <c r="VAX845" s="203"/>
      <c r="VAY845" s="203"/>
      <c r="VAZ845" s="203"/>
      <c r="VBA845" s="203"/>
      <c r="VBB845" s="203"/>
      <c r="VBC845" s="203"/>
      <c r="VBD845" s="203"/>
      <c r="VBE845" s="203"/>
      <c r="VBF845" s="203"/>
      <c r="VBG845" s="203"/>
      <c r="VBH845" s="203"/>
      <c r="VBI845" s="203"/>
      <c r="VBJ845" s="203"/>
      <c r="VBK845" s="203"/>
      <c r="VBL845" s="203"/>
      <c r="VBM845" s="203"/>
      <c r="VBN845" s="203"/>
      <c r="VBO845" s="203"/>
      <c r="VBP845" s="203"/>
      <c r="VBQ845" s="203"/>
      <c r="VBR845" s="203"/>
      <c r="VBS845" s="203"/>
      <c r="VBT845" s="203"/>
      <c r="VBU845" s="203"/>
      <c r="VBV845" s="203"/>
      <c r="VBW845" s="203"/>
      <c r="VBX845" s="203"/>
      <c r="VBY845" s="203"/>
      <c r="VBZ845" s="203"/>
      <c r="VCA845" s="203"/>
      <c r="VCB845" s="203"/>
      <c r="VCC845" s="203"/>
      <c r="VCD845" s="203"/>
      <c r="VCE845" s="203"/>
      <c r="VCF845" s="203"/>
      <c r="VCG845" s="203"/>
      <c r="VCH845" s="203"/>
      <c r="VCI845" s="203"/>
      <c r="VCJ845" s="203"/>
      <c r="VCK845" s="203"/>
      <c r="VCL845" s="203"/>
      <c r="VCM845" s="203"/>
      <c r="VCN845" s="203"/>
      <c r="VCO845" s="203"/>
      <c r="VCP845" s="203"/>
      <c r="VCQ845" s="203"/>
      <c r="VCR845" s="203"/>
      <c r="VCS845" s="203"/>
      <c r="VCT845" s="203"/>
      <c r="VCU845" s="203"/>
      <c r="VCV845" s="203"/>
      <c r="VCW845" s="203"/>
      <c r="VCX845" s="203"/>
      <c r="VCY845" s="203"/>
      <c r="VCZ845" s="203"/>
      <c r="VDA845" s="203"/>
      <c r="VDB845" s="203"/>
      <c r="VDC845" s="203"/>
      <c r="VDD845" s="203"/>
      <c r="VDE845" s="203"/>
      <c r="VDF845" s="203"/>
      <c r="VDG845" s="203"/>
      <c r="VDH845" s="203"/>
      <c r="VDI845" s="203"/>
      <c r="VDJ845" s="203"/>
      <c r="VDK845" s="203"/>
      <c r="VDL845" s="203"/>
      <c r="VDM845" s="203"/>
      <c r="VDN845" s="203"/>
      <c r="VDO845" s="203"/>
      <c r="VDP845" s="203"/>
      <c r="VDQ845" s="203"/>
      <c r="VDR845" s="203"/>
      <c r="VDS845" s="203"/>
      <c r="VDT845" s="203"/>
      <c r="VDU845" s="203"/>
      <c r="VDV845" s="203"/>
      <c r="VDW845" s="203"/>
      <c r="VDX845" s="203"/>
      <c r="VDY845" s="203"/>
      <c r="VDZ845" s="203"/>
      <c r="VEA845" s="203"/>
      <c r="VEB845" s="203"/>
      <c r="VEC845" s="203"/>
      <c r="VED845" s="203"/>
      <c r="VEE845" s="203"/>
      <c r="VEF845" s="203"/>
      <c r="VEG845" s="203"/>
      <c r="VEH845" s="203"/>
      <c r="VEI845" s="203"/>
      <c r="VEJ845" s="203"/>
      <c r="VEK845" s="203"/>
      <c r="VEL845" s="203"/>
      <c r="VEM845" s="203"/>
      <c r="VEN845" s="203"/>
      <c r="VEO845" s="203"/>
      <c r="VEP845" s="203"/>
      <c r="VEQ845" s="203"/>
      <c r="VER845" s="203"/>
      <c r="VES845" s="203"/>
      <c r="VET845" s="203"/>
      <c r="VEU845" s="203"/>
      <c r="VEV845" s="203"/>
      <c r="VEW845" s="203"/>
      <c r="VEX845" s="203"/>
      <c r="VEY845" s="203"/>
      <c r="VEZ845" s="203"/>
      <c r="VFA845" s="203"/>
      <c r="VFB845" s="203"/>
      <c r="VFC845" s="203"/>
      <c r="VFD845" s="203"/>
      <c r="VFE845" s="203"/>
      <c r="VFF845" s="203"/>
      <c r="VFG845" s="203"/>
      <c r="VFH845" s="203"/>
      <c r="VFI845" s="203"/>
      <c r="VFJ845" s="203"/>
      <c r="VFK845" s="203"/>
      <c r="VFL845" s="203"/>
      <c r="VFM845" s="203"/>
      <c r="VFN845" s="203"/>
      <c r="VFO845" s="203"/>
      <c r="VFP845" s="203"/>
      <c r="VFQ845" s="203"/>
      <c r="VFR845" s="203"/>
      <c r="VFS845" s="203"/>
      <c r="VFT845" s="203"/>
      <c r="VFU845" s="203"/>
      <c r="VFV845" s="203"/>
      <c r="VFW845" s="203"/>
      <c r="VFX845" s="203"/>
      <c r="VFY845" s="203"/>
      <c r="VFZ845" s="203"/>
      <c r="VGA845" s="203"/>
      <c r="VGB845" s="203"/>
      <c r="VGC845" s="203"/>
      <c r="VGD845" s="203"/>
      <c r="VGE845" s="203"/>
      <c r="VGF845" s="203"/>
      <c r="VGG845" s="203"/>
      <c r="VGH845" s="203"/>
      <c r="VGI845" s="203"/>
      <c r="VGJ845" s="203"/>
      <c r="VGK845" s="203"/>
      <c r="VGL845" s="203"/>
      <c r="VGM845" s="203"/>
      <c r="VGN845" s="203"/>
      <c r="VGO845" s="203"/>
      <c r="VGP845" s="203"/>
      <c r="VGQ845" s="203"/>
      <c r="VGR845" s="203"/>
      <c r="VGS845" s="203"/>
      <c r="VGT845" s="203"/>
      <c r="VGU845" s="203"/>
      <c r="VGV845" s="203"/>
      <c r="VGW845" s="203"/>
      <c r="VGX845" s="203"/>
      <c r="VGY845" s="203"/>
      <c r="VGZ845" s="203"/>
      <c r="VHA845" s="203"/>
      <c r="VHB845" s="203"/>
      <c r="VHC845" s="203"/>
      <c r="VHD845" s="203"/>
      <c r="VHE845" s="203"/>
      <c r="VHF845" s="203"/>
      <c r="VHG845" s="203"/>
      <c r="VHH845" s="203"/>
      <c r="VHI845" s="203"/>
      <c r="VHJ845" s="203"/>
      <c r="VHK845" s="203"/>
      <c r="VHL845" s="203"/>
      <c r="VHM845" s="203"/>
      <c r="VHN845" s="203"/>
      <c r="VHO845" s="203"/>
      <c r="VHP845" s="203"/>
      <c r="VHQ845" s="203"/>
      <c r="VHR845" s="203"/>
      <c r="VHS845" s="203"/>
      <c r="VHT845" s="203"/>
      <c r="VHU845" s="203"/>
      <c r="VHV845" s="203"/>
      <c r="VHW845" s="203"/>
      <c r="VHX845" s="203"/>
      <c r="VHY845" s="203"/>
      <c r="VHZ845" s="203"/>
      <c r="VIA845" s="203"/>
      <c r="VIB845" s="203"/>
      <c r="VIC845" s="203"/>
      <c r="VID845" s="203"/>
      <c r="VIE845" s="203"/>
      <c r="VIF845" s="203"/>
      <c r="VIG845" s="203"/>
      <c r="VIH845" s="203"/>
      <c r="VII845" s="203"/>
      <c r="VIJ845" s="203"/>
      <c r="VIK845" s="203"/>
      <c r="VIL845" s="203"/>
      <c r="VIM845" s="203"/>
      <c r="VIN845" s="203"/>
      <c r="VIO845" s="203"/>
      <c r="VIP845" s="203"/>
      <c r="VIQ845" s="203"/>
      <c r="VIR845" s="203"/>
      <c r="VIS845" s="203"/>
      <c r="VIT845" s="203"/>
      <c r="VIU845" s="203"/>
      <c r="VIV845" s="203"/>
      <c r="VIW845" s="203"/>
      <c r="VIX845" s="203"/>
      <c r="VIY845" s="203"/>
      <c r="VIZ845" s="203"/>
      <c r="VJA845" s="203"/>
      <c r="VJB845" s="203"/>
      <c r="VJC845" s="203"/>
      <c r="VJD845" s="203"/>
      <c r="VJE845" s="203"/>
      <c r="VJF845" s="203"/>
      <c r="VJG845" s="203"/>
      <c r="VJH845" s="203"/>
      <c r="VJI845" s="203"/>
      <c r="VJJ845" s="203"/>
      <c r="VJK845" s="203"/>
      <c r="VJL845" s="203"/>
      <c r="VJM845" s="203"/>
      <c r="VJN845" s="203"/>
      <c r="VJO845" s="203"/>
      <c r="VJP845" s="203"/>
      <c r="VJQ845" s="203"/>
      <c r="VJR845" s="203"/>
      <c r="VJS845" s="203"/>
      <c r="VJT845" s="203"/>
      <c r="VJU845" s="203"/>
      <c r="VJV845" s="203"/>
      <c r="VJW845" s="203"/>
      <c r="VJX845" s="203"/>
      <c r="VJY845" s="203"/>
      <c r="VJZ845" s="203"/>
      <c r="VKA845" s="203"/>
      <c r="VKB845" s="203"/>
      <c r="VKC845" s="203"/>
      <c r="VKD845" s="203"/>
      <c r="VKE845" s="203"/>
      <c r="VKF845" s="203"/>
      <c r="VKG845" s="203"/>
      <c r="VKH845" s="203"/>
      <c r="VKI845" s="203"/>
      <c r="VKJ845" s="203"/>
      <c r="VKK845" s="203"/>
      <c r="VKL845" s="203"/>
      <c r="VKM845" s="203"/>
      <c r="VKN845" s="203"/>
      <c r="VKO845" s="203"/>
      <c r="VKP845" s="203"/>
      <c r="VKQ845" s="203"/>
      <c r="VKR845" s="203"/>
      <c r="VKS845" s="203"/>
      <c r="VKT845" s="203"/>
      <c r="VKU845" s="203"/>
      <c r="VKV845" s="203"/>
      <c r="VKW845" s="203"/>
      <c r="VKX845" s="203"/>
      <c r="VKY845" s="203"/>
      <c r="VKZ845" s="203"/>
      <c r="VLA845" s="203"/>
      <c r="VLB845" s="203"/>
      <c r="VLC845" s="203"/>
      <c r="VLD845" s="203"/>
      <c r="VLE845" s="203"/>
      <c r="VLF845" s="203"/>
      <c r="VLG845" s="203"/>
      <c r="VLH845" s="203"/>
      <c r="VLI845" s="203"/>
      <c r="VLJ845" s="203"/>
      <c r="VLK845" s="203"/>
      <c r="VLL845" s="203"/>
      <c r="VLM845" s="203"/>
      <c r="VLN845" s="203"/>
      <c r="VLO845" s="203"/>
      <c r="VLP845" s="203"/>
      <c r="VLQ845" s="203"/>
      <c r="VLR845" s="203"/>
      <c r="VLS845" s="203"/>
      <c r="VLT845" s="203"/>
      <c r="VLU845" s="203"/>
      <c r="VLV845" s="203"/>
      <c r="VLW845" s="203"/>
      <c r="VLX845" s="203"/>
      <c r="VLY845" s="203"/>
      <c r="VLZ845" s="203"/>
      <c r="VMA845" s="203"/>
      <c r="VMB845" s="203"/>
      <c r="VMC845" s="203"/>
      <c r="VMD845" s="203"/>
      <c r="VME845" s="203"/>
      <c r="VMF845" s="203"/>
      <c r="VMG845" s="203"/>
      <c r="VMH845" s="203"/>
      <c r="VMI845" s="203"/>
      <c r="VMJ845" s="203"/>
      <c r="VMK845" s="203"/>
      <c r="VML845" s="203"/>
      <c r="VMM845" s="203"/>
      <c r="VMN845" s="203"/>
      <c r="VMO845" s="203"/>
      <c r="VMP845" s="203"/>
      <c r="VMQ845" s="203"/>
      <c r="VMR845" s="203"/>
      <c r="VMS845" s="203"/>
      <c r="VMT845" s="203"/>
      <c r="VMU845" s="203"/>
      <c r="VMV845" s="203"/>
      <c r="VMW845" s="203"/>
      <c r="VMX845" s="203"/>
      <c r="VMY845" s="203"/>
      <c r="VMZ845" s="203"/>
      <c r="VNA845" s="203"/>
      <c r="VNB845" s="203"/>
      <c r="VNC845" s="203"/>
      <c r="VND845" s="203"/>
      <c r="VNE845" s="203"/>
      <c r="VNF845" s="203"/>
      <c r="VNG845" s="203"/>
      <c r="VNH845" s="203"/>
      <c r="VNI845" s="203"/>
      <c r="VNJ845" s="203"/>
      <c r="VNK845" s="203"/>
      <c r="VNL845" s="203"/>
      <c r="VNM845" s="203"/>
      <c r="VNN845" s="203"/>
      <c r="VNO845" s="203"/>
      <c r="VNP845" s="203"/>
      <c r="VNQ845" s="203"/>
      <c r="VNR845" s="203"/>
      <c r="VNS845" s="203"/>
      <c r="VNT845" s="203"/>
      <c r="VNU845" s="203"/>
      <c r="VNV845" s="203"/>
      <c r="VNW845" s="203"/>
      <c r="VNX845" s="203"/>
      <c r="VNY845" s="203"/>
      <c r="VNZ845" s="203"/>
      <c r="VOA845" s="203"/>
      <c r="VOB845" s="203"/>
      <c r="VOC845" s="203"/>
      <c r="VOD845" s="203"/>
      <c r="VOE845" s="203"/>
      <c r="VOF845" s="203"/>
      <c r="VOG845" s="203"/>
      <c r="VOH845" s="203"/>
      <c r="VOI845" s="203"/>
      <c r="VOJ845" s="203"/>
      <c r="VOK845" s="203"/>
      <c r="VOL845" s="203"/>
      <c r="VOM845" s="203"/>
      <c r="VON845" s="203"/>
      <c r="VOO845" s="203"/>
      <c r="VOP845" s="203"/>
      <c r="VOQ845" s="203"/>
      <c r="VOR845" s="203"/>
      <c r="VOS845" s="203"/>
      <c r="VOT845" s="203"/>
      <c r="VOU845" s="203"/>
      <c r="VOV845" s="203"/>
      <c r="VOW845" s="203"/>
      <c r="VOX845" s="203"/>
      <c r="VOY845" s="203"/>
      <c r="VOZ845" s="203"/>
      <c r="VPA845" s="203"/>
      <c r="VPB845" s="203"/>
      <c r="VPC845" s="203"/>
      <c r="VPD845" s="203"/>
      <c r="VPE845" s="203"/>
      <c r="VPF845" s="203"/>
      <c r="VPG845" s="203"/>
      <c r="VPH845" s="203"/>
      <c r="VPI845" s="203"/>
      <c r="VPJ845" s="203"/>
      <c r="VPK845" s="203"/>
      <c r="VPL845" s="203"/>
      <c r="VPM845" s="203"/>
      <c r="VPN845" s="203"/>
      <c r="VPO845" s="203"/>
      <c r="VPP845" s="203"/>
      <c r="VPQ845" s="203"/>
      <c r="VPR845" s="203"/>
      <c r="VPS845" s="203"/>
      <c r="VPT845" s="203"/>
      <c r="VPU845" s="203"/>
      <c r="VPV845" s="203"/>
      <c r="VPW845" s="203"/>
      <c r="VPX845" s="203"/>
      <c r="VPY845" s="203"/>
      <c r="VPZ845" s="203"/>
      <c r="VQA845" s="203"/>
      <c r="VQB845" s="203"/>
      <c r="VQC845" s="203"/>
      <c r="VQD845" s="203"/>
      <c r="VQE845" s="203"/>
      <c r="VQF845" s="203"/>
      <c r="VQG845" s="203"/>
      <c r="VQH845" s="203"/>
      <c r="VQI845" s="203"/>
      <c r="VQJ845" s="203"/>
      <c r="VQK845" s="203"/>
      <c r="VQL845" s="203"/>
      <c r="VQM845" s="203"/>
      <c r="VQN845" s="203"/>
      <c r="VQO845" s="203"/>
      <c r="VQP845" s="203"/>
      <c r="VQQ845" s="203"/>
      <c r="VQR845" s="203"/>
      <c r="VQS845" s="203"/>
      <c r="VQT845" s="203"/>
      <c r="VQU845" s="203"/>
      <c r="VQV845" s="203"/>
      <c r="VQW845" s="203"/>
      <c r="VQX845" s="203"/>
      <c r="VQY845" s="203"/>
      <c r="VQZ845" s="203"/>
      <c r="VRA845" s="203"/>
      <c r="VRB845" s="203"/>
      <c r="VRC845" s="203"/>
      <c r="VRD845" s="203"/>
      <c r="VRE845" s="203"/>
      <c r="VRF845" s="203"/>
      <c r="VRG845" s="203"/>
      <c r="VRH845" s="203"/>
      <c r="VRI845" s="203"/>
      <c r="VRJ845" s="203"/>
      <c r="VRK845" s="203"/>
      <c r="VRL845" s="203"/>
      <c r="VRM845" s="203"/>
      <c r="VRN845" s="203"/>
      <c r="VRO845" s="203"/>
      <c r="VRP845" s="203"/>
      <c r="VRQ845" s="203"/>
      <c r="VRR845" s="203"/>
      <c r="VRS845" s="203"/>
      <c r="VRT845" s="203"/>
      <c r="VRU845" s="203"/>
      <c r="VRV845" s="203"/>
      <c r="VRW845" s="203"/>
      <c r="VRX845" s="203"/>
      <c r="VRY845" s="203"/>
      <c r="VRZ845" s="203"/>
      <c r="VSA845" s="203"/>
      <c r="VSB845" s="203"/>
      <c r="VSC845" s="203"/>
      <c r="VSD845" s="203"/>
      <c r="VSE845" s="203"/>
      <c r="VSF845" s="203"/>
      <c r="VSG845" s="203"/>
      <c r="VSH845" s="203"/>
      <c r="VSI845" s="203"/>
      <c r="VSJ845" s="203"/>
      <c r="VSK845" s="203"/>
      <c r="VSL845" s="203"/>
      <c r="VSM845" s="203"/>
      <c r="VSN845" s="203"/>
      <c r="VSO845" s="203"/>
      <c r="VSP845" s="203"/>
      <c r="VSQ845" s="203"/>
      <c r="VSR845" s="203"/>
      <c r="VSS845" s="203"/>
      <c r="VST845" s="203"/>
      <c r="VSU845" s="203"/>
      <c r="VSV845" s="203"/>
      <c r="VSW845" s="203"/>
      <c r="VSX845" s="203"/>
      <c r="VSY845" s="203"/>
      <c r="VSZ845" s="203"/>
      <c r="VTA845" s="203"/>
      <c r="VTB845" s="203"/>
      <c r="VTC845" s="203"/>
      <c r="VTD845" s="203"/>
      <c r="VTE845" s="203"/>
      <c r="VTF845" s="203"/>
      <c r="VTG845" s="203"/>
      <c r="VTH845" s="203"/>
      <c r="VTI845" s="203"/>
      <c r="VTJ845" s="203"/>
      <c r="VTK845" s="203"/>
      <c r="VTL845" s="203"/>
      <c r="VTM845" s="203"/>
      <c r="VTN845" s="203"/>
      <c r="VTO845" s="203"/>
      <c r="VTP845" s="203"/>
      <c r="VTQ845" s="203"/>
      <c r="VTR845" s="203"/>
      <c r="VTS845" s="203"/>
      <c r="VTT845" s="203"/>
      <c r="VTU845" s="203"/>
      <c r="VTV845" s="203"/>
      <c r="VTW845" s="203"/>
      <c r="VTX845" s="203"/>
      <c r="VTY845" s="203"/>
      <c r="VTZ845" s="203"/>
      <c r="VUA845" s="203"/>
      <c r="VUB845" s="203"/>
      <c r="VUC845" s="203"/>
      <c r="VUD845" s="203"/>
      <c r="VUE845" s="203"/>
      <c r="VUF845" s="203"/>
      <c r="VUG845" s="203"/>
      <c r="VUH845" s="203"/>
      <c r="VUI845" s="203"/>
      <c r="VUJ845" s="203"/>
      <c r="VUK845" s="203"/>
      <c r="VUL845" s="203"/>
      <c r="VUM845" s="203"/>
      <c r="VUN845" s="203"/>
      <c r="VUO845" s="203"/>
      <c r="VUP845" s="203"/>
      <c r="VUQ845" s="203"/>
      <c r="VUR845" s="203"/>
      <c r="VUS845" s="203"/>
      <c r="VUT845" s="203"/>
      <c r="VUU845" s="203"/>
      <c r="VUV845" s="203"/>
      <c r="VUW845" s="203"/>
      <c r="VUX845" s="203"/>
      <c r="VUY845" s="203"/>
      <c r="VUZ845" s="203"/>
      <c r="VVA845" s="203"/>
      <c r="VVB845" s="203"/>
      <c r="VVC845" s="203"/>
      <c r="VVD845" s="203"/>
      <c r="VVE845" s="203"/>
      <c r="VVF845" s="203"/>
      <c r="VVG845" s="203"/>
      <c r="VVH845" s="203"/>
      <c r="VVI845" s="203"/>
      <c r="VVJ845" s="203"/>
      <c r="VVK845" s="203"/>
      <c r="VVL845" s="203"/>
      <c r="VVM845" s="203"/>
      <c r="VVN845" s="203"/>
      <c r="VVO845" s="203"/>
      <c r="VVP845" s="203"/>
      <c r="VVQ845" s="203"/>
      <c r="VVR845" s="203"/>
      <c r="VVS845" s="203"/>
      <c r="VVT845" s="203"/>
      <c r="VVU845" s="203"/>
      <c r="VVV845" s="203"/>
      <c r="VVW845" s="203"/>
      <c r="VVX845" s="203"/>
      <c r="VVY845" s="203"/>
      <c r="VVZ845" s="203"/>
      <c r="VWA845" s="203"/>
      <c r="VWB845" s="203"/>
      <c r="VWC845" s="203"/>
      <c r="VWD845" s="203"/>
      <c r="VWE845" s="203"/>
      <c r="VWF845" s="203"/>
      <c r="VWG845" s="203"/>
      <c r="VWH845" s="203"/>
      <c r="VWI845" s="203"/>
      <c r="VWJ845" s="203"/>
      <c r="VWK845" s="203"/>
      <c r="VWL845" s="203"/>
      <c r="VWM845" s="203"/>
      <c r="VWN845" s="203"/>
      <c r="VWO845" s="203"/>
      <c r="VWP845" s="203"/>
      <c r="VWQ845" s="203"/>
      <c r="VWR845" s="203"/>
      <c r="VWS845" s="203"/>
      <c r="VWT845" s="203"/>
      <c r="VWU845" s="203"/>
      <c r="VWV845" s="203"/>
      <c r="VWW845" s="203"/>
      <c r="VWX845" s="203"/>
      <c r="VWY845" s="203"/>
      <c r="VWZ845" s="203"/>
      <c r="VXA845" s="203"/>
      <c r="VXB845" s="203"/>
      <c r="VXC845" s="203"/>
      <c r="VXD845" s="203"/>
      <c r="VXE845" s="203"/>
      <c r="VXF845" s="203"/>
      <c r="VXG845" s="203"/>
      <c r="VXH845" s="203"/>
      <c r="VXI845" s="203"/>
      <c r="VXJ845" s="203"/>
      <c r="VXK845" s="203"/>
      <c r="VXL845" s="203"/>
      <c r="VXM845" s="203"/>
      <c r="VXN845" s="203"/>
      <c r="VXO845" s="203"/>
      <c r="VXP845" s="203"/>
      <c r="VXQ845" s="203"/>
      <c r="VXR845" s="203"/>
      <c r="VXS845" s="203"/>
      <c r="VXT845" s="203"/>
      <c r="VXU845" s="203"/>
      <c r="VXV845" s="203"/>
      <c r="VXW845" s="203"/>
      <c r="VXX845" s="203"/>
      <c r="VXY845" s="203"/>
      <c r="VXZ845" s="203"/>
      <c r="VYA845" s="203"/>
      <c r="VYB845" s="203"/>
      <c r="VYC845" s="203"/>
      <c r="VYD845" s="203"/>
      <c r="VYE845" s="203"/>
      <c r="VYF845" s="203"/>
      <c r="VYG845" s="203"/>
      <c r="VYH845" s="203"/>
      <c r="VYI845" s="203"/>
      <c r="VYJ845" s="203"/>
      <c r="VYK845" s="203"/>
      <c r="VYL845" s="203"/>
      <c r="VYM845" s="203"/>
      <c r="VYN845" s="203"/>
      <c r="VYO845" s="203"/>
      <c r="VYP845" s="203"/>
      <c r="VYQ845" s="203"/>
      <c r="VYR845" s="203"/>
      <c r="VYS845" s="203"/>
      <c r="VYT845" s="203"/>
      <c r="VYU845" s="203"/>
      <c r="VYV845" s="203"/>
      <c r="VYW845" s="203"/>
      <c r="VYX845" s="203"/>
      <c r="VYY845" s="203"/>
      <c r="VYZ845" s="203"/>
      <c r="VZA845" s="203"/>
      <c r="VZB845" s="203"/>
      <c r="VZC845" s="203"/>
      <c r="VZD845" s="203"/>
      <c r="VZE845" s="203"/>
      <c r="VZF845" s="203"/>
      <c r="VZG845" s="203"/>
      <c r="VZH845" s="203"/>
      <c r="VZI845" s="203"/>
      <c r="VZJ845" s="203"/>
      <c r="VZK845" s="203"/>
      <c r="VZL845" s="203"/>
      <c r="VZM845" s="203"/>
      <c r="VZN845" s="203"/>
      <c r="VZO845" s="203"/>
      <c r="VZP845" s="203"/>
      <c r="VZQ845" s="203"/>
      <c r="VZR845" s="203"/>
      <c r="VZS845" s="203"/>
      <c r="VZT845" s="203"/>
      <c r="VZU845" s="203"/>
      <c r="VZV845" s="203"/>
      <c r="VZW845" s="203"/>
      <c r="VZX845" s="203"/>
      <c r="VZY845" s="203"/>
      <c r="VZZ845" s="203"/>
      <c r="WAA845" s="203"/>
      <c r="WAB845" s="203"/>
      <c r="WAC845" s="203"/>
      <c r="WAD845" s="203"/>
      <c r="WAE845" s="203"/>
      <c r="WAF845" s="203"/>
      <c r="WAG845" s="203"/>
      <c r="WAH845" s="203"/>
      <c r="WAI845" s="203"/>
      <c r="WAJ845" s="203"/>
      <c r="WAK845" s="203"/>
      <c r="WAL845" s="203"/>
      <c r="WAM845" s="203"/>
      <c r="WAN845" s="203"/>
      <c r="WAO845" s="203"/>
      <c r="WAP845" s="203"/>
      <c r="WAQ845" s="203"/>
      <c r="WAR845" s="203"/>
      <c r="WAS845" s="203"/>
      <c r="WAT845" s="203"/>
      <c r="WAU845" s="203"/>
      <c r="WAV845" s="203"/>
      <c r="WAW845" s="203"/>
      <c r="WAX845" s="203"/>
      <c r="WAY845" s="203"/>
      <c r="WAZ845" s="203"/>
      <c r="WBA845" s="203"/>
      <c r="WBB845" s="203"/>
      <c r="WBC845" s="203"/>
      <c r="WBD845" s="203"/>
      <c r="WBE845" s="203"/>
      <c r="WBF845" s="203"/>
      <c r="WBG845" s="203"/>
      <c r="WBH845" s="203"/>
      <c r="WBI845" s="203"/>
      <c r="WBJ845" s="203"/>
      <c r="WBK845" s="203"/>
      <c r="WBL845" s="203"/>
      <c r="WBM845" s="203"/>
      <c r="WBN845" s="203"/>
      <c r="WBO845" s="203"/>
      <c r="WBP845" s="203"/>
      <c r="WBQ845" s="203"/>
      <c r="WBR845" s="203"/>
      <c r="WBS845" s="203"/>
      <c r="WBT845" s="203"/>
      <c r="WBU845" s="203"/>
      <c r="WBV845" s="203"/>
      <c r="WBW845" s="203"/>
      <c r="WBX845" s="203"/>
      <c r="WBY845" s="203"/>
      <c r="WBZ845" s="203"/>
      <c r="WCA845" s="203"/>
      <c r="WCB845" s="203"/>
      <c r="WCC845" s="203"/>
      <c r="WCD845" s="203"/>
      <c r="WCE845" s="203"/>
      <c r="WCF845" s="203"/>
      <c r="WCG845" s="203"/>
      <c r="WCH845" s="203"/>
      <c r="WCI845" s="203"/>
      <c r="WCJ845" s="203"/>
      <c r="WCK845" s="203"/>
      <c r="WCL845" s="203"/>
      <c r="WCM845" s="203"/>
      <c r="WCN845" s="203"/>
      <c r="WCO845" s="203"/>
      <c r="WCP845" s="203"/>
      <c r="WCQ845" s="203"/>
      <c r="WCR845" s="203"/>
      <c r="WCS845" s="203"/>
      <c r="WCT845" s="203"/>
      <c r="WCU845" s="203"/>
      <c r="WCV845" s="203"/>
      <c r="WCW845" s="203"/>
      <c r="WCX845" s="203"/>
      <c r="WCY845" s="203"/>
      <c r="WCZ845" s="203"/>
      <c r="WDA845" s="203"/>
      <c r="WDB845" s="203"/>
      <c r="WDC845" s="203"/>
      <c r="WDD845" s="203"/>
      <c r="WDE845" s="203"/>
      <c r="WDF845" s="203"/>
      <c r="WDG845" s="203"/>
      <c r="WDH845" s="203"/>
      <c r="WDI845" s="203"/>
      <c r="WDJ845" s="203"/>
      <c r="WDK845" s="203"/>
      <c r="WDL845" s="203"/>
      <c r="WDM845" s="203"/>
      <c r="WDN845" s="203"/>
      <c r="WDO845" s="203"/>
      <c r="WDP845" s="203"/>
      <c r="WDQ845" s="203"/>
      <c r="WDR845" s="203"/>
      <c r="WDS845" s="203"/>
      <c r="WDT845" s="203"/>
      <c r="WDU845" s="203"/>
      <c r="WDV845" s="203"/>
      <c r="WDW845" s="203"/>
      <c r="WDX845" s="203"/>
      <c r="WDY845" s="203"/>
      <c r="WDZ845" s="203"/>
      <c r="WEA845" s="203"/>
      <c r="WEB845" s="203"/>
      <c r="WEC845" s="203"/>
      <c r="WED845" s="203"/>
      <c r="WEE845" s="203"/>
      <c r="WEF845" s="203"/>
      <c r="WEG845" s="203"/>
      <c r="WEH845" s="203"/>
      <c r="WEI845" s="203"/>
      <c r="WEJ845" s="203"/>
      <c r="WEK845" s="203"/>
      <c r="WEL845" s="203"/>
      <c r="WEM845" s="203"/>
      <c r="WEN845" s="203"/>
      <c r="WEO845" s="203"/>
      <c r="WEP845" s="203"/>
      <c r="WEQ845" s="203"/>
      <c r="WER845" s="203"/>
      <c r="WES845" s="203"/>
      <c r="WET845" s="203"/>
      <c r="WEU845" s="203"/>
      <c r="WEV845" s="203"/>
      <c r="WEW845" s="203"/>
      <c r="WEX845" s="203"/>
      <c r="WEY845" s="203"/>
      <c r="WEZ845" s="203"/>
      <c r="WFA845" s="203"/>
      <c r="WFB845" s="203"/>
      <c r="WFC845" s="203"/>
      <c r="WFD845" s="203"/>
      <c r="WFE845" s="203"/>
      <c r="WFF845" s="203"/>
      <c r="WFG845" s="203"/>
      <c r="WFH845" s="203"/>
      <c r="WFI845" s="203"/>
      <c r="WFJ845" s="203"/>
      <c r="WFK845" s="203"/>
      <c r="WFL845" s="203"/>
      <c r="WFM845" s="203"/>
      <c r="WFN845" s="203"/>
      <c r="WFO845" s="203"/>
      <c r="WFP845" s="203"/>
      <c r="WFQ845" s="203"/>
      <c r="WFR845" s="203"/>
      <c r="WFS845" s="203"/>
      <c r="WFT845" s="203"/>
      <c r="WFU845" s="203"/>
      <c r="WFV845" s="203"/>
      <c r="WFW845" s="203"/>
      <c r="WFX845" s="203"/>
      <c r="WFY845" s="203"/>
      <c r="WFZ845" s="203"/>
      <c r="WGA845" s="203"/>
      <c r="WGB845" s="203"/>
      <c r="WGC845" s="203"/>
      <c r="WGD845" s="203"/>
      <c r="WGE845" s="203"/>
      <c r="WGF845" s="203"/>
      <c r="WGG845" s="203"/>
      <c r="WGH845" s="203"/>
      <c r="WGI845" s="203"/>
      <c r="WGJ845" s="203"/>
      <c r="WGK845" s="203"/>
      <c r="WGL845" s="203"/>
      <c r="WGM845" s="203"/>
      <c r="WGN845" s="203"/>
      <c r="WGO845" s="203"/>
      <c r="WGP845" s="203"/>
      <c r="WGQ845" s="203"/>
      <c r="WGR845" s="203"/>
      <c r="WGS845" s="203"/>
      <c r="WGT845" s="203"/>
      <c r="WGU845" s="203"/>
      <c r="WGV845" s="203"/>
      <c r="WGW845" s="203"/>
      <c r="WGX845" s="203"/>
      <c r="WGY845" s="203"/>
      <c r="WGZ845" s="203"/>
      <c r="WHA845" s="203"/>
      <c r="WHB845" s="203"/>
      <c r="WHC845" s="203"/>
      <c r="WHD845" s="203"/>
      <c r="WHE845" s="203"/>
      <c r="WHF845" s="203"/>
      <c r="WHG845" s="203"/>
      <c r="WHH845" s="203"/>
      <c r="WHI845" s="203"/>
      <c r="WHJ845" s="203"/>
      <c r="WHK845" s="203"/>
      <c r="WHL845" s="203"/>
      <c r="WHM845" s="203"/>
      <c r="WHN845" s="203"/>
      <c r="WHO845" s="203"/>
      <c r="WHP845" s="203"/>
      <c r="WHQ845" s="203"/>
      <c r="WHR845" s="203"/>
      <c r="WHS845" s="203"/>
      <c r="WHT845" s="203"/>
      <c r="WHU845" s="203"/>
      <c r="WHV845" s="203"/>
      <c r="WHW845" s="203"/>
      <c r="WHX845" s="203"/>
      <c r="WHY845" s="203"/>
      <c r="WHZ845" s="203"/>
      <c r="WIA845" s="203"/>
      <c r="WIB845" s="203"/>
      <c r="WIC845" s="203"/>
      <c r="WID845" s="203"/>
      <c r="WIE845" s="203"/>
      <c r="WIF845" s="203"/>
      <c r="WIG845" s="203"/>
      <c r="WIH845" s="203"/>
      <c r="WII845" s="203"/>
      <c r="WIJ845" s="203"/>
      <c r="WIK845" s="203"/>
      <c r="WIL845" s="203"/>
      <c r="WIM845" s="203"/>
      <c r="WIN845" s="203"/>
      <c r="WIO845" s="203"/>
      <c r="WIP845" s="203"/>
      <c r="WIQ845" s="203"/>
      <c r="WIR845" s="203"/>
      <c r="WIS845" s="203"/>
      <c r="WIT845" s="203"/>
      <c r="WIU845" s="203"/>
      <c r="WIV845" s="203"/>
      <c r="WIW845" s="203"/>
      <c r="WIX845" s="203"/>
      <c r="WIY845" s="203"/>
      <c r="WIZ845" s="203"/>
      <c r="WJA845" s="203"/>
      <c r="WJB845" s="203"/>
      <c r="WJC845" s="203"/>
      <c r="WJD845" s="203"/>
      <c r="WJE845" s="203"/>
      <c r="WJF845" s="203"/>
      <c r="WJG845" s="203"/>
      <c r="WJH845" s="203"/>
      <c r="WJI845" s="203"/>
      <c r="WJJ845" s="203"/>
      <c r="WJK845" s="203"/>
      <c r="WJL845" s="203"/>
      <c r="WJM845" s="203"/>
      <c r="WJN845" s="203"/>
      <c r="WJO845" s="203"/>
      <c r="WJP845" s="203"/>
      <c r="WJQ845" s="203"/>
      <c r="WJR845" s="203"/>
      <c r="WJS845" s="203"/>
      <c r="WJT845" s="203"/>
      <c r="WJU845" s="203"/>
      <c r="WJV845" s="203"/>
      <c r="WJW845" s="203"/>
      <c r="WJX845" s="203"/>
      <c r="WJY845" s="203"/>
      <c r="WJZ845" s="203"/>
      <c r="WKA845" s="203"/>
      <c r="WKB845" s="203"/>
      <c r="WKC845" s="203"/>
      <c r="WKD845" s="203"/>
      <c r="WKE845" s="203"/>
      <c r="WKF845" s="203"/>
      <c r="WKG845" s="203"/>
      <c r="WKH845" s="203"/>
      <c r="WKI845" s="203"/>
      <c r="WKJ845" s="203"/>
      <c r="WKK845" s="203"/>
      <c r="WKL845" s="203"/>
      <c r="WKM845" s="203"/>
      <c r="WKN845" s="203"/>
      <c r="WKO845" s="203"/>
      <c r="WKP845" s="203"/>
      <c r="WKQ845" s="203"/>
      <c r="WKR845" s="203"/>
      <c r="WKS845" s="203"/>
      <c r="WKT845" s="203"/>
      <c r="WKU845" s="203"/>
      <c r="WKV845" s="203"/>
      <c r="WKW845" s="203"/>
      <c r="WKX845" s="203"/>
      <c r="WKY845" s="203"/>
      <c r="WKZ845" s="203"/>
      <c r="WLA845" s="203"/>
      <c r="WLB845" s="203"/>
      <c r="WLC845" s="203"/>
      <c r="WLD845" s="203"/>
      <c r="WLE845" s="203"/>
      <c r="WLF845" s="203"/>
      <c r="WLG845" s="203"/>
      <c r="WLH845" s="203"/>
      <c r="WLI845" s="203"/>
      <c r="WLJ845" s="203"/>
      <c r="WLK845" s="203"/>
      <c r="WLL845" s="203"/>
      <c r="WLM845" s="203"/>
      <c r="WLN845" s="203"/>
      <c r="WLO845" s="203"/>
      <c r="WLP845" s="203"/>
      <c r="WLQ845" s="203"/>
      <c r="WLR845" s="203"/>
      <c r="WLS845" s="203"/>
      <c r="WLT845" s="203"/>
      <c r="WLU845" s="203"/>
      <c r="WLV845" s="203"/>
      <c r="WLW845" s="203"/>
      <c r="WLX845" s="203"/>
      <c r="WLY845" s="203"/>
      <c r="WLZ845" s="203"/>
      <c r="WMA845" s="203"/>
      <c r="WMB845" s="203"/>
      <c r="WMC845" s="203"/>
      <c r="WMD845" s="203"/>
      <c r="WME845" s="203"/>
      <c r="WMF845" s="203"/>
      <c r="WMG845" s="203"/>
      <c r="WMH845" s="203"/>
      <c r="WMI845" s="203"/>
      <c r="WMJ845" s="203"/>
      <c r="WMK845" s="203"/>
      <c r="WML845" s="203"/>
      <c r="WMM845" s="203"/>
      <c r="WMN845" s="203"/>
      <c r="WMO845" s="203"/>
      <c r="WMP845" s="203"/>
      <c r="WMQ845" s="203"/>
      <c r="WMR845" s="203"/>
      <c r="WMS845" s="203"/>
      <c r="WMT845" s="203"/>
      <c r="WMU845" s="203"/>
      <c r="WMV845" s="203"/>
      <c r="WMW845" s="203"/>
      <c r="WMX845" s="203"/>
      <c r="WMY845" s="203"/>
      <c r="WMZ845" s="203"/>
      <c r="WNA845" s="203"/>
      <c r="WNB845" s="203"/>
      <c r="WNC845" s="203"/>
      <c r="WND845" s="203"/>
      <c r="WNE845" s="203"/>
      <c r="WNF845" s="203"/>
      <c r="WNG845" s="203"/>
      <c r="WNH845" s="203"/>
      <c r="WNI845" s="203"/>
      <c r="WNJ845" s="203"/>
      <c r="WNK845" s="203"/>
      <c r="WNL845" s="203"/>
      <c r="WNM845" s="203"/>
      <c r="WNN845" s="203"/>
      <c r="WNO845" s="203"/>
      <c r="WNP845" s="203"/>
      <c r="WNQ845" s="203"/>
      <c r="WNR845" s="203"/>
      <c r="WNS845" s="203"/>
      <c r="WNT845" s="203"/>
      <c r="WNU845" s="203"/>
      <c r="WNV845" s="203"/>
      <c r="WNW845" s="203"/>
      <c r="WNX845" s="203"/>
      <c r="WNY845" s="203"/>
      <c r="WNZ845" s="203"/>
      <c r="WOA845" s="203"/>
      <c r="WOB845" s="203"/>
      <c r="WOC845" s="203"/>
      <c r="WOD845" s="203"/>
      <c r="WOE845" s="203"/>
      <c r="WOF845" s="203"/>
      <c r="WOG845" s="203"/>
      <c r="WOH845" s="203"/>
      <c r="WOI845" s="203"/>
      <c r="WOJ845" s="203"/>
      <c r="WOK845" s="203"/>
      <c r="WOL845" s="203"/>
      <c r="WOM845" s="203"/>
      <c r="WON845" s="203"/>
      <c r="WOO845" s="203"/>
      <c r="WOP845" s="203"/>
      <c r="WOQ845" s="203"/>
      <c r="WOR845" s="203"/>
      <c r="WOS845" s="203"/>
      <c r="WOT845" s="203"/>
      <c r="WOU845" s="203"/>
      <c r="WOV845" s="203"/>
      <c r="WOW845" s="203"/>
      <c r="WOX845" s="203"/>
      <c r="WOY845" s="203"/>
      <c r="WOZ845" s="203"/>
      <c r="WPA845" s="203"/>
      <c r="WPB845" s="203"/>
      <c r="WPC845" s="203"/>
      <c r="WPD845" s="203"/>
      <c r="WPE845" s="203"/>
      <c r="WPF845" s="203"/>
      <c r="WPG845" s="203"/>
      <c r="WPH845" s="203"/>
      <c r="WPI845" s="203"/>
      <c r="WPJ845" s="203"/>
      <c r="WPK845" s="203"/>
      <c r="WPL845" s="203"/>
      <c r="WPM845" s="203"/>
      <c r="WPN845" s="203"/>
      <c r="WPO845" s="203"/>
      <c r="WPP845" s="203"/>
      <c r="WPQ845" s="203"/>
      <c r="WPR845" s="203"/>
      <c r="WPS845" s="203"/>
      <c r="WPT845" s="203"/>
      <c r="WPU845" s="203"/>
      <c r="WPV845" s="203"/>
      <c r="WPW845" s="203"/>
      <c r="WPX845" s="203"/>
      <c r="WPY845" s="203"/>
      <c r="WPZ845" s="203"/>
      <c r="WQA845" s="203"/>
      <c r="WQB845" s="203"/>
      <c r="WQC845" s="203"/>
      <c r="WQD845" s="203"/>
      <c r="WQE845" s="203"/>
      <c r="WQF845" s="203"/>
      <c r="WQG845" s="203"/>
      <c r="WQH845" s="203"/>
      <c r="WQI845" s="203"/>
      <c r="WQJ845" s="203"/>
      <c r="WQK845" s="203"/>
      <c r="WQL845" s="203"/>
      <c r="WQM845" s="203"/>
      <c r="WQN845" s="203"/>
      <c r="WQO845" s="203"/>
      <c r="WQP845" s="203"/>
      <c r="WQQ845" s="203"/>
      <c r="WQR845" s="203"/>
      <c r="WQS845" s="203"/>
      <c r="WQT845" s="203"/>
      <c r="WQU845" s="203"/>
      <c r="WQV845" s="203"/>
      <c r="WQW845" s="203"/>
      <c r="WQX845" s="203"/>
      <c r="WQY845" s="203"/>
      <c r="WQZ845" s="203"/>
      <c r="WRA845" s="203"/>
      <c r="WRB845" s="203"/>
      <c r="WRC845" s="203"/>
      <c r="WRD845" s="203"/>
      <c r="WRE845" s="203"/>
      <c r="WRF845" s="203"/>
      <c r="WRG845" s="203"/>
      <c r="WRH845" s="203"/>
      <c r="WRI845" s="203"/>
      <c r="WRJ845" s="203"/>
      <c r="WRK845" s="203"/>
      <c r="WRL845" s="203"/>
      <c r="WRM845" s="203"/>
      <c r="WRN845" s="203"/>
      <c r="WRO845" s="203"/>
      <c r="WRP845" s="203"/>
      <c r="WRQ845" s="203"/>
      <c r="WRR845" s="203"/>
      <c r="WRS845" s="203"/>
      <c r="WRT845" s="203"/>
      <c r="WRU845" s="203"/>
      <c r="WRV845" s="203"/>
      <c r="WRW845" s="203"/>
      <c r="WRX845" s="203"/>
      <c r="WRY845" s="203"/>
      <c r="WRZ845" s="203"/>
      <c r="WSA845" s="203"/>
      <c r="WSB845" s="203"/>
      <c r="WSC845" s="203"/>
      <c r="WSD845" s="203"/>
      <c r="WSE845" s="203"/>
      <c r="WSF845" s="203"/>
      <c r="WSG845" s="203"/>
      <c r="WSH845" s="203"/>
      <c r="WSI845" s="203"/>
      <c r="WSJ845" s="203"/>
      <c r="WSK845" s="203"/>
      <c r="WSL845" s="203"/>
      <c r="WSM845" s="203"/>
      <c r="WSN845" s="203"/>
      <c r="WSO845" s="203"/>
      <c r="WSP845" s="203"/>
      <c r="WSQ845" s="203"/>
      <c r="WSR845" s="203"/>
      <c r="WSS845" s="203"/>
      <c r="WST845" s="203"/>
      <c r="WSU845" s="203"/>
      <c r="WSV845" s="203"/>
      <c r="WSW845" s="203"/>
      <c r="WSX845" s="203"/>
      <c r="WSY845" s="203"/>
      <c r="WSZ845" s="203"/>
      <c r="WTA845" s="203"/>
      <c r="WTB845" s="203"/>
      <c r="WTC845" s="203"/>
      <c r="WTD845" s="203"/>
      <c r="WTE845" s="203"/>
      <c r="WTF845" s="203"/>
      <c r="WTG845" s="203"/>
      <c r="WTH845" s="203"/>
      <c r="WTI845" s="203"/>
      <c r="WTJ845" s="203"/>
      <c r="WTK845" s="203"/>
      <c r="WTL845" s="203"/>
      <c r="WTM845" s="203"/>
      <c r="WTN845" s="203"/>
      <c r="WTO845" s="203"/>
      <c r="WTP845" s="203"/>
      <c r="WTQ845" s="203"/>
      <c r="WTR845" s="203"/>
      <c r="WTS845" s="203"/>
      <c r="WTT845" s="203"/>
      <c r="WTU845" s="203"/>
      <c r="WTV845" s="203"/>
      <c r="WTW845" s="203"/>
      <c r="WTX845" s="203"/>
      <c r="WTY845" s="203"/>
      <c r="WTZ845" s="203"/>
      <c r="WUA845" s="203"/>
      <c r="WUB845" s="203"/>
      <c r="WUC845" s="203"/>
      <c r="WUD845" s="203"/>
      <c r="WUE845" s="203"/>
      <c r="WUF845" s="203"/>
      <c r="WUG845" s="203"/>
      <c r="WUH845" s="203"/>
      <c r="WUI845" s="203"/>
      <c r="WUJ845" s="203"/>
      <c r="WUK845" s="203"/>
      <c r="WUL845" s="203"/>
      <c r="WUM845" s="203"/>
      <c r="WUN845" s="203"/>
      <c r="WUO845" s="203"/>
      <c r="WUP845" s="203"/>
      <c r="WUQ845" s="203"/>
      <c r="WUR845" s="203"/>
      <c r="WUS845" s="203"/>
      <c r="WUT845" s="203"/>
      <c r="WUU845" s="203"/>
      <c r="WUV845" s="203"/>
      <c r="WUW845" s="203"/>
      <c r="WUX845" s="203"/>
      <c r="WUY845" s="203"/>
      <c r="WUZ845" s="203"/>
      <c r="WVA845" s="203"/>
      <c r="WVB845" s="203"/>
      <c r="WVC845" s="203"/>
      <c r="WVD845" s="203"/>
      <c r="WVE845" s="203"/>
      <c r="WVF845" s="203"/>
      <c r="WVG845" s="203"/>
      <c r="WVH845" s="203"/>
      <c r="WVI845" s="203"/>
      <c r="WVJ845" s="203"/>
      <c r="WVK845" s="203"/>
      <c r="WVL845" s="203"/>
      <c r="WVM845" s="203"/>
      <c r="WVN845" s="203"/>
      <c r="WVO845" s="203"/>
      <c r="WVP845" s="203"/>
      <c r="WVQ845" s="203"/>
      <c r="WVR845" s="203"/>
      <c r="WVS845" s="203"/>
      <c r="WVT845" s="203"/>
      <c r="WVU845" s="203"/>
      <c r="WVV845" s="203"/>
      <c r="WVW845" s="203"/>
      <c r="WVX845" s="203"/>
      <c r="WVY845" s="203"/>
      <c r="WVZ845" s="203"/>
      <c r="WWA845" s="203"/>
      <c r="WWB845" s="203"/>
      <c r="WWC845" s="203"/>
      <c r="WWD845" s="203"/>
      <c r="WWE845" s="203"/>
      <c r="WWF845" s="203"/>
      <c r="WWG845" s="203"/>
      <c r="WWH845" s="203"/>
      <c r="WWI845" s="203"/>
      <c r="WWJ845" s="203"/>
      <c r="WWK845" s="203"/>
      <c r="WWL845" s="203"/>
      <c r="WWM845" s="203"/>
      <c r="WWN845" s="203"/>
      <c r="WWO845" s="203"/>
      <c r="WWP845" s="203"/>
      <c r="WWQ845" s="203"/>
      <c r="WWR845" s="203"/>
      <c r="WWS845" s="203"/>
      <c r="WWT845" s="203"/>
      <c r="WWU845" s="203"/>
      <c r="WWV845" s="203"/>
      <c r="WWW845" s="203"/>
      <c r="WWX845" s="203"/>
      <c r="WWY845" s="203"/>
      <c r="WWZ845" s="203"/>
      <c r="WXA845" s="203"/>
      <c r="WXB845" s="203"/>
      <c r="WXC845" s="203"/>
      <c r="WXD845" s="203"/>
      <c r="WXE845" s="203"/>
      <c r="WXF845" s="203"/>
      <c r="WXG845" s="203"/>
      <c r="WXH845" s="203"/>
      <c r="WXI845" s="203"/>
      <c r="WXJ845" s="203"/>
      <c r="WXK845" s="203"/>
      <c r="WXL845" s="203"/>
      <c r="WXM845" s="203"/>
      <c r="WXN845" s="203"/>
      <c r="WXO845" s="203"/>
      <c r="WXP845" s="203"/>
      <c r="WXQ845" s="203"/>
      <c r="WXR845" s="203"/>
      <c r="WXS845" s="203"/>
      <c r="WXT845" s="203"/>
      <c r="WXU845" s="203"/>
      <c r="WXV845" s="203"/>
      <c r="WXW845" s="203"/>
      <c r="WXX845" s="203"/>
      <c r="WXY845" s="203"/>
      <c r="WXZ845" s="203"/>
      <c r="WYA845" s="203"/>
      <c r="WYB845" s="203"/>
      <c r="WYC845" s="203"/>
      <c r="WYD845" s="203"/>
      <c r="WYE845" s="203"/>
      <c r="WYF845" s="203"/>
      <c r="WYG845" s="203"/>
      <c r="WYH845" s="203"/>
      <c r="WYI845" s="203"/>
      <c r="WYJ845" s="203"/>
      <c r="WYK845" s="203"/>
      <c r="WYL845" s="203"/>
      <c r="WYM845" s="203"/>
      <c r="WYN845" s="203"/>
      <c r="WYO845" s="203"/>
      <c r="WYP845" s="203"/>
      <c r="WYQ845" s="203"/>
      <c r="WYR845" s="203"/>
      <c r="WYS845" s="203"/>
      <c r="WYT845" s="203"/>
      <c r="WYU845" s="203"/>
      <c r="WYV845" s="203"/>
      <c r="WYW845" s="203"/>
      <c r="WYX845" s="203"/>
      <c r="WYY845" s="203"/>
      <c r="WYZ845" s="203"/>
      <c r="WZA845" s="203"/>
      <c r="WZB845" s="203"/>
      <c r="WZC845" s="203"/>
      <c r="WZD845" s="203"/>
      <c r="WZE845" s="203"/>
      <c r="WZF845" s="203"/>
      <c r="WZG845" s="203"/>
      <c r="WZH845" s="203"/>
      <c r="WZI845" s="203"/>
      <c r="WZJ845" s="203"/>
      <c r="WZK845" s="203"/>
      <c r="WZL845" s="203"/>
      <c r="WZM845" s="203"/>
      <c r="WZN845" s="203"/>
      <c r="WZO845" s="203"/>
      <c r="WZP845" s="203"/>
      <c r="WZQ845" s="203"/>
      <c r="WZR845" s="203"/>
      <c r="WZS845" s="203"/>
      <c r="WZT845" s="203"/>
      <c r="WZU845" s="203"/>
      <c r="WZV845" s="203"/>
      <c r="WZW845" s="203"/>
      <c r="WZX845" s="203"/>
      <c r="WZY845" s="203"/>
      <c r="WZZ845" s="203"/>
      <c r="XAA845" s="203"/>
      <c r="XAB845" s="203"/>
      <c r="XAC845" s="203"/>
      <c r="XAD845" s="203"/>
      <c r="XAE845" s="203"/>
      <c r="XAF845" s="203"/>
      <c r="XAG845" s="203"/>
      <c r="XAH845" s="203"/>
      <c r="XAI845" s="203"/>
      <c r="XAJ845" s="203"/>
      <c r="XAK845" s="203"/>
      <c r="XAL845" s="203"/>
      <c r="XAM845" s="203"/>
      <c r="XAN845" s="203"/>
      <c r="XAO845" s="203"/>
      <c r="XAP845" s="203"/>
      <c r="XAQ845" s="203"/>
      <c r="XAR845" s="203"/>
      <c r="XAS845" s="203"/>
      <c r="XAT845" s="203"/>
      <c r="XAU845" s="203"/>
      <c r="XAV845" s="203"/>
      <c r="XAW845" s="203"/>
      <c r="XAX845" s="203"/>
      <c r="XAY845" s="203"/>
      <c r="XAZ845" s="203"/>
      <c r="XBA845" s="203"/>
      <c r="XBB845" s="203"/>
      <c r="XBC845" s="203"/>
      <c r="XBD845" s="203"/>
      <c r="XBE845" s="203"/>
      <c r="XBF845" s="203"/>
      <c r="XBG845" s="203"/>
      <c r="XBH845" s="203"/>
      <c r="XBI845" s="203"/>
      <c r="XBJ845" s="203"/>
      <c r="XBK845" s="203"/>
      <c r="XBL845" s="203"/>
      <c r="XBM845" s="203"/>
      <c r="XBN845" s="203"/>
      <c r="XBO845" s="203"/>
      <c r="XBP845" s="203"/>
      <c r="XBQ845" s="203"/>
      <c r="XBR845" s="203"/>
      <c r="XBS845" s="203"/>
      <c r="XBT845" s="203"/>
      <c r="XBU845" s="203"/>
      <c r="XBV845" s="203"/>
      <c r="XBW845" s="203"/>
      <c r="XBX845" s="203"/>
      <c r="XBY845" s="203"/>
      <c r="XBZ845" s="203"/>
      <c r="XCA845" s="203"/>
      <c r="XCB845" s="203"/>
      <c r="XCC845" s="203"/>
      <c r="XCD845" s="203"/>
      <c r="XCE845" s="203"/>
      <c r="XCF845" s="203"/>
      <c r="XCG845" s="203"/>
      <c r="XCH845" s="203"/>
      <c r="XCI845" s="203"/>
      <c r="XCJ845" s="203"/>
      <c r="XCK845" s="203"/>
      <c r="XCL845" s="203"/>
      <c r="XCM845" s="203"/>
      <c r="XCN845" s="203"/>
      <c r="XCO845" s="203"/>
      <c r="XCP845" s="203"/>
      <c r="XCQ845" s="203"/>
      <c r="XCR845" s="203"/>
      <c r="XCS845" s="203"/>
      <c r="XCT845" s="203"/>
      <c r="XCU845" s="203"/>
      <c r="XCV845" s="203"/>
      <c r="XCW845" s="203"/>
      <c r="XCX845" s="203"/>
      <c r="XCY845" s="203"/>
      <c r="XCZ845" s="203"/>
      <c r="XDA845" s="203"/>
      <c r="XDB845" s="203"/>
      <c r="XDC845" s="203"/>
      <c r="XDD845" s="203"/>
      <c r="XDE845" s="203"/>
      <c r="XDF845" s="203"/>
      <c r="XDG845" s="203"/>
      <c r="XDH845" s="203"/>
      <c r="XDI845" s="203"/>
      <c r="XDJ845" s="203"/>
      <c r="XDK845" s="203"/>
      <c r="XDL845" s="203"/>
      <c r="XDM845" s="205"/>
      <c r="XDN845" s="205"/>
      <c r="XDO845" s="205"/>
      <c r="XDP845" s="205"/>
      <c r="XDQ845" s="205"/>
      <c r="XDR845" s="205"/>
      <c r="XDS845" s="205"/>
      <c r="XDT845" s="205"/>
      <c r="XDU845" s="205"/>
      <c r="XDV845" s="205"/>
      <c r="XDW845" s="205"/>
      <c r="XDX845" s="205"/>
      <c r="XDY845" s="205"/>
      <c r="XDZ845" s="205"/>
      <c r="XEA845" s="205"/>
      <c r="XEB845" s="205"/>
      <c r="XEC845" s="205"/>
      <c r="XED845" s="205"/>
      <c r="XEE845" s="205"/>
      <c r="XEF845" s="206"/>
      <c r="XEG845" s="206"/>
      <c r="XEH845" s="206"/>
      <c r="XEI845" s="206"/>
      <c r="XEJ845" s="206"/>
      <c r="XEK845" s="206"/>
      <c r="XEL845" s="206"/>
      <c r="XEM845" s="206"/>
      <c r="XEN845" s="206"/>
      <c r="XEO845" s="206"/>
      <c r="XEP845" s="206"/>
      <c r="XEQ845" s="206"/>
      <c r="XER845" s="206"/>
      <c r="XES845" s="206"/>
      <c r="XET845" s="206"/>
      <c r="XEU845" s="206"/>
      <c r="XEV845" s="206"/>
      <c r="XEW845" s="206"/>
      <c r="XEX845" s="206"/>
      <c r="XEY845" s="206"/>
      <c r="XEZ845" s="206"/>
      <c r="XFA845" s="206"/>
      <c r="XFB845" s="206"/>
    </row>
    <row r="846" hidden="1" customHeight="1" spans="1:7">
      <c r="A846" s="182" t="s">
        <v>1014</v>
      </c>
      <c r="B846" s="185"/>
      <c r="C846" s="185">
        <v>0</v>
      </c>
      <c r="D846" s="185"/>
      <c r="E846" s="185">
        <f t="shared" si="323"/>
        <v>0</v>
      </c>
      <c r="F846" s="185">
        <f t="shared" si="324"/>
        <v>0</v>
      </c>
      <c r="G846" s="184" t="s">
        <v>174</v>
      </c>
    </row>
    <row r="847" hidden="1" customHeight="1" spans="1:7">
      <c r="A847" s="182" t="s">
        <v>1015</v>
      </c>
      <c r="B847" s="185"/>
      <c r="C847" s="185">
        <v>0</v>
      </c>
      <c r="D847" s="185"/>
      <c r="E847" s="185">
        <f t="shared" si="323"/>
        <v>0</v>
      </c>
      <c r="F847" s="185">
        <f t="shared" si="324"/>
        <v>0</v>
      </c>
      <c r="G847" s="184" t="s">
        <v>174</v>
      </c>
    </row>
    <row r="848" hidden="1" customHeight="1" spans="1:7">
      <c r="A848" s="182" t="s">
        <v>1016</v>
      </c>
      <c r="B848" s="185"/>
      <c r="C848" s="185">
        <v>0</v>
      </c>
      <c r="D848" s="185"/>
      <c r="E848" s="185">
        <f t="shared" si="323"/>
        <v>0</v>
      </c>
      <c r="F848" s="185">
        <f t="shared" si="324"/>
        <v>0</v>
      </c>
      <c r="G848" s="184" t="s">
        <v>174</v>
      </c>
    </row>
    <row r="849" hidden="1" customHeight="1" spans="1:7">
      <c r="A849" s="182" t="s">
        <v>1017</v>
      </c>
      <c r="B849" s="185"/>
      <c r="C849" s="185">
        <v>0</v>
      </c>
      <c r="D849" s="185"/>
      <c r="E849" s="185">
        <f t="shared" si="323"/>
        <v>0</v>
      </c>
      <c r="F849" s="185">
        <f t="shared" si="324"/>
        <v>0</v>
      </c>
      <c r="G849" s="184" t="s">
        <v>174</v>
      </c>
    </row>
    <row r="850" hidden="1" customHeight="1" spans="1:7">
      <c r="A850" s="182" t="s">
        <v>1018</v>
      </c>
      <c r="B850" s="185"/>
      <c r="C850" s="185">
        <v>0</v>
      </c>
      <c r="D850" s="185"/>
      <c r="E850" s="185">
        <f t="shared" si="323"/>
        <v>0</v>
      </c>
      <c r="F850" s="185">
        <f t="shared" si="324"/>
        <v>0</v>
      </c>
      <c r="G850" s="184" t="s">
        <v>174</v>
      </c>
    </row>
    <row r="851" hidden="1" customHeight="1" spans="1:7">
      <c r="A851" s="182" t="s">
        <v>1019</v>
      </c>
      <c r="B851" s="185"/>
      <c r="C851" s="185">
        <v>0</v>
      </c>
      <c r="D851" s="185"/>
      <c r="E851" s="185">
        <f t="shared" si="323"/>
        <v>0</v>
      </c>
      <c r="F851" s="185">
        <f t="shared" si="324"/>
        <v>0</v>
      </c>
      <c r="G851" s="184" t="s">
        <v>174</v>
      </c>
    </row>
    <row r="852" hidden="1" customHeight="1" spans="1:7">
      <c r="A852" s="182" t="s">
        <v>1020</v>
      </c>
      <c r="B852" s="185"/>
      <c r="C852" s="185">
        <v>0</v>
      </c>
      <c r="D852" s="185"/>
      <c r="E852" s="185">
        <f t="shared" si="323"/>
        <v>0</v>
      </c>
      <c r="F852" s="185">
        <f t="shared" si="324"/>
        <v>0</v>
      </c>
      <c r="G852" s="184" t="s">
        <v>174</v>
      </c>
    </row>
    <row r="853" hidden="1" customHeight="1" spans="1:7">
      <c r="A853" s="182" t="s">
        <v>1021</v>
      </c>
      <c r="B853" s="185"/>
      <c r="C853" s="185">
        <v>0</v>
      </c>
      <c r="D853" s="185"/>
      <c r="E853" s="185">
        <f t="shared" si="323"/>
        <v>0</v>
      </c>
      <c r="F853" s="185">
        <f t="shared" si="324"/>
        <v>0</v>
      </c>
      <c r="G853" s="184" t="s">
        <v>174</v>
      </c>
    </row>
    <row r="854" hidden="1" customHeight="1" spans="1:7">
      <c r="A854" s="182" t="s">
        <v>1022</v>
      </c>
      <c r="B854" s="185"/>
      <c r="C854" s="185">
        <v>0</v>
      </c>
      <c r="D854" s="185"/>
      <c r="E854" s="185">
        <f t="shared" si="323"/>
        <v>0</v>
      </c>
      <c r="F854" s="185">
        <f t="shared" si="324"/>
        <v>0</v>
      </c>
      <c r="G854" s="184" t="s">
        <v>174</v>
      </c>
    </row>
    <row r="855" hidden="1" customHeight="1" spans="1:7">
      <c r="A855" s="182" t="s">
        <v>1023</v>
      </c>
      <c r="B855" s="185"/>
      <c r="C855" s="185">
        <v>0</v>
      </c>
      <c r="D855" s="185"/>
      <c r="E855" s="185">
        <f t="shared" si="323"/>
        <v>0</v>
      </c>
      <c r="F855" s="185">
        <f t="shared" si="324"/>
        <v>0</v>
      </c>
      <c r="G855" s="184" t="s">
        <v>174</v>
      </c>
    </row>
    <row r="856" hidden="1" customHeight="1" spans="1:7">
      <c r="A856" s="182" t="s">
        <v>1024</v>
      </c>
      <c r="B856" s="185"/>
      <c r="C856" s="185">
        <v>0</v>
      </c>
      <c r="D856" s="185"/>
      <c r="E856" s="185">
        <f t="shared" si="323"/>
        <v>0</v>
      </c>
      <c r="F856" s="185">
        <f t="shared" si="324"/>
        <v>0</v>
      </c>
      <c r="G856" s="184" t="s">
        <v>174</v>
      </c>
    </row>
    <row r="857" hidden="1" customHeight="1" spans="1:7">
      <c r="A857" s="182" t="s">
        <v>1025</v>
      </c>
      <c r="B857" s="183">
        <v>427.84</v>
      </c>
      <c r="C857" s="185">
        <v>0</v>
      </c>
      <c r="D857" s="185">
        <v>-315.84</v>
      </c>
      <c r="E857" s="185">
        <f t="shared" si="323"/>
        <v>-315.84</v>
      </c>
      <c r="F857" s="185">
        <f t="shared" si="324"/>
        <v>112</v>
      </c>
      <c r="G857" s="184" t="s">
        <v>174</v>
      </c>
    </row>
    <row r="858" hidden="1" customHeight="1" spans="1:7">
      <c r="A858" s="182" t="s">
        <v>1026</v>
      </c>
      <c r="B858" s="183">
        <f t="shared" ref="B858:F858" si="325">SUM(B859:B885)</f>
        <v>1322.17</v>
      </c>
      <c r="C858" s="183">
        <f t="shared" si="325"/>
        <v>106.46</v>
      </c>
      <c r="D858" s="183">
        <f t="shared" si="325"/>
        <v>0</v>
      </c>
      <c r="E858" s="183">
        <f t="shared" si="325"/>
        <v>106.46</v>
      </c>
      <c r="F858" s="183">
        <f t="shared" si="325"/>
        <v>1428.63</v>
      </c>
      <c r="G858" s="184" t="s">
        <v>172</v>
      </c>
    </row>
    <row r="859" hidden="1" customHeight="1" spans="1:7">
      <c r="A859" s="182" t="s">
        <v>1027</v>
      </c>
      <c r="B859" s="183">
        <v>198.02</v>
      </c>
      <c r="C859" s="185">
        <v>14</v>
      </c>
      <c r="D859" s="185"/>
      <c r="E859" s="185">
        <f t="shared" ref="E859:E885" si="326">C859+D859</f>
        <v>14</v>
      </c>
      <c r="F859" s="185">
        <f t="shared" ref="F859:F885" si="327">B859+E859</f>
        <v>212.02</v>
      </c>
      <c r="G859" s="184" t="s">
        <v>174</v>
      </c>
    </row>
    <row r="860" hidden="1" customHeight="1" spans="1:7">
      <c r="A860" s="182" t="s">
        <v>1028</v>
      </c>
      <c r="B860" s="185"/>
      <c r="C860" s="185">
        <v>0</v>
      </c>
      <c r="D860" s="185"/>
      <c r="E860" s="185">
        <f t="shared" si="326"/>
        <v>0</v>
      </c>
      <c r="F860" s="185">
        <f t="shared" si="327"/>
        <v>0</v>
      </c>
      <c r="G860" s="184" t="s">
        <v>174</v>
      </c>
    </row>
    <row r="861" hidden="1" customHeight="1" spans="1:7">
      <c r="A861" s="182" t="s">
        <v>1029</v>
      </c>
      <c r="B861" s="185"/>
      <c r="C861" s="185">
        <v>0</v>
      </c>
      <c r="D861" s="185"/>
      <c r="E861" s="185">
        <f t="shared" si="326"/>
        <v>0</v>
      </c>
      <c r="F861" s="185">
        <f t="shared" si="327"/>
        <v>0</v>
      </c>
      <c r="G861" s="184" t="s">
        <v>174</v>
      </c>
    </row>
    <row r="862" hidden="1" customHeight="1" spans="1:7">
      <c r="A862" s="182" t="s">
        <v>1030</v>
      </c>
      <c r="B862" s="183">
        <v>1124.15</v>
      </c>
      <c r="C862" s="185">
        <v>92.46</v>
      </c>
      <c r="D862" s="185"/>
      <c r="E862" s="185">
        <f t="shared" si="326"/>
        <v>92.46</v>
      </c>
      <c r="F862" s="185">
        <f t="shared" si="327"/>
        <v>1216.61</v>
      </c>
      <c r="G862" s="184" t="s">
        <v>174</v>
      </c>
    </row>
    <row r="863" hidden="1" customHeight="1" spans="1:7">
      <c r="A863" s="182" t="s">
        <v>1031</v>
      </c>
      <c r="B863" s="185"/>
      <c r="C863" s="185">
        <v>0</v>
      </c>
      <c r="D863" s="185"/>
      <c r="E863" s="185">
        <f t="shared" si="326"/>
        <v>0</v>
      </c>
      <c r="F863" s="185">
        <f t="shared" si="327"/>
        <v>0</v>
      </c>
      <c r="G863" s="184" t="s">
        <v>174</v>
      </c>
    </row>
    <row r="864" hidden="1" customHeight="1" spans="1:7">
      <c r="A864" s="182" t="s">
        <v>1032</v>
      </c>
      <c r="B864" s="185"/>
      <c r="C864" s="185">
        <v>0</v>
      </c>
      <c r="D864" s="185"/>
      <c r="E864" s="185">
        <f t="shared" si="326"/>
        <v>0</v>
      </c>
      <c r="F864" s="185">
        <f t="shared" si="327"/>
        <v>0</v>
      </c>
      <c r="G864" s="184" t="s">
        <v>174</v>
      </c>
    </row>
    <row r="865" hidden="1" customHeight="1" spans="1:7">
      <c r="A865" s="182" t="s">
        <v>1033</v>
      </c>
      <c r="B865" s="185"/>
      <c r="C865" s="185">
        <v>0</v>
      </c>
      <c r="D865" s="185"/>
      <c r="E865" s="185">
        <f t="shared" si="326"/>
        <v>0</v>
      </c>
      <c r="F865" s="185">
        <f t="shared" si="327"/>
        <v>0</v>
      </c>
      <c r="G865" s="184" t="s">
        <v>174</v>
      </c>
    </row>
    <row r="866" hidden="1" customHeight="1" spans="1:7">
      <c r="A866" s="182" t="s">
        <v>1034</v>
      </c>
      <c r="B866" s="185"/>
      <c r="C866" s="185">
        <v>0</v>
      </c>
      <c r="D866" s="185"/>
      <c r="E866" s="185">
        <f t="shared" si="326"/>
        <v>0</v>
      </c>
      <c r="F866" s="185">
        <f t="shared" si="327"/>
        <v>0</v>
      </c>
      <c r="G866" s="184" t="s">
        <v>174</v>
      </c>
    </row>
    <row r="867" hidden="1" customHeight="1" spans="1:7">
      <c r="A867" s="182" t="s">
        <v>1035</v>
      </c>
      <c r="B867" s="185"/>
      <c r="C867" s="185">
        <v>0</v>
      </c>
      <c r="D867" s="185"/>
      <c r="E867" s="185">
        <f t="shared" si="326"/>
        <v>0</v>
      </c>
      <c r="F867" s="185">
        <f t="shared" si="327"/>
        <v>0</v>
      </c>
      <c r="G867" s="184" t="s">
        <v>174</v>
      </c>
    </row>
    <row r="868" hidden="1" customHeight="1" spans="1:7">
      <c r="A868" s="182" t="s">
        <v>1036</v>
      </c>
      <c r="B868" s="185"/>
      <c r="C868" s="185">
        <v>0</v>
      </c>
      <c r="D868" s="185"/>
      <c r="E868" s="185">
        <f t="shared" si="326"/>
        <v>0</v>
      </c>
      <c r="F868" s="185">
        <f t="shared" si="327"/>
        <v>0</v>
      </c>
      <c r="G868" s="184" t="s">
        <v>174</v>
      </c>
    </row>
    <row r="869" hidden="1" customHeight="1" spans="1:7">
      <c r="A869" s="182" t="s">
        <v>1037</v>
      </c>
      <c r="B869" s="185"/>
      <c r="C869" s="185">
        <v>0</v>
      </c>
      <c r="D869" s="185"/>
      <c r="E869" s="185">
        <f t="shared" si="326"/>
        <v>0</v>
      </c>
      <c r="F869" s="185">
        <f t="shared" si="327"/>
        <v>0</v>
      </c>
      <c r="G869" s="184" t="s">
        <v>174</v>
      </c>
    </row>
    <row r="870" hidden="1" customHeight="1" spans="1:7">
      <c r="A870" s="182" t="s">
        <v>1038</v>
      </c>
      <c r="B870" s="185"/>
      <c r="C870" s="185">
        <v>0</v>
      </c>
      <c r="D870" s="185"/>
      <c r="E870" s="185">
        <f t="shared" si="326"/>
        <v>0</v>
      </c>
      <c r="F870" s="185">
        <f t="shared" si="327"/>
        <v>0</v>
      </c>
      <c r="G870" s="184" t="s">
        <v>174</v>
      </c>
    </row>
    <row r="871" hidden="1" customHeight="1" spans="1:7">
      <c r="A871" s="182" t="s">
        <v>1039</v>
      </c>
      <c r="B871" s="185"/>
      <c r="C871" s="185">
        <v>0</v>
      </c>
      <c r="D871" s="185"/>
      <c r="E871" s="185">
        <f t="shared" si="326"/>
        <v>0</v>
      </c>
      <c r="F871" s="185">
        <f t="shared" si="327"/>
        <v>0</v>
      </c>
      <c r="G871" s="184" t="s">
        <v>174</v>
      </c>
    </row>
    <row r="872" hidden="1" customHeight="1" spans="1:7">
      <c r="A872" s="182" t="s">
        <v>1040</v>
      </c>
      <c r="B872" s="185"/>
      <c r="C872" s="185">
        <v>0</v>
      </c>
      <c r="D872" s="185"/>
      <c r="E872" s="185">
        <f t="shared" si="326"/>
        <v>0</v>
      </c>
      <c r="F872" s="185">
        <f t="shared" si="327"/>
        <v>0</v>
      </c>
      <c r="G872" s="184" t="s">
        <v>174</v>
      </c>
    </row>
    <row r="873" hidden="1" customHeight="1" spans="1:7">
      <c r="A873" s="182" t="s">
        <v>1041</v>
      </c>
      <c r="B873" s="185"/>
      <c r="C873" s="185">
        <v>0</v>
      </c>
      <c r="D873" s="185"/>
      <c r="E873" s="185">
        <f t="shared" si="326"/>
        <v>0</v>
      </c>
      <c r="F873" s="185">
        <f t="shared" si="327"/>
        <v>0</v>
      </c>
      <c r="G873" s="184" t="s">
        <v>174</v>
      </c>
    </row>
    <row r="874" hidden="1" customHeight="1" spans="1:7">
      <c r="A874" s="182" t="s">
        <v>1042</v>
      </c>
      <c r="B874" s="185"/>
      <c r="C874" s="185">
        <v>0</v>
      </c>
      <c r="D874" s="185"/>
      <c r="E874" s="185">
        <f t="shared" si="326"/>
        <v>0</v>
      </c>
      <c r="F874" s="185">
        <f t="shared" si="327"/>
        <v>0</v>
      </c>
      <c r="G874" s="184" t="s">
        <v>174</v>
      </c>
    </row>
    <row r="875" hidden="1" customHeight="1" spans="1:7">
      <c r="A875" s="182" t="s">
        <v>1043</v>
      </c>
      <c r="B875" s="185"/>
      <c r="C875" s="185">
        <v>0</v>
      </c>
      <c r="D875" s="185"/>
      <c r="E875" s="185">
        <f t="shared" si="326"/>
        <v>0</v>
      </c>
      <c r="F875" s="185">
        <f t="shared" si="327"/>
        <v>0</v>
      </c>
      <c r="G875" s="184" t="s">
        <v>174</v>
      </c>
    </row>
    <row r="876" hidden="1" customHeight="1" spans="1:7">
      <c r="A876" s="182" t="s">
        <v>1044</v>
      </c>
      <c r="B876" s="185"/>
      <c r="C876" s="185">
        <v>0</v>
      </c>
      <c r="D876" s="185"/>
      <c r="E876" s="185">
        <f t="shared" si="326"/>
        <v>0</v>
      </c>
      <c r="F876" s="185">
        <f t="shared" si="327"/>
        <v>0</v>
      </c>
      <c r="G876" s="184" t="s">
        <v>174</v>
      </c>
    </row>
    <row r="877" hidden="1" customHeight="1" spans="1:7">
      <c r="A877" s="182" t="s">
        <v>1045</v>
      </c>
      <c r="B877" s="185"/>
      <c r="C877" s="185">
        <v>0</v>
      </c>
      <c r="D877" s="185"/>
      <c r="E877" s="185">
        <f t="shared" si="326"/>
        <v>0</v>
      </c>
      <c r="F877" s="185">
        <f t="shared" si="327"/>
        <v>0</v>
      </c>
      <c r="G877" s="184" t="s">
        <v>174</v>
      </c>
    </row>
    <row r="878" hidden="1" customHeight="1" spans="1:7">
      <c r="A878" s="182" t="s">
        <v>1046</v>
      </c>
      <c r="B878" s="185"/>
      <c r="C878" s="185">
        <v>0</v>
      </c>
      <c r="D878" s="185"/>
      <c r="E878" s="185">
        <f t="shared" si="326"/>
        <v>0</v>
      </c>
      <c r="F878" s="185">
        <f t="shared" si="327"/>
        <v>0</v>
      </c>
      <c r="G878" s="184" t="s">
        <v>174</v>
      </c>
    </row>
    <row r="879" hidden="1" customHeight="1" spans="1:7">
      <c r="A879" s="182" t="s">
        <v>1047</v>
      </c>
      <c r="B879" s="185"/>
      <c r="C879" s="185">
        <v>0</v>
      </c>
      <c r="D879" s="185"/>
      <c r="E879" s="185">
        <f t="shared" si="326"/>
        <v>0</v>
      </c>
      <c r="F879" s="185">
        <f t="shared" si="327"/>
        <v>0</v>
      </c>
      <c r="G879" s="184" t="s">
        <v>174</v>
      </c>
    </row>
    <row r="880" hidden="1" customHeight="1" spans="1:7">
      <c r="A880" s="182" t="s">
        <v>1048</v>
      </c>
      <c r="B880" s="185"/>
      <c r="C880" s="185">
        <v>0</v>
      </c>
      <c r="D880" s="185"/>
      <c r="E880" s="185">
        <f t="shared" si="326"/>
        <v>0</v>
      </c>
      <c r="F880" s="185">
        <f t="shared" si="327"/>
        <v>0</v>
      </c>
      <c r="G880" s="184" t="s">
        <v>174</v>
      </c>
    </row>
    <row r="881" hidden="1" customHeight="1" spans="1:7">
      <c r="A881" s="182" t="s">
        <v>1049</v>
      </c>
      <c r="B881" s="185"/>
      <c r="C881" s="185">
        <v>0</v>
      </c>
      <c r="D881" s="185"/>
      <c r="E881" s="185">
        <f t="shared" si="326"/>
        <v>0</v>
      </c>
      <c r="F881" s="185">
        <f t="shared" si="327"/>
        <v>0</v>
      </c>
      <c r="G881" s="184" t="s">
        <v>174</v>
      </c>
    </row>
    <row r="882" hidden="1" customHeight="1" spans="1:7">
      <c r="A882" s="182" t="s">
        <v>1050</v>
      </c>
      <c r="B882" s="185"/>
      <c r="C882" s="185">
        <v>0</v>
      </c>
      <c r="D882" s="185"/>
      <c r="E882" s="185">
        <f t="shared" si="326"/>
        <v>0</v>
      </c>
      <c r="F882" s="185">
        <f t="shared" si="327"/>
        <v>0</v>
      </c>
      <c r="G882" s="184" t="s">
        <v>174</v>
      </c>
    </row>
    <row r="883" hidden="1" customHeight="1" spans="1:7">
      <c r="A883" s="182" t="s">
        <v>1051</v>
      </c>
      <c r="B883" s="185"/>
      <c r="C883" s="185">
        <v>0</v>
      </c>
      <c r="D883" s="185"/>
      <c r="E883" s="185">
        <f t="shared" si="326"/>
        <v>0</v>
      </c>
      <c r="F883" s="185">
        <f t="shared" si="327"/>
        <v>0</v>
      </c>
      <c r="G883" s="184" t="s">
        <v>174</v>
      </c>
    </row>
    <row r="884" hidden="1" customHeight="1" spans="1:7">
      <c r="A884" s="182" t="s">
        <v>1052</v>
      </c>
      <c r="B884" s="185"/>
      <c r="C884" s="185">
        <v>0</v>
      </c>
      <c r="D884" s="185"/>
      <c r="E884" s="185">
        <f t="shared" si="326"/>
        <v>0</v>
      </c>
      <c r="F884" s="185">
        <f t="shared" si="327"/>
        <v>0</v>
      </c>
      <c r="G884" s="184" t="s">
        <v>174</v>
      </c>
    </row>
    <row r="885" hidden="1" customHeight="1" spans="1:7">
      <c r="A885" s="182" t="s">
        <v>1053</v>
      </c>
      <c r="B885" s="185"/>
      <c r="C885" s="185">
        <v>0</v>
      </c>
      <c r="D885" s="185"/>
      <c r="E885" s="185">
        <f t="shared" si="326"/>
        <v>0</v>
      </c>
      <c r="F885" s="185">
        <f t="shared" si="327"/>
        <v>0</v>
      </c>
      <c r="G885" s="184" t="s">
        <v>174</v>
      </c>
    </row>
    <row r="886" hidden="1" customHeight="1" spans="1:7">
      <c r="A886" s="182" t="s">
        <v>1054</v>
      </c>
      <c r="B886" s="183">
        <f t="shared" ref="B886:F886" si="328">SUM(B887:B896)</f>
        <v>455.4</v>
      </c>
      <c r="C886" s="183">
        <f t="shared" si="328"/>
        <v>1161.92</v>
      </c>
      <c r="D886" s="183">
        <f t="shared" si="328"/>
        <v>-5.12</v>
      </c>
      <c r="E886" s="183">
        <f t="shared" si="328"/>
        <v>1156.8</v>
      </c>
      <c r="F886" s="183">
        <f t="shared" si="328"/>
        <v>1612.2</v>
      </c>
      <c r="G886" s="184" t="s">
        <v>172</v>
      </c>
    </row>
    <row r="887" hidden="1" customHeight="1" spans="1:7">
      <c r="A887" s="182" t="s">
        <v>1055</v>
      </c>
      <c r="B887" s="183">
        <v>145.86</v>
      </c>
      <c r="C887" s="185">
        <v>2</v>
      </c>
      <c r="D887" s="185">
        <v>-2.97</v>
      </c>
      <c r="E887" s="185">
        <f t="shared" ref="E887:E896" si="329">C887+D887</f>
        <v>-0.97</v>
      </c>
      <c r="F887" s="185">
        <f t="shared" ref="F887:F896" si="330">B887+E887</f>
        <v>144.89</v>
      </c>
      <c r="G887" s="184" t="s">
        <v>174</v>
      </c>
    </row>
    <row r="888" hidden="1" customHeight="1" spans="1:7">
      <c r="A888" s="182" t="s">
        <v>1056</v>
      </c>
      <c r="B888" s="185"/>
      <c r="C888" s="185">
        <v>0</v>
      </c>
      <c r="D888" s="185"/>
      <c r="E888" s="185">
        <f t="shared" si="329"/>
        <v>0</v>
      </c>
      <c r="F888" s="185">
        <f t="shared" si="330"/>
        <v>0</v>
      </c>
      <c r="G888" s="184" t="s">
        <v>174</v>
      </c>
    </row>
    <row r="889" hidden="1" customHeight="1" spans="1:7">
      <c r="A889" s="182" t="s">
        <v>1057</v>
      </c>
      <c r="B889" s="185"/>
      <c r="C889" s="185">
        <v>0</v>
      </c>
      <c r="D889" s="185"/>
      <c r="E889" s="185">
        <f t="shared" si="329"/>
        <v>0</v>
      </c>
      <c r="F889" s="185">
        <f t="shared" si="330"/>
        <v>0</v>
      </c>
      <c r="G889" s="184" t="s">
        <v>174</v>
      </c>
    </row>
    <row r="890" hidden="1" customHeight="1" spans="1:7">
      <c r="A890" s="182" t="s">
        <v>1058</v>
      </c>
      <c r="B890" s="185"/>
      <c r="C890" s="185">
        <v>0</v>
      </c>
      <c r="D890" s="185"/>
      <c r="E890" s="185">
        <f t="shared" si="329"/>
        <v>0</v>
      </c>
      <c r="F890" s="185">
        <f t="shared" si="330"/>
        <v>0</v>
      </c>
      <c r="G890" s="184" t="s">
        <v>174</v>
      </c>
    </row>
    <row r="891" hidden="1" customHeight="1" spans="1:7">
      <c r="A891" s="182" t="s">
        <v>1059</v>
      </c>
      <c r="B891" s="185"/>
      <c r="C891" s="185">
        <v>0</v>
      </c>
      <c r="D891" s="185"/>
      <c r="E891" s="185">
        <f t="shared" si="329"/>
        <v>0</v>
      </c>
      <c r="F891" s="185">
        <f t="shared" si="330"/>
        <v>0</v>
      </c>
      <c r="G891" s="184" t="s">
        <v>174</v>
      </c>
    </row>
    <row r="892" hidden="1" customHeight="1" spans="1:7">
      <c r="A892" s="182" t="s">
        <v>1060</v>
      </c>
      <c r="B892" s="185"/>
      <c r="C892" s="185">
        <v>0</v>
      </c>
      <c r="D892" s="185"/>
      <c r="E892" s="185">
        <f t="shared" si="329"/>
        <v>0</v>
      </c>
      <c r="F892" s="185">
        <f t="shared" si="330"/>
        <v>0</v>
      </c>
      <c r="G892" s="184" t="s">
        <v>174</v>
      </c>
    </row>
    <row r="893" hidden="1" customHeight="1" spans="1:7">
      <c r="A893" s="182" t="s">
        <v>1061</v>
      </c>
      <c r="B893" s="185"/>
      <c r="C893" s="185">
        <v>0</v>
      </c>
      <c r="D893" s="185"/>
      <c r="E893" s="185">
        <f t="shared" si="329"/>
        <v>0</v>
      </c>
      <c r="F893" s="185">
        <f t="shared" si="330"/>
        <v>0</v>
      </c>
      <c r="G893" s="184" t="s">
        <v>174</v>
      </c>
    </row>
    <row r="894" hidden="1" customHeight="1" spans="1:7">
      <c r="A894" s="182" t="s">
        <v>1062</v>
      </c>
      <c r="B894" s="185"/>
      <c r="C894" s="185">
        <v>0</v>
      </c>
      <c r="D894" s="185"/>
      <c r="E894" s="185">
        <f t="shared" si="329"/>
        <v>0</v>
      </c>
      <c r="F894" s="185">
        <f t="shared" si="330"/>
        <v>0</v>
      </c>
      <c r="G894" s="184" t="s">
        <v>174</v>
      </c>
    </row>
    <row r="895" hidden="1" customHeight="1" spans="1:7">
      <c r="A895" s="182" t="s">
        <v>1063</v>
      </c>
      <c r="B895" s="183">
        <v>95.63</v>
      </c>
      <c r="C895" s="185">
        <v>0</v>
      </c>
      <c r="D895" s="185">
        <v>-2.15</v>
      </c>
      <c r="E895" s="185">
        <f t="shared" si="329"/>
        <v>-2.15</v>
      </c>
      <c r="F895" s="185">
        <f t="shared" si="330"/>
        <v>93.48</v>
      </c>
      <c r="G895" s="184" t="s">
        <v>174</v>
      </c>
    </row>
    <row r="896" hidden="1" customHeight="1" spans="1:7">
      <c r="A896" s="182" t="s">
        <v>1064</v>
      </c>
      <c r="B896" s="183">
        <f>213.6+0.31</f>
        <v>213.91</v>
      </c>
      <c r="C896" s="185">
        <v>1159.92</v>
      </c>
      <c r="D896" s="185"/>
      <c r="E896" s="185">
        <f t="shared" si="329"/>
        <v>1159.92</v>
      </c>
      <c r="F896" s="185">
        <f t="shared" si="330"/>
        <v>1373.83</v>
      </c>
      <c r="G896" s="184" t="s">
        <v>174</v>
      </c>
    </row>
    <row r="897" hidden="1" customHeight="1" spans="1:7">
      <c r="A897" s="182" t="s">
        <v>1065</v>
      </c>
      <c r="B897" s="183">
        <f t="shared" ref="B897:F897" si="331">SUM(B898:B903)</f>
        <v>0</v>
      </c>
      <c r="C897" s="183">
        <f t="shared" si="331"/>
        <v>0</v>
      </c>
      <c r="D897" s="183">
        <f t="shared" si="331"/>
        <v>0</v>
      </c>
      <c r="E897" s="183">
        <f t="shared" si="331"/>
        <v>0</v>
      </c>
      <c r="F897" s="183">
        <f t="shared" si="331"/>
        <v>0</v>
      </c>
      <c r="G897" s="184" t="s">
        <v>172</v>
      </c>
    </row>
    <row r="898" hidden="1" customHeight="1" spans="1:7">
      <c r="A898" s="182" t="s">
        <v>1066</v>
      </c>
      <c r="B898" s="185"/>
      <c r="C898" s="185">
        <v>0</v>
      </c>
      <c r="D898" s="185"/>
      <c r="E898" s="185">
        <f t="shared" ref="E898:E903" si="332">C898+D898</f>
        <v>0</v>
      </c>
      <c r="F898" s="185">
        <f t="shared" ref="F898:F903" si="333">B898+E898</f>
        <v>0</v>
      </c>
      <c r="G898" s="184" t="s">
        <v>174</v>
      </c>
    </row>
    <row r="899" hidden="1" customHeight="1" spans="1:7">
      <c r="A899" s="182" t="s">
        <v>1067</v>
      </c>
      <c r="B899" s="185"/>
      <c r="C899" s="185">
        <v>0</v>
      </c>
      <c r="D899" s="185"/>
      <c r="E899" s="185">
        <f t="shared" si="332"/>
        <v>0</v>
      </c>
      <c r="F899" s="185">
        <f t="shared" si="333"/>
        <v>0</v>
      </c>
      <c r="G899" s="184" t="s">
        <v>174</v>
      </c>
    </row>
    <row r="900" hidden="1" customHeight="1" spans="1:7">
      <c r="A900" s="182" t="s">
        <v>1068</v>
      </c>
      <c r="B900" s="185"/>
      <c r="C900" s="185">
        <v>0</v>
      </c>
      <c r="D900" s="185"/>
      <c r="E900" s="185">
        <f t="shared" si="332"/>
        <v>0</v>
      </c>
      <c r="F900" s="185">
        <f t="shared" si="333"/>
        <v>0</v>
      </c>
      <c r="G900" s="184" t="s">
        <v>174</v>
      </c>
    </row>
    <row r="901" hidden="1" customHeight="1" spans="1:7">
      <c r="A901" s="182" t="s">
        <v>1069</v>
      </c>
      <c r="B901" s="185"/>
      <c r="C901" s="185">
        <v>0</v>
      </c>
      <c r="D901" s="185"/>
      <c r="E901" s="185">
        <f t="shared" si="332"/>
        <v>0</v>
      </c>
      <c r="F901" s="185">
        <f t="shared" si="333"/>
        <v>0</v>
      </c>
      <c r="G901" s="184" t="s">
        <v>174</v>
      </c>
    </row>
    <row r="902" hidden="1" customHeight="1" spans="1:7">
      <c r="A902" s="182" t="s">
        <v>1070</v>
      </c>
      <c r="B902" s="185"/>
      <c r="C902" s="185">
        <v>0</v>
      </c>
      <c r="D902" s="185"/>
      <c r="E902" s="185">
        <f t="shared" si="332"/>
        <v>0</v>
      </c>
      <c r="F902" s="185">
        <f t="shared" si="333"/>
        <v>0</v>
      </c>
      <c r="G902" s="184" t="s">
        <v>174</v>
      </c>
    </row>
    <row r="903" hidden="1" customHeight="1" spans="1:7">
      <c r="A903" s="182" t="s">
        <v>1071</v>
      </c>
      <c r="B903" s="185"/>
      <c r="C903" s="185">
        <v>0</v>
      </c>
      <c r="D903" s="185"/>
      <c r="E903" s="185">
        <f t="shared" si="332"/>
        <v>0</v>
      </c>
      <c r="F903" s="185">
        <f t="shared" si="333"/>
        <v>0</v>
      </c>
      <c r="G903" s="184" t="s">
        <v>174</v>
      </c>
    </row>
    <row r="904" hidden="1" customHeight="1" spans="1:7">
      <c r="A904" s="182" t="s">
        <v>1072</v>
      </c>
      <c r="B904" s="183">
        <f t="shared" ref="B904:F904" si="334">SUM(B905:B910)</f>
        <v>0</v>
      </c>
      <c r="C904" s="183">
        <f t="shared" si="334"/>
        <v>0</v>
      </c>
      <c r="D904" s="183">
        <f t="shared" si="334"/>
        <v>0</v>
      </c>
      <c r="E904" s="183">
        <f t="shared" si="334"/>
        <v>0</v>
      </c>
      <c r="F904" s="183">
        <f t="shared" si="334"/>
        <v>0</v>
      </c>
      <c r="G904" s="184" t="s">
        <v>172</v>
      </c>
    </row>
    <row r="905" hidden="1" customHeight="1" spans="1:7">
      <c r="A905" s="182" t="s">
        <v>1073</v>
      </c>
      <c r="B905" s="185"/>
      <c r="C905" s="185">
        <v>0</v>
      </c>
      <c r="D905" s="185"/>
      <c r="E905" s="185">
        <f t="shared" ref="E905:E910" si="335">C905+D905</f>
        <v>0</v>
      </c>
      <c r="F905" s="185">
        <f t="shared" ref="F905:F910" si="336">B905+E905</f>
        <v>0</v>
      </c>
      <c r="G905" s="184" t="s">
        <v>174</v>
      </c>
    </row>
    <row r="906" hidden="1" customHeight="1" spans="1:7">
      <c r="A906" s="182" t="s">
        <v>1074</v>
      </c>
      <c r="B906" s="185"/>
      <c r="C906" s="185">
        <v>0</v>
      </c>
      <c r="D906" s="185"/>
      <c r="E906" s="185">
        <f t="shared" si="335"/>
        <v>0</v>
      </c>
      <c r="F906" s="185">
        <f t="shared" si="336"/>
        <v>0</v>
      </c>
      <c r="G906" s="184" t="s">
        <v>174</v>
      </c>
    </row>
    <row r="907" hidden="1" customHeight="1" spans="1:7">
      <c r="A907" s="182" t="s">
        <v>1075</v>
      </c>
      <c r="B907" s="185"/>
      <c r="C907" s="185">
        <v>0</v>
      </c>
      <c r="D907" s="185"/>
      <c r="E907" s="185">
        <f t="shared" si="335"/>
        <v>0</v>
      </c>
      <c r="F907" s="185">
        <f t="shared" si="336"/>
        <v>0</v>
      </c>
      <c r="G907" s="184" t="s">
        <v>174</v>
      </c>
    </row>
    <row r="908" hidden="1" customHeight="1" spans="1:7">
      <c r="A908" s="182" t="s">
        <v>1076</v>
      </c>
      <c r="B908" s="185"/>
      <c r="C908" s="185">
        <v>0</v>
      </c>
      <c r="D908" s="185"/>
      <c r="E908" s="185">
        <f t="shared" si="335"/>
        <v>0</v>
      </c>
      <c r="F908" s="185">
        <f t="shared" si="336"/>
        <v>0</v>
      </c>
      <c r="G908" s="184" t="s">
        <v>174</v>
      </c>
    </row>
    <row r="909" hidden="1" customHeight="1" spans="1:7">
      <c r="A909" s="182" t="s">
        <v>1077</v>
      </c>
      <c r="B909" s="185"/>
      <c r="C909" s="185">
        <v>0</v>
      </c>
      <c r="D909" s="185"/>
      <c r="E909" s="185">
        <f t="shared" si="335"/>
        <v>0</v>
      </c>
      <c r="F909" s="185">
        <f t="shared" si="336"/>
        <v>0</v>
      </c>
      <c r="G909" s="184" t="s">
        <v>174</v>
      </c>
    </row>
    <row r="910" hidden="1" customHeight="1" spans="1:7">
      <c r="A910" s="182" t="s">
        <v>1078</v>
      </c>
      <c r="B910" s="185"/>
      <c r="C910" s="185">
        <v>0</v>
      </c>
      <c r="D910" s="185"/>
      <c r="E910" s="185">
        <f t="shared" si="335"/>
        <v>0</v>
      </c>
      <c r="F910" s="185">
        <f t="shared" si="336"/>
        <v>0</v>
      </c>
      <c r="G910" s="184" t="s">
        <v>174</v>
      </c>
    </row>
    <row r="911" hidden="1" customHeight="1" spans="1:7">
      <c r="A911" s="182" t="s">
        <v>1079</v>
      </c>
      <c r="B911" s="183">
        <f t="shared" ref="B911:F911" si="337">SUM(B912:B913)</f>
        <v>0</v>
      </c>
      <c r="C911" s="183">
        <f t="shared" si="337"/>
        <v>0</v>
      </c>
      <c r="D911" s="183">
        <f t="shared" si="337"/>
        <v>0</v>
      </c>
      <c r="E911" s="183">
        <f t="shared" si="337"/>
        <v>0</v>
      </c>
      <c r="F911" s="183">
        <f t="shared" si="337"/>
        <v>0</v>
      </c>
      <c r="G911" s="184" t="s">
        <v>172</v>
      </c>
    </row>
    <row r="912" hidden="1" customHeight="1" spans="1:7">
      <c r="A912" s="182" t="s">
        <v>1080</v>
      </c>
      <c r="B912" s="185"/>
      <c r="C912" s="185">
        <v>0</v>
      </c>
      <c r="D912" s="185"/>
      <c r="E912" s="185">
        <f t="shared" ref="E912:E916" si="338">C912+D912</f>
        <v>0</v>
      </c>
      <c r="F912" s="185">
        <f t="shared" ref="F912:F916" si="339">B912+E912</f>
        <v>0</v>
      </c>
      <c r="G912" s="184" t="s">
        <v>174</v>
      </c>
    </row>
    <row r="913" hidden="1" customHeight="1" spans="1:7">
      <c r="A913" s="182" t="s">
        <v>1081</v>
      </c>
      <c r="B913" s="185"/>
      <c r="C913" s="185">
        <v>0</v>
      </c>
      <c r="D913" s="185"/>
      <c r="E913" s="185">
        <f t="shared" si="338"/>
        <v>0</v>
      </c>
      <c r="F913" s="185">
        <f t="shared" si="339"/>
        <v>0</v>
      </c>
      <c r="G913" s="184" t="s">
        <v>174</v>
      </c>
    </row>
    <row r="914" hidden="1" customHeight="1" spans="1:7">
      <c r="A914" s="182" t="s">
        <v>1082</v>
      </c>
      <c r="B914" s="183">
        <f t="shared" ref="B914:F914" si="340">SUM(B915:B916)</f>
        <v>0</v>
      </c>
      <c r="C914" s="183">
        <f t="shared" si="340"/>
        <v>0</v>
      </c>
      <c r="D914" s="183">
        <f t="shared" si="340"/>
        <v>0</v>
      </c>
      <c r="E914" s="183">
        <f t="shared" si="340"/>
        <v>0</v>
      </c>
      <c r="F914" s="183">
        <f t="shared" si="340"/>
        <v>0</v>
      </c>
      <c r="G914" s="184" t="s">
        <v>172</v>
      </c>
    </row>
    <row r="915" hidden="1" customHeight="1" spans="1:7">
      <c r="A915" s="182" t="s">
        <v>1083</v>
      </c>
      <c r="B915" s="185"/>
      <c r="C915" s="185">
        <v>0</v>
      </c>
      <c r="D915" s="185"/>
      <c r="E915" s="185">
        <f t="shared" si="338"/>
        <v>0</v>
      </c>
      <c r="F915" s="185">
        <f t="shared" si="339"/>
        <v>0</v>
      </c>
      <c r="G915" s="184" t="s">
        <v>174</v>
      </c>
    </row>
    <row r="916" hidden="1" customHeight="1" spans="1:7">
      <c r="A916" s="182" t="s">
        <v>1084</v>
      </c>
      <c r="B916" s="185"/>
      <c r="C916" s="185">
        <v>0</v>
      </c>
      <c r="D916" s="185"/>
      <c r="E916" s="185">
        <f t="shared" si="338"/>
        <v>0</v>
      </c>
      <c r="F916" s="185">
        <f t="shared" si="339"/>
        <v>0</v>
      </c>
      <c r="G916" s="184" t="s">
        <v>174</v>
      </c>
    </row>
    <row r="917" customHeight="1" spans="1:7">
      <c r="A917" s="179" t="s">
        <v>1085</v>
      </c>
      <c r="B917" s="180">
        <f t="shared" ref="B917:F917" si="341">SUM(B918,B941,B951,B961,B966,B973,B978)</f>
        <v>479.37</v>
      </c>
      <c r="C917" s="180">
        <f t="shared" si="341"/>
        <v>176.63</v>
      </c>
      <c r="D917" s="180">
        <f t="shared" si="341"/>
        <v>0</v>
      </c>
      <c r="E917" s="180">
        <f t="shared" si="341"/>
        <v>176.63</v>
      </c>
      <c r="F917" s="180">
        <f t="shared" si="341"/>
        <v>656</v>
      </c>
      <c r="G917" s="181" t="s">
        <v>170</v>
      </c>
    </row>
    <row r="918" hidden="1" customHeight="1" spans="1:7">
      <c r="A918" s="182" t="s">
        <v>1086</v>
      </c>
      <c r="B918" s="183">
        <f t="shared" ref="B918:F918" si="342">SUM(B919:B940)</f>
        <v>479.37</v>
      </c>
      <c r="C918" s="183">
        <f t="shared" si="342"/>
        <v>34.63</v>
      </c>
      <c r="D918" s="183">
        <f t="shared" si="342"/>
        <v>0</v>
      </c>
      <c r="E918" s="183">
        <f t="shared" si="342"/>
        <v>34.63</v>
      </c>
      <c r="F918" s="183">
        <f t="shared" si="342"/>
        <v>514</v>
      </c>
      <c r="G918" s="184" t="s">
        <v>172</v>
      </c>
    </row>
    <row r="919" hidden="1" customHeight="1" spans="1:7">
      <c r="A919" s="182" t="s">
        <v>1087</v>
      </c>
      <c r="B919" s="183">
        <v>479.37</v>
      </c>
      <c r="C919" s="185">
        <v>34.63</v>
      </c>
      <c r="D919" s="185"/>
      <c r="E919" s="185">
        <f t="shared" ref="E919:E940" si="343">C919+D919</f>
        <v>34.63</v>
      </c>
      <c r="F919" s="185">
        <f t="shared" ref="F919:F940" si="344">B919+E919</f>
        <v>514</v>
      </c>
      <c r="G919" s="184" t="s">
        <v>174</v>
      </c>
    </row>
    <row r="920" hidden="1" customHeight="1" spans="1:7">
      <c r="A920" s="182" t="s">
        <v>1088</v>
      </c>
      <c r="B920" s="185"/>
      <c r="C920" s="185">
        <v>0</v>
      </c>
      <c r="D920" s="185"/>
      <c r="E920" s="185">
        <f t="shared" si="343"/>
        <v>0</v>
      </c>
      <c r="F920" s="185">
        <f t="shared" si="344"/>
        <v>0</v>
      </c>
      <c r="G920" s="184" t="s">
        <v>174</v>
      </c>
    </row>
    <row r="921" hidden="1" customHeight="1" spans="1:7">
      <c r="A921" s="182" t="s">
        <v>1089</v>
      </c>
      <c r="B921" s="185"/>
      <c r="C921" s="185">
        <v>0</v>
      </c>
      <c r="D921" s="185"/>
      <c r="E921" s="185">
        <f t="shared" si="343"/>
        <v>0</v>
      </c>
      <c r="F921" s="185">
        <f t="shared" si="344"/>
        <v>0</v>
      </c>
      <c r="G921" s="184" t="s">
        <v>174</v>
      </c>
    </row>
    <row r="922" hidden="1" customHeight="1" spans="1:7">
      <c r="A922" s="182" t="s">
        <v>1090</v>
      </c>
      <c r="B922" s="185"/>
      <c r="C922" s="185">
        <v>0</v>
      </c>
      <c r="D922" s="185"/>
      <c r="E922" s="185">
        <f t="shared" si="343"/>
        <v>0</v>
      </c>
      <c r="F922" s="185">
        <f t="shared" si="344"/>
        <v>0</v>
      </c>
      <c r="G922" s="184" t="s">
        <v>174</v>
      </c>
    </row>
    <row r="923" hidden="1" customHeight="1" spans="1:7">
      <c r="A923" s="182" t="s">
        <v>1091</v>
      </c>
      <c r="B923" s="185"/>
      <c r="C923" s="185">
        <v>0</v>
      </c>
      <c r="D923" s="185"/>
      <c r="E923" s="185">
        <f t="shared" si="343"/>
        <v>0</v>
      </c>
      <c r="F923" s="185">
        <f t="shared" si="344"/>
        <v>0</v>
      </c>
      <c r="G923" s="184" t="s">
        <v>174</v>
      </c>
    </row>
    <row r="924" hidden="1" customHeight="1" spans="1:7">
      <c r="A924" s="182" t="s">
        <v>1092</v>
      </c>
      <c r="B924" s="185"/>
      <c r="C924" s="185">
        <v>0</v>
      </c>
      <c r="D924" s="185"/>
      <c r="E924" s="185">
        <f t="shared" si="343"/>
        <v>0</v>
      </c>
      <c r="F924" s="185">
        <f t="shared" si="344"/>
        <v>0</v>
      </c>
      <c r="G924" s="184" t="s">
        <v>174</v>
      </c>
    </row>
    <row r="925" hidden="1" customHeight="1" spans="1:7">
      <c r="A925" s="182" t="s">
        <v>1093</v>
      </c>
      <c r="B925" s="185"/>
      <c r="C925" s="185">
        <v>0</v>
      </c>
      <c r="D925" s="185"/>
      <c r="E925" s="185">
        <f t="shared" si="343"/>
        <v>0</v>
      </c>
      <c r="F925" s="185">
        <f t="shared" si="344"/>
        <v>0</v>
      </c>
      <c r="G925" s="184" t="s">
        <v>174</v>
      </c>
    </row>
    <row r="926" hidden="1" customHeight="1" spans="1:7">
      <c r="A926" s="182" t="s">
        <v>1094</v>
      </c>
      <c r="B926" s="185"/>
      <c r="C926" s="185">
        <v>0</v>
      </c>
      <c r="D926" s="185"/>
      <c r="E926" s="185">
        <f t="shared" si="343"/>
        <v>0</v>
      </c>
      <c r="F926" s="185">
        <f t="shared" si="344"/>
        <v>0</v>
      </c>
      <c r="G926" s="184" t="s">
        <v>174</v>
      </c>
    </row>
    <row r="927" hidden="1" customHeight="1" spans="1:7">
      <c r="A927" s="182" t="s">
        <v>1095</v>
      </c>
      <c r="B927" s="185"/>
      <c r="C927" s="185">
        <v>0</v>
      </c>
      <c r="D927" s="185"/>
      <c r="E927" s="185">
        <f t="shared" si="343"/>
        <v>0</v>
      </c>
      <c r="F927" s="185">
        <f t="shared" si="344"/>
        <v>0</v>
      </c>
      <c r="G927" s="184" t="s">
        <v>174</v>
      </c>
    </row>
    <row r="928" hidden="1" customHeight="1" spans="1:7">
      <c r="A928" s="182" t="s">
        <v>1096</v>
      </c>
      <c r="B928" s="185"/>
      <c r="C928" s="185">
        <v>0</v>
      </c>
      <c r="D928" s="185"/>
      <c r="E928" s="185">
        <f t="shared" si="343"/>
        <v>0</v>
      </c>
      <c r="F928" s="185">
        <f t="shared" si="344"/>
        <v>0</v>
      </c>
      <c r="G928" s="184" t="s">
        <v>174</v>
      </c>
    </row>
    <row r="929" hidden="1" customHeight="1" spans="1:7">
      <c r="A929" s="182" t="s">
        <v>1097</v>
      </c>
      <c r="B929" s="185"/>
      <c r="C929" s="185">
        <v>0</v>
      </c>
      <c r="D929" s="185"/>
      <c r="E929" s="185">
        <f t="shared" si="343"/>
        <v>0</v>
      </c>
      <c r="F929" s="185">
        <f t="shared" si="344"/>
        <v>0</v>
      </c>
      <c r="G929" s="184" t="s">
        <v>174</v>
      </c>
    </row>
    <row r="930" hidden="1" customHeight="1" spans="1:7">
      <c r="A930" s="182" t="s">
        <v>1098</v>
      </c>
      <c r="B930" s="185"/>
      <c r="C930" s="185">
        <v>0</v>
      </c>
      <c r="D930" s="185"/>
      <c r="E930" s="185">
        <f t="shared" si="343"/>
        <v>0</v>
      </c>
      <c r="F930" s="185">
        <f t="shared" si="344"/>
        <v>0</v>
      </c>
      <c r="G930" s="184" t="s">
        <v>174</v>
      </c>
    </row>
    <row r="931" hidden="1" customHeight="1" spans="1:7">
      <c r="A931" s="182" t="s">
        <v>1099</v>
      </c>
      <c r="B931" s="185"/>
      <c r="C931" s="185">
        <v>0</v>
      </c>
      <c r="D931" s="185"/>
      <c r="E931" s="185">
        <f t="shared" si="343"/>
        <v>0</v>
      </c>
      <c r="F931" s="185">
        <f t="shared" si="344"/>
        <v>0</v>
      </c>
      <c r="G931" s="184" t="s">
        <v>174</v>
      </c>
    </row>
    <row r="932" hidden="1" customHeight="1" spans="1:7">
      <c r="A932" s="182" t="s">
        <v>1100</v>
      </c>
      <c r="B932" s="185"/>
      <c r="C932" s="185">
        <v>0</v>
      </c>
      <c r="D932" s="185"/>
      <c r="E932" s="185">
        <f t="shared" si="343"/>
        <v>0</v>
      </c>
      <c r="F932" s="185">
        <f t="shared" si="344"/>
        <v>0</v>
      </c>
      <c r="G932" s="184" t="s">
        <v>174</v>
      </c>
    </row>
    <row r="933" hidden="1" customHeight="1" spans="1:7">
      <c r="A933" s="182" t="s">
        <v>1101</v>
      </c>
      <c r="B933" s="185"/>
      <c r="C933" s="185">
        <v>0</v>
      </c>
      <c r="D933" s="185"/>
      <c r="E933" s="185">
        <f t="shared" si="343"/>
        <v>0</v>
      </c>
      <c r="F933" s="185">
        <f t="shared" si="344"/>
        <v>0</v>
      </c>
      <c r="G933" s="184" t="s">
        <v>174</v>
      </c>
    </row>
    <row r="934" hidden="1" customHeight="1" spans="1:7">
      <c r="A934" s="182" t="s">
        <v>1102</v>
      </c>
      <c r="B934" s="185"/>
      <c r="C934" s="185">
        <v>0</v>
      </c>
      <c r="D934" s="185"/>
      <c r="E934" s="185">
        <f t="shared" si="343"/>
        <v>0</v>
      </c>
      <c r="F934" s="185">
        <f t="shared" si="344"/>
        <v>0</v>
      </c>
      <c r="G934" s="184" t="s">
        <v>174</v>
      </c>
    </row>
    <row r="935" hidden="1" customHeight="1" spans="1:7">
      <c r="A935" s="182" t="s">
        <v>1103</v>
      </c>
      <c r="B935" s="185"/>
      <c r="C935" s="185">
        <v>0</v>
      </c>
      <c r="D935" s="185"/>
      <c r="E935" s="185">
        <f t="shared" si="343"/>
        <v>0</v>
      </c>
      <c r="F935" s="185">
        <f t="shared" si="344"/>
        <v>0</v>
      </c>
      <c r="G935" s="184" t="s">
        <v>174</v>
      </c>
    </row>
    <row r="936" hidden="1" customHeight="1" spans="1:7">
      <c r="A936" s="182" t="s">
        <v>1104</v>
      </c>
      <c r="B936" s="185"/>
      <c r="C936" s="185">
        <v>0</v>
      </c>
      <c r="D936" s="185"/>
      <c r="E936" s="185">
        <f t="shared" si="343"/>
        <v>0</v>
      </c>
      <c r="F936" s="185">
        <f t="shared" si="344"/>
        <v>0</v>
      </c>
      <c r="G936" s="184" t="s">
        <v>174</v>
      </c>
    </row>
    <row r="937" hidden="1" customHeight="1" spans="1:7">
      <c r="A937" s="182" t="s">
        <v>1105</v>
      </c>
      <c r="B937" s="185"/>
      <c r="C937" s="185">
        <v>0</v>
      </c>
      <c r="D937" s="185"/>
      <c r="E937" s="185">
        <f t="shared" si="343"/>
        <v>0</v>
      </c>
      <c r="F937" s="185">
        <f t="shared" si="344"/>
        <v>0</v>
      </c>
      <c r="G937" s="184" t="s">
        <v>174</v>
      </c>
    </row>
    <row r="938" hidden="1" customHeight="1" spans="1:7">
      <c r="A938" s="182" t="s">
        <v>1106</v>
      </c>
      <c r="B938" s="185"/>
      <c r="C938" s="185">
        <v>0</v>
      </c>
      <c r="D938" s="185"/>
      <c r="E938" s="185">
        <f t="shared" si="343"/>
        <v>0</v>
      </c>
      <c r="F938" s="185">
        <f t="shared" si="344"/>
        <v>0</v>
      </c>
      <c r="G938" s="184" t="s">
        <v>174</v>
      </c>
    </row>
    <row r="939" hidden="1" customHeight="1" spans="1:7">
      <c r="A939" s="182" t="s">
        <v>1107</v>
      </c>
      <c r="B939" s="185"/>
      <c r="C939" s="185">
        <v>0</v>
      </c>
      <c r="D939" s="185"/>
      <c r="E939" s="185">
        <f t="shared" si="343"/>
        <v>0</v>
      </c>
      <c r="F939" s="185">
        <f t="shared" si="344"/>
        <v>0</v>
      </c>
      <c r="G939" s="184" t="s">
        <v>174</v>
      </c>
    </row>
    <row r="940" hidden="1" customHeight="1" spans="1:7">
      <c r="A940" s="182" t="s">
        <v>1108</v>
      </c>
      <c r="B940" s="185"/>
      <c r="C940" s="185">
        <v>0</v>
      </c>
      <c r="D940" s="185"/>
      <c r="E940" s="185">
        <f t="shared" si="343"/>
        <v>0</v>
      </c>
      <c r="F940" s="185">
        <f t="shared" si="344"/>
        <v>0</v>
      </c>
      <c r="G940" s="184" t="s">
        <v>174</v>
      </c>
    </row>
    <row r="941" hidden="1" customHeight="1" spans="1:7">
      <c r="A941" s="182" t="s">
        <v>1109</v>
      </c>
      <c r="B941" s="183">
        <f t="shared" ref="B941:F941" si="345">SUM(B942:B950)</f>
        <v>0</v>
      </c>
      <c r="C941" s="183">
        <f t="shared" si="345"/>
        <v>0</v>
      </c>
      <c r="D941" s="183">
        <f t="shared" si="345"/>
        <v>0</v>
      </c>
      <c r="E941" s="183">
        <f t="shared" si="345"/>
        <v>0</v>
      </c>
      <c r="F941" s="183">
        <f t="shared" si="345"/>
        <v>0</v>
      </c>
      <c r="G941" s="184" t="s">
        <v>172</v>
      </c>
    </row>
    <row r="942" hidden="1" customHeight="1" spans="1:7">
      <c r="A942" s="182" t="s">
        <v>1110</v>
      </c>
      <c r="B942" s="185"/>
      <c r="C942" s="185">
        <v>0</v>
      </c>
      <c r="D942" s="185"/>
      <c r="E942" s="185">
        <f t="shared" ref="E942:E950" si="346">C942+D942</f>
        <v>0</v>
      </c>
      <c r="F942" s="185">
        <f t="shared" ref="F942:F950" si="347">B942+E942</f>
        <v>0</v>
      </c>
      <c r="G942" s="184" t="s">
        <v>174</v>
      </c>
    </row>
    <row r="943" hidden="1" customHeight="1" spans="1:7">
      <c r="A943" s="182" t="s">
        <v>1111</v>
      </c>
      <c r="B943" s="185"/>
      <c r="C943" s="185">
        <v>0</v>
      </c>
      <c r="D943" s="185"/>
      <c r="E943" s="185">
        <f t="shared" si="346"/>
        <v>0</v>
      </c>
      <c r="F943" s="185">
        <f t="shared" si="347"/>
        <v>0</v>
      </c>
      <c r="G943" s="184" t="s">
        <v>174</v>
      </c>
    </row>
    <row r="944" hidden="1" customHeight="1" spans="1:7">
      <c r="A944" s="182" t="s">
        <v>1112</v>
      </c>
      <c r="B944" s="185"/>
      <c r="C944" s="185">
        <v>0</v>
      </c>
      <c r="D944" s="185"/>
      <c r="E944" s="185">
        <f t="shared" si="346"/>
        <v>0</v>
      </c>
      <c r="F944" s="185">
        <f t="shared" si="347"/>
        <v>0</v>
      </c>
      <c r="G944" s="184" t="s">
        <v>174</v>
      </c>
    </row>
    <row r="945" hidden="1" customHeight="1" spans="1:7">
      <c r="A945" s="182" t="s">
        <v>1113</v>
      </c>
      <c r="B945" s="185"/>
      <c r="C945" s="185">
        <v>0</v>
      </c>
      <c r="D945" s="185"/>
      <c r="E945" s="185">
        <f t="shared" si="346"/>
        <v>0</v>
      </c>
      <c r="F945" s="185">
        <f t="shared" si="347"/>
        <v>0</v>
      </c>
      <c r="G945" s="184" t="s">
        <v>174</v>
      </c>
    </row>
    <row r="946" hidden="1" customHeight="1" spans="1:7">
      <c r="A946" s="182" t="s">
        <v>1114</v>
      </c>
      <c r="B946" s="185"/>
      <c r="C946" s="185">
        <v>0</v>
      </c>
      <c r="D946" s="185"/>
      <c r="E946" s="185">
        <f t="shared" si="346"/>
        <v>0</v>
      </c>
      <c r="F946" s="185">
        <f t="shared" si="347"/>
        <v>0</v>
      </c>
      <c r="G946" s="184" t="s">
        <v>174</v>
      </c>
    </row>
    <row r="947" hidden="1" customHeight="1" spans="1:7">
      <c r="A947" s="182" t="s">
        <v>1115</v>
      </c>
      <c r="B947" s="185"/>
      <c r="C947" s="185">
        <v>0</v>
      </c>
      <c r="D947" s="185"/>
      <c r="E947" s="185">
        <f t="shared" si="346"/>
        <v>0</v>
      </c>
      <c r="F947" s="185">
        <f t="shared" si="347"/>
        <v>0</v>
      </c>
      <c r="G947" s="184" t="s">
        <v>174</v>
      </c>
    </row>
    <row r="948" hidden="1" customHeight="1" spans="1:7">
      <c r="A948" s="182" t="s">
        <v>1116</v>
      </c>
      <c r="B948" s="185"/>
      <c r="C948" s="185">
        <v>0</v>
      </c>
      <c r="D948" s="185"/>
      <c r="E948" s="185">
        <f t="shared" si="346"/>
        <v>0</v>
      </c>
      <c r="F948" s="185">
        <f t="shared" si="347"/>
        <v>0</v>
      </c>
      <c r="G948" s="184" t="s">
        <v>174</v>
      </c>
    </row>
    <row r="949" hidden="1" customHeight="1" spans="1:7">
      <c r="A949" s="182" t="s">
        <v>1117</v>
      </c>
      <c r="B949" s="185"/>
      <c r="C949" s="185">
        <v>0</v>
      </c>
      <c r="D949" s="185"/>
      <c r="E949" s="185">
        <f t="shared" si="346"/>
        <v>0</v>
      </c>
      <c r="F949" s="185">
        <f t="shared" si="347"/>
        <v>0</v>
      </c>
      <c r="G949" s="184" t="s">
        <v>174</v>
      </c>
    </row>
    <row r="950" hidden="1" customHeight="1" spans="1:7">
      <c r="A950" s="182" t="s">
        <v>1118</v>
      </c>
      <c r="B950" s="185"/>
      <c r="C950" s="185">
        <v>0</v>
      </c>
      <c r="D950" s="185"/>
      <c r="E950" s="185">
        <f t="shared" si="346"/>
        <v>0</v>
      </c>
      <c r="F950" s="185">
        <f t="shared" si="347"/>
        <v>0</v>
      </c>
      <c r="G950" s="184" t="s">
        <v>174</v>
      </c>
    </row>
    <row r="951" hidden="1" customHeight="1" spans="1:7">
      <c r="A951" s="182" t="s">
        <v>1119</v>
      </c>
      <c r="B951" s="183">
        <f t="shared" ref="B951:F951" si="348">SUM(B952:B960)</f>
        <v>0</v>
      </c>
      <c r="C951" s="183">
        <f t="shared" si="348"/>
        <v>0</v>
      </c>
      <c r="D951" s="183">
        <f t="shared" si="348"/>
        <v>0</v>
      </c>
      <c r="E951" s="183">
        <f t="shared" si="348"/>
        <v>0</v>
      </c>
      <c r="F951" s="183">
        <f t="shared" si="348"/>
        <v>0</v>
      </c>
      <c r="G951" s="184" t="s">
        <v>172</v>
      </c>
    </row>
    <row r="952" hidden="1" customHeight="1" spans="1:7">
      <c r="A952" s="182" t="s">
        <v>1120</v>
      </c>
      <c r="B952" s="185"/>
      <c r="C952" s="185">
        <v>0</v>
      </c>
      <c r="D952" s="185"/>
      <c r="E952" s="185">
        <f t="shared" ref="E952:E960" si="349">C952+D952</f>
        <v>0</v>
      </c>
      <c r="F952" s="185">
        <f t="shared" ref="F952:F960" si="350">B952+E952</f>
        <v>0</v>
      </c>
      <c r="G952" s="184" t="s">
        <v>174</v>
      </c>
    </row>
    <row r="953" hidden="1" customHeight="1" spans="1:7">
      <c r="A953" s="182" t="s">
        <v>1121</v>
      </c>
      <c r="B953" s="185"/>
      <c r="C953" s="185">
        <v>0</v>
      </c>
      <c r="D953" s="185"/>
      <c r="E953" s="185">
        <f t="shared" si="349"/>
        <v>0</v>
      </c>
      <c r="F953" s="185">
        <f t="shared" si="350"/>
        <v>0</v>
      </c>
      <c r="G953" s="184" t="s">
        <v>174</v>
      </c>
    </row>
    <row r="954" hidden="1" customHeight="1" spans="1:7">
      <c r="A954" s="182" t="s">
        <v>1122</v>
      </c>
      <c r="B954" s="185"/>
      <c r="C954" s="185">
        <v>0</v>
      </c>
      <c r="D954" s="185"/>
      <c r="E954" s="185">
        <f t="shared" si="349"/>
        <v>0</v>
      </c>
      <c r="F954" s="185">
        <f t="shared" si="350"/>
        <v>0</v>
      </c>
      <c r="G954" s="184" t="s">
        <v>174</v>
      </c>
    </row>
    <row r="955" hidden="1" customHeight="1" spans="1:7">
      <c r="A955" s="182" t="s">
        <v>1123</v>
      </c>
      <c r="B955" s="185"/>
      <c r="C955" s="185">
        <v>0</v>
      </c>
      <c r="D955" s="185"/>
      <c r="E955" s="185">
        <f t="shared" si="349"/>
        <v>0</v>
      </c>
      <c r="F955" s="185">
        <f t="shared" si="350"/>
        <v>0</v>
      </c>
      <c r="G955" s="184" t="s">
        <v>174</v>
      </c>
    </row>
    <row r="956" hidden="1" customHeight="1" spans="1:7">
      <c r="A956" s="182" t="s">
        <v>1124</v>
      </c>
      <c r="B956" s="185"/>
      <c r="C956" s="185">
        <v>0</v>
      </c>
      <c r="D956" s="185"/>
      <c r="E956" s="185">
        <f t="shared" si="349"/>
        <v>0</v>
      </c>
      <c r="F956" s="185">
        <f t="shared" si="350"/>
        <v>0</v>
      </c>
      <c r="G956" s="184" t="s">
        <v>174</v>
      </c>
    </row>
    <row r="957" hidden="1" customHeight="1" spans="1:7">
      <c r="A957" s="182" t="s">
        <v>1125</v>
      </c>
      <c r="B957" s="185"/>
      <c r="C957" s="185">
        <v>0</v>
      </c>
      <c r="D957" s="185"/>
      <c r="E957" s="185">
        <f t="shared" si="349"/>
        <v>0</v>
      </c>
      <c r="F957" s="185">
        <f t="shared" si="350"/>
        <v>0</v>
      </c>
      <c r="G957" s="184" t="s">
        <v>174</v>
      </c>
    </row>
    <row r="958" hidden="1" customHeight="1" spans="1:7">
      <c r="A958" s="182" t="s">
        <v>1126</v>
      </c>
      <c r="B958" s="185"/>
      <c r="C958" s="185">
        <v>0</v>
      </c>
      <c r="D958" s="185"/>
      <c r="E958" s="185">
        <f t="shared" si="349"/>
        <v>0</v>
      </c>
      <c r="F958" s="185">
        <f t="shared" si="350"/>
        <v>0</v>
      </c>
      <c r="G958" s="184" t="s">
        <v>174</v>
      </c>
    </row>
    <row r="959" hidden="1" customHeight="1" spans="1:7">
      <c r="A959" s="182" t="s">
        <v>1127</v>
      </c>
      <c r="B959" s="185"/>
      <c r="C959" s="185">
        <v>0</v>
      </c>
      <c r="D959" s="185"/>
      <c r="E959" s="185">
        <f t="shared" si="349"/>
        <v>0</v>
      </c>
      <c r="F959" s="185">
        <f t="shared" si="350"/>
        <v>0</v>
      </c>
      <c r="G959" s="184" t="s">
        <v>174</v>
      </c>
    </row>
    <row r="960" hidden="1" customHeight="1" spans="1:7">
      <c r="A960" s="182" t="s">
        <v>1128</v>
      </c>
      <c r="B960" s="185"/>
      <c r="C960" s="185">
        <v>0</v>
      </c>
      <c r="D960" s="185"/>
      <c r="E960" s="185">
        <f t="shared" si="349"/>
        <v>0</v>
      </c>
      <c r="F960" s="185">
        <f t="shared" si="350"/>
        <v>0</v>
      </c>
      <c r="G960" s="184" t="s">
        <v>174</v>
      </c>
    </row>
    <row r="961" hidden="1" customHeight="1" spans="1:7">
      <c r="A961" s="182" t="s">
        <v>1129</v>
      </c>
      <c r="B961" s="183">
        <f t="shared" ref="B961:F961" si="351">SUM(B962:B965)</f>
        <v>0</v>
      </c>
      <c r="C961" s="183">
        <f t="shared" si="351"/>
        <v>0</v>
      </c>
      <c r="D961" s="183">
        <f t="shared" si="351"/>
        <v>0</v>
      </c>
      <c r="E961" s="183">
        <f t="shared" si="351"/>
        <v>0</v>
      </c>
      <c r="F961" s="183">
        <f t="shared" si="351"/>
        <v>0</v>
      </c>
      <c r="G961" s="184" t="s">
        <v>172</v>
      </c>
    </row>
    <row r="962" hidden="1" customHeight="1" spans="1:7">
      <c r="A962" s="182" t="s">
        <v>1130</v>
      </c>
      <c r="B962" s="185"/>
      <c r="C962" s="185">
        <v>0</v>
      </c>
      <c r="D962" s="185"/>
      <c r="E962" s="185">
        <f t="shared" ref="E962:E965" si="352">C962+D962</f>
        <v>0</v>
      </c>
      <c r="F962" s="185">
        <f t="shared" ref="F962:F965" si="353">B962+E962</f>
        <v>0</v>
      </c>
      <c r="G962" s="184" t="s">
        <v>174</v>
      </c>
    </row>
    <row r="963" hidden="1" customHeight="1" spans="1:7">
      <c r="A963" s="182" t="s">
        <v>1131</v>
      </c>
      <c r="B963" s="185"/>
      <c r="C963" s="185">
        <v>0</v>
      </c>
      <c r="D963" s="185"/>
      <c r="E963" s="185">
        <f t="shared" si="352"/>
        <v>0</v>
      </c>
      <c r="F963" s="185">
        <f t="shared" si="353"/>
        <v>0</v>
      </c>
      <c r="G963" s="184" t="s">
        <v>174</v>
      </c>
    </row>
    <row r="964" hidden="1" customHeight="1" spans="1:7">
      <c r="A964" s="182" t="s">
        <v>1132</v>
      </c>
      <c r="B964" s="185"/>
      <c r="C964" s="185">
        <v>0</v>
      </c>
      <c r="D964" s="185"/>
      <c r="E964" s="185">
        <f t="shared" si="352"/>
        <v>0</v>
      </c>
      <c r="F964" s="185">
        <f t="shared" si="353"/>
        <v>0</v>
      </c>
      <c r="G964" s="184" t="s">
        <v>174</v>
      </c>
    </row>
    <row r="965" hidden="1" customHeight="1" spans="1:7">
      <c r="A965" s="182" t="s">
        <v>1133</v>
      </c>
      <c r="B965" s="185"/>
      <c r="C965" s="185">
        <v>0</v>
      </c>
      <c r="D965" s="185"/>
      <c r="E965" s="185">
        <f t="shared" si="352"/>
        <v>0</v>
      </c>
      <c r="F965" s="185">
        <f t="shared" si="353"/>
        <v>0</v>
      </c>
      <c r="G965" s="184" t="s">
        <v>174</v>
      </c>
    </row>
    <row r="966" hidden="1" customHeight="1" spans="1:7">
      <c r="A966" s="182" t="s">
        <v>1134</v>
      </c>
      <c r="B966" s="183">
        <f t="shared" ref="B966:F966" si="354">SUM(B967:B972)</f>
        <v>0</v>
      </c>
      <c r="C966" s="183">
        <f t="shared" si="354"/>
        <v>0</v>
      </c>
      <c r="D966" s="183">
        <f t="shared" si="354"/>
        <v>0</v>
      </c>
      <c r="E966" s="183">
        <f t="shared" si="354"/>
        <v>0</v>
      </c>
      <c r="F966" s="183">
        <f t="shared" si="354"/>
        <v>0</v>
      </c>
      <c r="G966" s="184" t="s">
        <v>172</v>
      </c>
    </row>
    <row r="967" hidden="1" customHeight="1" spans="1:7">
      <c r="A967" s="182" t="s">
        <v>1135</v>
      </c>
      <c r="B967" s="185"/>
      <c r="C967" s="185">
        <v>0</v>
      </c>
      <c r="D967" s="185"/>
      <c r="E967" s="185">
        <f t="shared" ref="E967:E972" si="355">C967+D967</f>
        <v>0</v>
      </c>
      <c r="F967" s="185">
        <f t="shared" ref="F967:F972" si="356">B967+E967</f>
        <v>0</v>
      </c>
      <c r="G967" s="184" t="s">
        <v>174</v>
      </c>
    </row>
    <row r="968" hidden="1" customHeight="1" spans="1:7">
      <c r="A968" s="182" t="s">
        <v>1136</v>
      </c>
      <c r="B968" s="185"/>
      <c r="C968" s="185">
        <v>0</v>
      </c>
      <c r="D968" s="185"/>
      <c r="E968" s="185">
        <f t="shared" si="355"/>
        <v>0</v>
      </c>
      <c r="F968" s="185">
        <f t="shared" si="356"/>
        <v>0</v>
      </c>
      <c r="G968" s="184" t="s">
        <v>174</v>
      </c>
    </row>
    <row r="969" hidden="1" customHeight="1" spans="1:7">
      <c r="A969" s="182" t="s">
        <v>1137</v>
      </c>
      <c r="B969" s="185"/>
      <c r="C969" s="185">
        <v>0</v>
      </c>
      <c r="D969" s="185"/>
      <c r="E969" s="185">
        <f t="shared" si="355"/>
        <v>0</v>
      </c>
      <c r="F969" s="185">
        <f t="shared" si="356"/>
        <v>0</v>
      </c>
      <c r="G969" s="184" t="s">
        <v>174</v>
      </c>
    </row>
    <row r="970" hidden="1" customHeight="1" spans="1:7">
      <c r="A970" s="182" t="s">
        <v>1138</v>
      </c>
      <c r="B970" s="185"/>
      <c r="C970" s="185">
        <v>0</v>
      </c>
      <c r="D970" s="185"/>
      <c r="E970" s="185">
        <f t="shared" si="355"/>
        <v>0</v>
      </c>
      <c r="F970" s="185">
        <f t="shared" si="356"/>
        <v>0</v>
      </c>
      <c r="G970" s="184" t="s">
        <v>174</v>
      </c>
    </row>
    <row r="971" hidden="1" customHeight="1" spans="1:7">
      <c r="A971" s="182" t="s">
        <v>1139</v>
      </c>
      <c r="B971" s="185"/>
      <c r="C971" s="185">
        <v>0</v>
      </c>
      <c r="D971" s="185"/>
      <c r="E971" s="185">
        <f t="shared" si="355"/>
        <v>0</v>
      </c>
      <c r="F971" s="185">
        <f t="shared" si="356"/>
        <v>0</v>
      </c>
      <c r="G971" s="184" t="s">
        <v>174</v>
      </c>
    </row>
    <row r="972" hidden="1" customHeight="1" spans="1:7">
      <c r="A972" s="182" t="s">
        <v>1140</v>
      </c>
      <c r="B972" s="185"/>
      <c r="C972" s="185">
        <v>0</v>
      </c>
      <c r="D972" s="185"/>
      <c r="E972" s="185">
        <f t="shared" si="355"/>
        <v>0</v>
      </c>
      <c r="F972" s="185">
        <f t="shared" si="356"/>
        <v>0</v>
      </c>
      <c r="G972" s="184" t="s">
        <v>174</v>
      </c>
    </row>
    <row r="973" hidden="1" customHeight="1" spans="1:7">
      <c r="A973" s="182" t="s">
        <v>1141</v>
      </c>
      <c r="B973" s="183">
        <f t="shared" ref="B973:F973" si="357">SUM(B974:B977)</f>
        <v>0</v>
      </c>
      <c r="C973" s="183">
        <f t="shared" si="357"/>
        <v>0</v>
      </c>
      <c r="D973" s="183">
        <f t="shared" si="357"/>
        <v>0</v>
      </c>
      <c r="E973" s="183">
        <f t="shared" si="357"/>
        <v>0</v>
      </c>
      <c r="F973" s="183">
        <f t="shared" si="357"/>
        <v>0</v>
      </c>
      <c r="G973" s="184" t="s">
        <v>172</v>
      </c>
    </row>
    <row r="974" hidden="1" customHeight="1" spans="1:7">
      <c r="A974" s="182" t="s">
        <v>1142</v>
      </c>
      <c r="B974" s="185"/>
      <c r="C974" s="185">
        <v>0</v>
      </c>
      <c r="D974" s="185"/>
      <c r="E974" s="185">
        <f t="shared" ref="E974:E977" si="358">C974+D974</f>
        <v>0</v>
      </c>
      <c r="F974" s="185">
        <f t="shared" ref="F974:F977" si="359">B974+E974</f>
        <v>0</v>
      </c>
      <c r="G974" s="184" t="s">
        <v>174</v>
      </c>
    </row>
    <row r="975" hidden="1" customHeight="1" spans="1:7">
      <c r="A975" s="182" t="s">
        <v>1143</v>
      </c>
      <c r="B975" s="185"/>
      <c r="C975" s="185">
        <v>0</v>
      </c>
      <c r="D975" s="185"/>
      <c r="E975" s="185">
        <f t="shared" si="358"/>
        <v>0</v>
      </c>
      <c r="F975" s="185">
        <f t="shared" si="359"/>
        <v>0</v>
      </c>
      <c r="G975" s="184" t="s">
        <v>174</v>
      </c>
    </row>
    <row r="976" hidden="1" customHeight="1" spans="1:7">
      <c r="A976" s="182" t="s">
        <v>1144</v>
      </c>
      <c r="B976" s="185"/>
      <c r="C976" s="185">
        <v>0</v>
      </c>
      <c r="D976" s="185"/>
      <c r="E976" s="185">
        <f t="shared" si="358"/>
        <v>0</v>
      </c>
      <c r="F976" s="185">
        <f t="shared" si="359"/>
        <v>0</v>
      </c>
      <c r="G976" s="184" t="s">
        <v>174</v>
      </c>
    </row>
    <row r="977" hidden="1" customHeight="1" spans="1:7">
      <c r="A977" s="182" t="s">
        <v>1145</v>
      </c>
      <c r="B977" s="185"/>
      <c r="C977" s="185">
        <v>0</v>
      </c>
      <c r="D977" s="185"/>
      <c r="E977" s="185">
        <f t="shared" si="358"/>
        <v>0</v>
      </c>
      <c r="F977" s="185">
        <f t="shared" si="359"/>
        <v>0</v>
      </c>
      <c r="G977" s="184" t="s">
        <v>174</v>
      </c>
    </row>
    <row r="978" hidden="1" customHeight="1" spans="1:7">
      <c r="A978" s="182" t="s">
        <v>1146</v>
      </c>
      <c r="B978" s="183">
        <f t="shared" ref="B978:F978" si="360">SUM(B979:B980)</f>
        <v>0</v>
      </c>
      <c r="C978" s="183">
        <f t="shared" si="360"/>
        <v>142</v>
      </c>
      <c r="D978" s="183">
        <f t="shared" si="360"/>
        <v>0</v>
      </c>
      <c r="E978" s="183">
        <f t="shared" si="360"/>
        <v>142</v>
      </c>
      <c r="F978" s="183">
        <f t="shared" si="360"/>
        <v>142</v>
      </c>
      <c r="G978" s="184" t="s">
        <v>172</v>
      </c>
    </row>
    <row r="979" hidden="1" customHeight="1" spans="1:7">
      <c r="A979" s="182" t="s">
        <v>1147</v>
      </c>
      <c r="B979" s="185"/>
      <c r="C979" s="185">
        <v>0</v>
      </c>
      <c r="D979" s="185"/>
      <c r="E979" s="185">
        <f t="shared" ref="E979:E991" si="361">C979+D979</f>
        <v>0</v>
      </c>
      <c r="F979" s="185">
        <f t="shared" ref="F979:F991" si="362">B979+E979</f>
        <v>0</v>
      </c>
      <c r="G979" s="184" t="s">
        <v>174</v>
      </c>
    </row>
    <row r="980" hidden="1" customHeight="1" spans="1:7">
      <c r="A980" s="182" t="s">
        <v>1148</v>
      </c>
      <c r="B980" s="185"/>
      <c r="C980" s="185">
        <v>142</v>
      </c>
      <c r="D980" s="185"/>
      <c r="E980" s="185">
        <f t="shared" si="361"/>
        <v>142</v>
      </c>
      <c r="F980" s="185">
        <f t="shared" si="362"/>
        <v>142</v>
      </c>
      <c r="G980" s="184" t="s">
        <v>174</v>
      </c>
    </row>
    <row r="981" customHeight="1" spans="1:7">
      <c r="A981" s="179" t="s">
        <v>1149</v>
      </c>
      <c r="B981" s="180">
        <f t="shared" ref="B981:F981" si="363">SUM(B982,B992,B1008,B1013,B1027,B1034,B1041)</f>
        <v>5</v>
      </c>
      <c r="C981" s="180">
        <f t="shared" si="363"/>
        <v>0</v>
      </c>
      <c r="D981" s="180">
        <f t="shared" si="363"/>
        <v>0</v>
      </c>
      <c r="E981" s="180">
        <f t="shared" si="363"/>
        <v>0</v>
      </c>
      <c r="F981" s="180">
        <f t="shared" si="363"/>
        <v>5</v>
      </c>
      <c r="G981" s="181" t="s">
        <v>170</v>
      </c>
    </row>
    <row r="982" hidden="1" customHeight="1" spans="1:7">
      <c r="A982" s="182" t="s">
        <v>1150</v>
      </c>
      <c r="B982" s="183">
        <f t="shared" ref="B982:F982" si="364">SUM(B983:B991)</f>
        <v>0</v>
      </c>
      <c r="C982" s="183">
        <f t="shared" si="364"/>
        <v>0</v>
      </c>
      <c r="D982" s="183">
        <f t="shared" si="364"/>
        <v>0</v>
      </c>
      <c r="E982" s="183">
        <f t="shared" si="364"/>
        <v>0</v>
      </c>
      <c r="F982" s="183">
        <f t="shared" si="364"/>
        <v>0</v>
      </c>
      <c r="G982" s="184" t="s">
        <v>172</v>
      </c>
    </row>
    <row r="983" hidden="1" customHeight="1" spans="1:7">
      <c r="A983" s="182" t="s">
        <v>1151</v>
      </c>
      <c r="B983" s="185"/>
      <c r="C983" s="185">
        <v>0</v>
      </c>
      <c r="D983" s="185"/>
      <c r="E983" s="185">
        <f t="shared" si="361"/>
        <v>0</v>
      </c>
      <c r="F983" s="185">
        <f t="shared" si="362"/>
        <v>0</v>
      </c>
      <c r="G983" s="184" t="s">
        <v>174</v>
      </c>
    </row>
    <row r="984" hidden="1" customHeight="1" spans="1:7">
      <c r="A984" s="182" t="s">
        <v>1152</v>
      </c>
      <c r="B984" s="185"/>
      <c r="C984" s="185">
        <v>0</v>
      </c>
      <c r="D984" s="185"/>
      <c r="E984" s="185">
        <f t="shared" si="361"/>
        <v>0</v>
      </c>
      <c r="F984" s="185">
        <f t="shared" si="362"/>
        <v>0</v>
      </c>
      <c r="G984" s="184" t="s">
        <v>174</v>
      </c>
    </row>
    <row r="985" hidden="1" customHeight="1" spans="1:7">
      <c r="A985" s="182" t="s">
        <v>1153</v>
      </c>
      <c r="B985" s="185"/>
      <c r="C985" s="185">
        <v>0</v>
      </c>
      <c r="D985" s="185"/>
      <c r="E985" s="185">
        <f t="shared" si="361"/>
        <v>0</v>
      </c>
      <c r="F985" s="185">
        <f t="shared" si="362"/>
        <v>0</v>
      </c>
      <c r="G985" s="184" t="s">
        <v>174</v>
      </c>
    </row>
    <row r="986" hidden="1" customHeight="1" spans="1:7">
      <c r="A986" s="182" t="s">
        <v>1154</v>
      </c>
      <c r="B986" s="185"/>
      <c r="C986" s="185">
        <v>0</v>
      </c>
      <c r="D986" s="185"/>
      <c r="E986" s="185">
        <f t="shared" si="361"/>
        <v>0</v>
      </c>
      <c r="F986" s="185">
        <f t="shared" si="362"/>
        <v>0</v>
      </c>
      <c r="G986" s="184" t="s">
        <v>174</v>
      </c>
    </row>
    <row r="987" hidden="1" customHeight="1" spans="1:7">
      <c r="A987" s="182" t="s">
        <v>1155</v>
      </c>
      <c r="B987" s="185"/>
      <c r="C987" s="185">
        <v>0</v>
      </c>
      <c r="D987" s="185"/>
      <c r="E987" s="185">
        <f t="shared" si="361"/>
        <v>0</v>
      </c>
      <c r="F987" s="185">
        <f t="shared" si="362"/>
        <v>0</v>
      </c>
      <c r="G987" s="184" t="s">
        <v>174</v>
      </c>
    </row>
    <row r="988" hidden="1" customHeight="1" spans="1:7">
      <c r="A988" s="182" t="s">
        <v>1156</v>
      </c>
      <c r="B988" s="185"/>
      <c r="C988" s="185">
        <v>0</v>
      </c>
      <c r="D988" s="185"/>
      <c r="E988" s="185">
        <f t="shared" si="361"/>
        <v>0</v>
      </c>
      <c r="F988" s="185">
        <f t="shared" si="362"/>
        <v>0</v>
      </c>
      <c r="G988" s="184" t="s">
        <v>174</v>
      </c>
    </row>
    <row r="989" hidden="1" customHeight="1" spans="1:7">
      <c r="A989" s="182" t="s">
        <v>1157</v>
      </c>
      <c r="B989" s="185"/>
      <c r="C989" s="185">
        <v>0</v>
      </c>
      <c r="D989" s="185"/>
      <c r="E989" s="185">
        <f t="shared" si="361"/>
        <v>0</v>
      </c>
      <c r="F989" s="185">
        <f t="shared" si="362"/>
        <v>0</v>
      </c>
      <c r="G989" s="184" t="s">
        <v>174</v>
      </c>
    </row>
    <row r="990" hidden="1" customHeight="1" spans="1:7">
      <c r="A990" s="182" t="s">
        <v>1158</v>
      </c>
      <c r="B990" s="185"/>
      <c r="C990" s="185">
        <v>0</v>
      </c>
      <c r="D990" s="185"/>
      <c r="E990" s="185">
        <f t="shared" si="361"/>
        <v>0</v>
      </c>
      <c r="F990" s="185">
        <f t="shared" si="362"/>
        <v>0</v>
      </c>
      <c r="G990" s="184" t="s">
        <v>174</v>
      </c>
    </row>
    <row r="991" hidden="1" customHeight="1" spans="1:7">
      <c r="A991" s="182" t="s">
        <v>1159</v>
      </c>
      <c r="B991" s="185"/>
      <c r="C991" s="185">
        <v>0</v>
      </c>
      <c r="D991" s="185"/>
      <c r="E991" s="185">
        <f t="shared" si="361"/>
        <v>0</v>
      </c>
      <c r="F991" s="185">
        <f t="shared" si="362"/>
        <v>0</v>
      </c>
      <c r="G991" s="184" t="s">
        <v>174</v>
      </c>
    </row>
    <row r="992" hidden="1" customHeight="1" spans="1:7">
      <c r="A992" s="182" t="s">
        <v>1160</v>
      </c>
      <c r="B992" s="183">
        <f t="shared" ref="B992:F992" si="365">SUM(B993:B1007)</f>
        <v>0</v>
      </c>
      <c r="C992" s="183">
        <f t="shared" si="365"/>
        <v>0</v>
      </c>
      <c r="D992" s="183">
        <f t="shared" si="365"/>
        <v>0</v>
      </c>
      <c r="E992" s="183">
        <f t="shared" si="365"/>
        <v>0</v>
      </c>
      <c r="F992" s="183">
        <f t="shared" si="365"/>
        <v>0</v>
      </c>
      <c r="G992" s="184" t="s">
        <v>172</v>
      </c>
    </row>
    <row r="993" hidden="1" customHeight="1" spans="1:7">
      <c r="A993" s="182" t="s">
        <v>1161</v>
      </c>
      <c r="B993" s="185"/>
      <c r="C993" s="185">
        <v>0</v>
      </c>
      <c r="D993" s="185"/>
      <c r="E993" s="185">
        <f t="shared" ref="E993:E1007" si="366">C993+D993</f>
        <v>0</v>
      </c>
      <c r="F993" s="185">
        <f t="shared" ref="F993:F1007" si="367">B993+E993</f>
        <v>0</v>
      </c>
      <c r="G993" s="184" t="s">
        <v>174</v>
      </c>
    </row>
    <row r="994" hidden="1" customHeight="1" spans="1:7">
      <c r="A994" s="182" t="s">
        <v>1162</v>
      </c>
      <c r="B994" s="185"/>
      <c r="C994" s="185">
        <v>0</v>
      </c>
      <c r="D994" s="185"/>
      <c r="E994" s="185">
        <f t="shared" si="366"/>
        <v>0</v>
      </c>
      <c r="F994" s="185">
        <f t="shared" si="367"/>
        <v>0</v>
      </c>
      <c r="G994" s="184" t="s">
        <v>174</v>
      </c>
    </row>
    <row r="995" hidden="1" customHeight="1" spans="1:7">
      <c r="A995" s="182" t="s">
        <v>1163</v>
      </c>
      <c r="B995" s="185"/>
      <c r="C995" s="185">
        <v>0</v>
      </c>
      <c r="D995" s="185"/>
      <c r="E995" s="185">
        <f t="shared" si="366"/>
        <v>0</v>
      </c>
      <c r="F995" s="185">
        <f t="shared" si="367"/>
        <v>0</v>
      </c>
      <c r="G995" s="184" t="s">
        <v>174</v>
      </c>
    </row>
    <row r="996" hidden="1" customHeight="1" spans="1:7">
      <c r="A996" s="182" t="s">
        <v>1164</v>
      </c>
      <c r="B996" s="185"/>
      <c r="C996" s="185">
        <v>0</v>
      </c>
      <c r="D996" s="185"/>
      <c r="E996" s="185">
        <f t="shared" si="366"/>
        <v>0</v>
      </c>
      <c r="F996" s="185">
        <f t="shared" si="367"/>
        <v>0</v>
      </c>
      <c r="G996" s="184" t="s">
        <v>174</v>
      </c>
    </row>
    <row r="997" hidden="1" customHeight="1" spans="1:7">
      <c r="A997" s="182" t="s">
        <v>1165</v>
      </c>
      <c r="B997" s="185"/>
      <c r="C997" s="185">
        <v>0</v>
      </c>
      <c r="D997" s="185"/>
      <c r="E997" s="185">
        <f t="shared" si="366"/>
        <v>0</v>
      </c>
      <c r="F997" s="185">
        <f t="shared" si="367"/>
        <v>0</v>
      </c>
      <c r="G997" s="184" t="s">
        <v>174</v>
      </c>
    </row>
    <row r="998" hidden="1" customHeight="1" spans="1:7">
      <c r="A998" s="182" t="s">
        <v>1166</v>
      </c>
      <c r="B998" s="185"/>
      <c r="C998" s="185">
        <v>0</v>
      </c>
      <c r="D998" s="185"/>
      <c r="E998" s="185">
        <f t="shared" si="366"/>
        <v>0</v>
      </c>
      <c r="F998" s="185">
        <f t="shared" si="367"/>
        <v>0</v>
      </c>
      <c r="G998" s="184" t="s">
        <v>174</v>
      </c>
    </row>
    <row r="999" hidden="1" customHeight="1" spans="1:7">
      <c r="A999" s="182" t="s">
        <v>1167</v>
      </c>
      <c r="B999" s="185"/>
      <c r="C999" s="185">
        <v>0</v>
      </c>
      <c r="D999" s="185"/>
      <c r="E999" s="185">
        <f t="shared" si="366"/>
        <v>0</v>
      </c>
      <c r="F999" s="185">
        <f t="shared" si="367"/>
        <v>0</v>
      </c>
      <c r="G999" s="184" t="s">
        <v>174</v>
      </c>
    </row>
    <row r="1000" hidden="1" customHeight="1" spans="1:7">
      <c r="A1000" s="182" t="s">
        <v>1168</v>
      </c>
      <c r="B1000" s="185"/>
      <c r="C1000" s="185">
        <v>0</v>
      </c>
      <c r="D1000" s="185"/>
      <c r="E1000" s="185">
        <f t="shared" si="366"/>
        <v>0</v>
      </c>
      <c r="F1000" s="185">
        <f t="shared" si="367"/>
        <v>0</v>
      </c>
      <c r="G1000" s="184" t="s">
        <v>174</v>
      </c>
    </row>
    <row r="1001" hidden="1" customHeight="1" spans="1:7">
      <c r="A1001" s="182" t="s">
        <v>1169</v>
      </c>
      <c r="B1001" s="185"/>
      <c r="C1001" s="185">
        <v>0</v>
      </c>
      <c r="D1001" s="185"/>
      <c r="E1001" s="185">
        <f t="shared" si="366"/>
        <v>0</v>
      </c>
      <c r="F1001" s="185">
        <f t="shared" si="367"/>
        <v>0</v>
      </c>
      <c r="G1001" s="184" t="s">
        <v>174</v>
      </c>
    </row>
    <row r="1002" hidden="1" customHeight="1" spans="1:7">
      <c r="A1002" s="182" t="s">
        <v>1170</v>
      </c>
      <c r="B1002" s="185"/>
      <c r="C1002" s="185">
        <v>0</v>
      </c>
      <c r="D1002" s="185"/>
      <c r="E1002" s="185">
        <f t="shared" si="366"/>
        <v>0</v>
      </c>
      <c r="F1002" s="185">
        <f t="shared" si="367"/>
        <v>0</v>
      </c>
      <c r="G1002" s="184" t="s">
        <v>174</v>
      </c>
    </row>
    <row r="1003" hidden="1" customHeight="1" spans="1:7">
      <c r="A1003" s="182" t="s">
        <v>1171</v>
      </c>
      <c r="B1003" s="185"/>
      <c r="C1003" s="185">
        <v>0</v>
      </c>
      <c r="D1003" s="185"/>
      <c r="E1003" s="185">
        <f t="shared" si="366"/>
        <v>0</v>
      </c>
      <c r="F1003" s="185">
        <f t="shared" si="367"/>
        <v>0</v>
      </c>
      <c r="G1003" s="184" t="s">
        <v>174</v>
      </c>
    </row>
    <row r="1004" hidden="1" customHeight="1" spans="1:7">
      <c r="A1004" s="182" t="s">
        <v>1172</v>
      </c>
      <c r="B1004" s="185"/>
      <c r="C1004" s="185">
        <v>0</v>
      </c>
      <c r="D1004" s="185"/>
      <c r="E1004" s="185">
        <f t="shared" si="366"/>
        <v>0</v>
      </c>
      <c r="F1004" s="185">
        <f t="shared" si="367"/>
        <v>0</v>
      </c>
      <c r="G1004" s="184" t="s">
        <v>174</v>
      </c>
    </row>
    <row r="1005" hidden="1" customHeight="1" spans="1:7">
      <c r="A1005" s="182" t="s">
        <v>1173</v>
      </c>
      <c r="B1005" s="185"/>
      <c r="C1005" s="185">
        <v>0</v>
      </c>
      <c r="D1005" s="185"/>
      <c r="E1005" s="185">
        <f t="shared" si="366"/>
        <v>0</v>
      </c>
      <c r="F1005" s="185">
        <f t="shared" si="367"/>
        <v>0</v>
      </c>
      <c r="G1005" s="184" t="s">
        <v>174</v>
      </c>
    </row>
    <row r="1006" hidden="1" customHeight="1" spans="1:7">
      <c r="A1006" s="182" t="s">
        <v>1174</v>
      </c>
      <c r="B1006" s="185"/>
      <c r="C1006" s="185">
        <v>0</v>
      </c>
      <c r="D1006" s="185"/>
      <c r="E1006" s="185">
        <f t="shared" si="366"/>
        <v>0</v>
      </c>
      <c r="F1006" s="185">
        <f t="shared" si="367"/>
        <v>0</v>
      </c>
      <c r="G1006" s="184" t="s">
        <v>174</v>
      </c>
    </row>
    <row r="1007" hidden="1" customHeight="1" spans="1:7">
      <c r="A1007" s="182" t="s">
        <v>1175</v>
      </c>
      <c r="B1007" s="185"/>
      <c r="C1007" s="185">
        <v>0</v>
      </c>
      <c r="D1007" s="185"/>
      <c r="E1007" s="185">
        <f t="shared" si="366"/>
        <v>0</v>
      </c>
      <c r="F1007" s="185">
        <f t="shared" si="367"/>
        <v>0</v>
      </c>
      <c r="G1007" s="184" t="s">
        <v>174</v>
      </c>
    </row>
    <row r="1008" hidden="1" customHeight="1" spans="1:7">
      <c r="A1008" s="182" t="s">
        <v>1176</v>
      </c>
      <c r="B1008" s="183">
        <f t="shared" ref="B1008:F1008" si="368">SUM(B1009:B1012)</f>
        <v>0</v>
      </c>
      <c r="C1008" s="183">
        <f t="shared" si="368"/>
        <v>0</v>
      </c>
      <c r="D1008" s="183">
        <f t="shared" si="368"/>
        <v>0</v>
      </c>
      <c r="E1008" s="183">
        <f t="shared" si="368"/>
        <v>0</v>
      </c>
      <c r="F1008" s="183">
        <f t="shared" si="368"/>
        <v>0</v>
      </c>
      <c r="G1008" s="184" t="s">
        <v>172</v>
      </c>
    </row>
    <row r="1009" hidden="1" customHeight="1" spans="1:7">
      <c r="A1009" s="182" t="s">
        <v>1177</v>
      </c>
      <c r="B1009" s="185"/>
      <c r="C1009" s="185">
        <v>0</v>
      </c>
      <c r="D1009" s="185"/>
      <c r="E1009" s="185">
        <f t="shared" ref="E1009:E1012" si="369">C1009+D1009</f>
        <v>0</v>
      </c>
      <c r="F1009" s="185">
        <f t="shared" ref="F1009:F1012" si="370">B1009+E1009</f>
        <v>0</v>
      </c>
      <c r="G1009" s="184" t="s">
        <v>174</v>
      </c>
    </row>
    <row r="1010" hidden="1" customHeight="1" spans="1:7">
      <c r="A1010" s="182" t="s">
        <v>1178</v>
      </c>
      <c r="B1010" s="185"/>
      <c r="C1010" s="185">
        <v>0</v>
      </c>
      <c r="D1010" s="185"/>
      <c r="E1010" s="185">
        <f t="shared" si="369"/>
        <v>0</v>
      </c>
      <c r="F1010" s="185">
        <f t="shared" si="370"/>
        <v>0</v>
      </c>
      <c r="G1010" s="184" t="s">
        <v>174</v>
      </c>
    </row>
    <row r="1011" hidden="1" customHeight="1" spans="1:7">
      <c r="A1011" s="182" t="s">
        <v>1179</v>
      </c>
      <c r="B1011" s="185"/>
      <c r="C1011" s="185">
        <v>0</v>
      </c>
      <c r="D1011" s="185"/>
      <c r="E1011" s="185">
        <f t="shared" si="369"/>
        <v>0</v>
      </c>
      <c r="F1011" s="185">
        <f t="shared" si="370"/>
        <v>0</v>
      </c>
      <c r="G1011" s="184" t="s">
        <v>174</v>
      </c>
    </row>
    <row r="1012" hidden="1" customHeight="1" spans="1:7">
      <c r="A1012" s="182" t="s">
        <v>1180</v>
      </c>
      <c r="B1012" s="185"/>
      <c r="C1012" s="185">
        <v>0</v>
      </c>
      <c r="D1012" s="185"/>
      <c r="E1012" s="185">
        <f t="shared" si="369"/>
        <v>0</v>
      </c>
      <c r="F1012" s="185">
        <f t="shared" si="370"/>
        <v>0</v>
      </c>
      <c r="G1012" s="184" t="s">
        <v>174</v>
      </c>
    </row>
    <row r="1013" hidden="1" customHeight="1" spans="1:7">
      <c r="A1013" s="182" t="s">
        <v>1181</v>
      </c>
      <c r="B1013" s="183">
        <f t="shared" ref="B1013:F1013" si="371">SUM(B1014:B1026)</f>
        <v>0</v>
      </c>
      <c r="C1013" s="183">
        <f t="shared" si="371"/>
        <v>0</v>
      </c>
      <c r="D1013" s="183">
        <f t="shared" si="371"/>
        <v>0</v>
      </c>
      <c r="E1013" s="183">
        <f t="shared" si="371"/>
        <v>0</v>
      </c>
      <c r="F1013" s="183">
        <f t="shared" si="371"/>
        <v>0</v>
      </c>
      <c r="G1013" s="184" t="s">
        <v>172</v>
      </c>
    </row>
    <row r="1014" hidden="1" customHeight="1" spans="1:7">
      <c r="A1014" s="182" t="s">
        <v>1182</v>
      </c>
      <c r="B1014" s="185"/>
      <c r="C1014" s="185">
        <v>0</v>
      </c>
      <c r="D1014" s="185"/>
      <c r="E1014" s="185">
        <f t="shared" ref="E1014:E1026" si="372">C1014+D1014</f>
        <v>0</v>
      </c>
      <c r="F1014" s="185">
        <f t="shared" ref="F1014:F1026" si="373">B1014+E1014</f>
        <v>0</v>
      </c>
      <c r="G1014" s="184" t="s">
        <v>174</v>
      </c>
    </row>
    <row r="1015" hidden="1" customHeight="1" spans="1:7">
      <c r="A1015" s="182" t="s">
        <v>1183</v>
      </c>
      <c r="B1015" s="185"/>
      <c r="C1015" s="185">
        <v>0</v>
      </c>
      <c r="D1015" s="185"/>
      <c r="E1015" s="185">
        <f t="shared" si="372"/>
        <v>0</v>
      </c>
      <c r="F1015" s="185">
        <f t="shared" si="373"/>
        <v>0</v>
      </c>
      <c r="G1015" s="184" t="s">
        <v>174</v>
      </c>
    </row>
    <row r="1016" hidden="1" customHeight="1" spans="1:7">
      <c r="A1016" s="182" t="s">
        <v>1184</v>
      </c>
      <c r="B1016" s="185"/>
      <c r="C1016" s="185">
        <v>0</v>
      </c>
      <c r="D1016" s="185"/>
      <c r="E1016" s="185">
        <f t="shared" si="372"/>
        <v>0</v>
      </c>
      <c r="F1016" s="185">
        <f t="shared" si="373"/>
        <v>0</v>
      </c>
      <c r="G1016" s="184" t="s">
        <v>174</v>
      </c>
    </row>
    <row r="1017" hidden="1" customHeight="1" spans="1:7">
      <c r="A1017" s="182" t="s">
        <v>1185</v>
      </c>
      <c r="B1017" s="185"/>
      <c r="C1017" s="185">
        <v>0</v>
      </c>
      <c r="D1017" s="185"/>
      <c r="E1017" s="185">
        <f t="shared" si="372"/>
        <v>0</v>
      </c>
      <c r="F1017" s="185">
        <f t="shared" si="373"/>
        <v>0</v>
      </c>
      <c r="G1017" s="184" t="s">
        <v>174</v>
      </c>
    </row>
    <row r="1018" hidden="1" customHeight="1" spans="1:7">
      <c r="A1018" s="182" t="s">
        <v>1186</v>
      </c>
      <c r="B1018" s="185"/>
      <c r="C1018" s="185">
        <v>0</v>
      </c>
      <c r="D1018" s="185"/>
      <c r="E1018" s="185">
        <f t="shared" si="372"/>
        <v>0</v>
      </c>
      <c r="F1018" s="185">
        <f t="shared" si="373"/>
        <v>0</v>
      </c>
      <c r="G1018" s="184" t="s">
        <v>174</v>
      </c>
    </row>
    <row r="1019" hidden="1" customHeight="1" spans="1:7">
      <c r="A1019" s="182" t="s">
        <v>1187</v>
      </c>
      <c r="B1019" s="185"/>
      <c r="C1019" s="185">
        <v>0</v>
      </c>
      <c r="D1019" s="185"/>
      <c r="E1019" s="185">
        <f t="shared" si="372"/>
        <v>0</v>
      </c>
      <c r="F1019" s="185">
        <f t="shared" si="373"/>
        <v>0</v>
      </c>
      <c r="G1019" s="184" t="s">
        <v>174</v>
      </c>
    </row>
    <row r="1020" hidden="1" customHeight="1" spans="1:7">
      <c r="A1020" s="182" t="s">
        <v>1188</v>
      </c>
      <c r="B1020" s="185"/>
      <c r="C1020" s="185">
        <v>0</v>
      </c>
      <c r="D1020" s="185"/>
      <c r="E1020" s="185">
        <f t="shared" si="372"/>
        <v>0</v>
      </c>
      <c r="F1020" s="185">
        <f t="shared" si="373"/>
        <v>0</v>
      </c>
      <c r="G1020" s="184" t="s">
        <v>174</v>
      </c>
    </row>
    <row r="1021" hidden="1" customHeight="1" spans="1:7">
      <c r="A1021" s="182" t="s">
        <v>1189</v>
      </c>
      <c r="B1021" s="185"/>
      <c r="C1021" s="185">
        <v>0</v>
      </c>
      <c r="D1021" s="185"/>
      <c r="E1021" s="185">
        <f t="shared" si="372"/>
        <v>0</v>
      </c>
      <c r="F1021" s="185">
        <f t="shared" si="373"/>
        <v>0</v>
      </c>
      <c r="G1021" s="184" t="s">
        <v>174</v>
      </c>
    </row>
    <row r="1022" hidden="1" customHeight="1" spans="1:7">
      <c r="A1022" s="182" t="s">
        <v>1190</v>
      </c>
      <c r="B1022" s="185"/>
      <c r="C1022" s="185">
        <v>0</v>
      </c>
      <c r="D1022" s="185"/>
      <c r="E1022" s="185">
        <f t="shared" si="372"/>
        <v>0</v>
      </c>
      <c r="F1022" s="185">
        <f t="shared" si="373"/>
        <v>0</v>
      </c>
      <c r="G1022" s="184" t="s">
        <v>174</v>
      </c>
    </row>
    <row r="1023" hidden="1" customHeight="1" spans="1:7">
      <c r="A1023" s="182" t="s">
        <v>1191</v>
      </c>
      <c r="B1023" s="185"/>
      <c r="C1023" s="185">
        <v>0</v>
      </c>
      <c r="D1023" s="185"/>
      <c r="E1023" s="185">
        <f t="shared" si="372"/>
        <v>0</v>
      </c>
      <c r="F1023" s="185">
        <f t="shared" si="373"/>
        <v>0</v>
      </c>
      <c r="G1023" s="184" t="s">
        <v>174</v>
      </c>
    </row>
    <row r="1024" hidden="1" customHeight="1" spans="1:7">
      <c r="A1024" s="182" t="s">
        <v>1192</v>
      </c>
      <c r="B1024" s="185"/>
      <c r="C1024" s="185">
        <v>0</v>
      </c>
      <c r="D1024" s="185"/>
      <c r="E1024" s="185">
        <f t="shared" si="372"/>
        <v>0</v>
      </c>
      <c r="F1024" s="185">
        <f t="shared" si="373"/>
        <v>0</v>
      </c>
      <c r="G1024" s="184" t="s">
        <v>174</v>
      </c>
    </row>
    <row r="1025" hidden="1" customHeight="1" spans="1:7">
      <c r="A1025" s="182" t="s">
        <v>1193</v>
      </c>
      <c r="B1025" s="185"/>
      <c r="C1025" s="185">
        <v>0</v>
      </c>
      <c r="D1025" s="185"/>
      <c r="E1025" s="185">
        <f t="shared" si="372"/>
        <v>0</v>
      </c>
      <c r="F1025" s="185">
        <f t="shared" si="373"/>
        <v>0</v>
      </c>
      <c r="G1025" s="184" t="s">
        <v>174</v>
      </c>
    </row>
    <row r="1026" hidden="1" customHeight="1" spans="1:7">
      <c r="A1026" s="182" t="s">
        <v>1194</v>
      </c>
      <c r="B1026" s="185"/>
      <c r="C1026" s="185">
        <v>0</v>
      </c>
      <c r="D1026" s="185"/>
      <c r="E1026" s="185">
        <f t="shared" si="372"/>
        <v>0</v>
      </c>
      <c r="F1026" s="185">
        <f t="shared" si="373"/>
        <v>0</v>
      </c>
      <c r="G1026" s="184" t="s">
        <v>174</v>
      </c>
    </row>
    <row r="1027" hidden="1" customHeight="1" spans="1:7">
      <c r="A1027" s="182" t="s">
        <v>1195</v>
      </c>
      <c r="B1027" s="183">
        <f t="shared" ref="B1027:F1027" si="374">SUM(B1028:B1033)</f>
        <v>5</v>
      </c>
      <c r="C1027" s="183">
        <f t="shared" si="374"/>
        <v>0</v>
      </c>
      <c r="D1027" s="183">
        <f t="shared" si="374"/>
        <v>0</v>
      </c>
      <c r="E1027" s="183">
        <f t="shared" si="374"/>
        <v>0</v>
      </c>
      <c r="F1027" s="183">
        <f t="shared" si="374"/>
        <v>5</v>
      </c>
      <c r="G1027" s="184" t="s">
        <v>172</v>
      </c>
    </row>
    <row r="1028" hidden="1" customHeight="1" spans="1:7">
      <c r="A1028" s="182" t="s">
        <v>1196</v>
      </c>
      <c r="B1028" s="183">
        <v>5</v>
      </c>
      <c r="C1028" s="185">
        <v>0</v>
      </c>
      <c r="D1028" s="185"/>
      <c r="E1028" s="185">
        <f t="shared" ref="E1028:E1033" si="375">C1028+D1028</f>
        <v>0</v>
      </c>
      <c r="F1028" s="185">
        <f t="shared" ref="F1028:F1033" si="376">B1028+E1028</f>
        <v>5</v>
      </c>
      <c r="G1028" s="184" t="s">
        <v>174</v>
      </c>
    </row>
    <row r="1029" hidden="1" customHeight="1" spans="1:7">
      <c r="A1029" s="182" t="s">
        <v>1197</v>
      </c>
      <c r="B1029" s="185"/>
      <c r="C1029" s="185">
        <v>0</v>
      </c>
      <c r="D1029" s="185"/>
      <c r="E1029" s="185">
        <f t="shared" si="375"/>
        <v>0</v>
      </c>
      <c r="F1029" s="185">
        <f t="shared" si="376"/>
        <v>0</v>
      </c>
      <c r="G1029" s="184" t="s">
        <v>174</v>
      </c>
    </row>
    <row r="1030" hidden="1" customHeight="1" spans="1:7">
      <c r="A1030" s="182" t="s">
        <v>1198</v>
      </c>
      <c r="B1030" s="185"/>
      <c r="C1030" s="185">
        <v>0</v>
      </c>
      <c r="D1030" s="185"/>
      <c r="E1030" s="185">
        <f t="shared" si="375"/>
        <v>0</v>
      </c>
      <c r="F1030" s="185">
        <f t="shared" si="376"/>
        <v>0</v>
      </c>
      <c r="G1030" s="184" t="s">
        <v>174</v>
      </c>
    </row>
    <row r="1031" hidden="1" customHeight="1" spans="1:7">
      <c r="A1031" s="182" t="s">
        <v>1199</v>
      </c>
      <c r="B1031" s="185"/>
      <c r="C1031" s="185">
        <v>0</v>
      </c>
      <c r="D1031" s="185"/>
      <c r="E1031" s="185">
        <f t="shared" si="375"/>
        <v>0</v>
      </c>
      <c r="F1031" s="185">
        <f t="shared" si="376"/>
        <v>0</v>
      </c>
      <c r="G1031" s="184" t="s">
        <v>174</v>
      </c>
    </row>
    <row r="1032" hidden="1" customHeight="1" spans="1:7">
      <c r="A1032" s="182" t="s">
        <v>1200</v>
      </c>
      <c r="B1032" s="185"/>
      <c r="C1032" s="185">
        <v>0</v>
      </c>
      <c r="D1032" s="185"/>
      <c r="E1032" s="185">
        <f t="shared" si="375"/>
        <v>0</v>
      </c>
      <c r="F1032" s="185">
        <f t="shared" si="376"/>
        <v>0</v>
      </c>
      <c r="G1032" s="184" t="s">
        <v>174</v>
      </c>
    </row>
    <row r="1033" hidden="1" customHeight="1" spans="1:7">
      <c r="A1033" s="182" t="s">
        <v>1201</v>
      </c>
      <c r="B1033" s="185"/>
      <c r="C1033" s="185">
        <v>0</v>
      </c>
      <c r="D1033" s="185"/>
      <c r="E1033" s="185">
        <f t="shared" si="375"/>
        <v>0</v>
      </c>
      <c r="F1033" s="185">
        <f t="shared" si="376"/>
        <v>0</v>
      </c>
      <c r="G1033" s="184" t="s">
        <v>174</v>
      </c>
    </row>
    <row r="1034" hidden="1" customHeight="1" spans="1:7">
      <c r="A1034" s="182" t="s">
        <v>1202</v>
      </c>
      <c r="B1034" s="183">
        <f t="shared" ref="B1034:F1034" si="377">SUM(B1035:B1040)</f>
        <v>0</v>
      </c>
      <c r="C1034" s="183">
        <f t="shared" si="377"/>
        <v>0</v>
      </c>
      <c r="D1034" s="183">
        <f t="shared" si="377"/>
        <v>0</v>
      </c>
      <c r="E1034" s="183">
        <f t="shared" si="377"/>
        <v>0</v>
      </c>
      <c r="F1034" s="183">
        <f t="shared" si="377"/>
        <v>0</v>
      </c>
      <c r="G1034" s="184" t="s">
        <v>172</v>
      </c>
    </row>
    <row r="1035" hidden="1" customHeight="1" spans="1:7">
      <c r="A1035" s="182" t="s">
        <v>1203</v>
      </c>
      <c r="B1035" s="185"/>
      <c r="C1035" s="185">
        <v>0</v>
      </c>
      <c r="D1035" s="185"/>
      <c r="E1035" s="185">
        <f t="shared" ref="E1035:E1040" si="378">C1035+D1035</f>
        <v>0</v>
      </c>
      <c r="F1035" s="185">
        <f t="shared" ref="F1035:F1040" si="379">B1035+E1035</f>
        <v>0</v>
      </c>
      <c r="G1035" s="184" t="s">
        <v>174</v>
      </c>
    </row>
    <row r="1036" hidden="1" customHeight="1" spans="1:7">
      <c r="A1036" s="182" t="s">
        <v>1204</v>
      </c>
      <c r="B1036" s="185"/>
      <c r="C1036" s="185">
        <v>0</v>
      </c>
      <c r="D1036" s="185"/>
      <c r="E1036" s="185">
        <f t="shared" si="378"/>
        <v>0</v>
      </c>
      <c r="F1036" s="185">
        <f t="shared" si="379"/>
        <v>0</v>
      </c>
      <c r="G1036" s="184" t="s">
        <v>174</v>
      </c>
    </row>
    <row r="1037" hidden="1" customHeight="1" spans="1:7">
      <c r="A1037" s="182" t="s">
        <v>1205</v>
      </c>
      <c r="B1037" s="185"/>
      <c r="C1037" s="185">
        <v>0</v>
      </c>
      <c r="D1037" s="185"/>
      <c r="E1037" s="185">
        <f t="shared" si="378"/>
        <v>0</v>
      </c>
      <c r="F1037" s="185">
        <f t="shared" si="379"/>
        <v>0</v>
      </c>
      <c r="G1037" s="184" t="s">
        <v>174</v>
      </c>
    </row>
    <row r="1038" hidden="1" customHeight="1" spans="1:7">
      <c r="A1038" s="182" t="s">
        <v>1206</v>
      </c>
      <c r="B1038" s="185"/>
      <c r="C1038" s="185">
        <v>0</v>
      </c>
      <c r="D1038" s="185"/>
      <c r="E1038" s="185">
        <f t="shared" si="378"/>
        <v>0</v>
      </c>
      <c r="F1038" s="185">
        <f t="shared" si="379"/>
        <v>0</v>
      </c>
      <c r="G1038" s="184" t="s">
        <v>174</v>
      </c>
    </row>
    <row r="1039" hidden="1" customHeight="1" spans="1:7">
      <c r="A1039" s="182" t="s">
        <v>1207</v>
      </c>
      <c r="B1039" s="185"/>
      <c r="C1039" s="185">
        <v>0</v>
      </c>
      <c r="D1039" s="185"/>
      <c r="E1039" s="185">
        <f t="shared" si="378"/>
        <v>0</v>
      </c>
      <c r="F1039" s="185">
        <f t="shared" si="379"/>
        <v>0</v>
      </c>
      <c r="G1039" s="184" t="s">
        <v>174</v>
      </c>
    </row>
    <row r="1040" hidden="1" customHeight="1" spans="1:7">
      <c r="A1040" s="182" t="s">
        <v>1208</v>
      </c>
      <c r="B1040" s="185"/>
      <c r="C1040" s="185">
        <v>0</v>
      </c>
      <c r="D1040" s="185"/>
      <c r="E1040" s="185">
        <f t="shared" si="378"/>
        <v>0</v>
      </c>
      <c r="F1040" s="185">
        <f t="shared" si="379"/>
        <v>0</v>
      </c>
      <c r="G1040" s="184" t="s">
        <v>174</v>
      </c>
    </row>
    <row r="1041" hidden="1" customHeight="1" spans="1:7">
      <c r="A1041" s="182" t="s">
        <v>1209</v>
      </c>
      <c r="B1041" s="183">
        <f t="shared" ref="B1041:F1041" si="380">SUM(B1042:B1046)</f>
        <v>0</v>
      </c>
      <c r="C1041" s="183">
        <f t="shared" si="380"/>
        <v>0</v>
      </c>
      <c r="D1041" s="183">
        <f t="shared" si="380"/>
        <v>0</v>
      </c>
      <c r="E1041" s="183">
        <f t="shared" si="380"/>
        <v>0</v>
      </c>
      <c r="F1041" s="183">
        <f t="shared" si="380"/>
        <v>0</v>
      </c>
      <c r="G1041" s="184" t="s">
        <v>172</v>
      </c>
    </row>
    <row r="1042" hidden="1" customHeight="1" spans="1:7">
      <c r="A1042" s="182" t="s">
        <v>1210</v>
      </c>
      <c r="B1042" s="185"/>
      <c r="C1042" s="185">
        <v>0</v>
      </c>
      <c r="D1042" s="185"/>
      <c r="E1042" s="185">
        <f t="shared" ref="E1042:E1046" si="381">C1042+D1042</f>
        <v>0</v>
      </c>
      <c r="F1042" s="185">
        <f t="shared" ref="F1042:F1046" si="382">B1042+E1042</f>
        <v>0</v>
      </c>
      <c r="G1042" s="184" t="s">
        <v>174</v>
      </c>
    </row>
    <row r="1043" hidden="1" customHeight="1" spans="1:7">
      <c r="A1043" s="182" t="s">
        <v>1211</v>
      </c>
      <c r="B1043" s="185"/>
      <c r="C1043" s="185">
        <v>0</v>
      </c>
      <c r="D1043" s="185"/>
      <c r="E1043" s="185">
        <f t="shared" si="381"/>
        <v>0</v>
      </c>
      <c r="F1043" s="185">
        <f t="shared" si="382"/>
        <v>0</v>
      </c>
      <c r="G1043" s="184" t="s">
        <v>174</v>
      </c>
    </row>
    <row r="1044" hidden="1" customHeight="1" spans="1:7">
      <c r="A1044" s="182" t="s">
        <v>1212</v>
      </c>
      <c r="B1044" s="185"/>
      <c r="C1044" s="185">
        <v>0</v>
      </c>
      <c r="D1044" s="185"/>
      <c r="E1044" s="185">
        <f t="shared" si="381"/>
        <v>0</v>
      </c>
      <c r="F1044" s="185">
        <f t="shared" si="382"/>
        <v>0</v>
      </c>
      <c r="G1044" s="184" t="s">
        <v>174</v>
      </c>
    </row>
    <row r="1045" hidden="1" customHeight="1" spans="1:7">
      <c r="A1045" s="182" t="s">
        <v>1213</v>
      </c>
      <c r="B1045" s="185"/>
      <c r="C1045" s="185">
        <v>0</v>
      </c>
      <c r="D1045" s="185"/>
      <c r="E1045" s="185">
        <f t="shared" si="381"/>
        <v>0</v>
      </c>
      <c r="F1045" s="185">
        <f t="shared" si="382"/>
        <v>0</v>
      </c>
      <c r="G1045" s="184" t="s">
        <v>174</v>
      </c>
    </row>
    <row r="1046" hidden="1" customHeight="1" spans="1:7">
      <c r="A1046" s="182" t="s">
        <v>1214</v>
      </c>
      <c r="B1046" s="185"/>
      <c r="C1046" s="185">
        <v>0</v>
      </c>
      <c r="D1046" s="185"/>
      <c r="E1046" s="185">
        <f t="shared" si="381"/>
        <v>0</v>
      </c>
      <c r="F1046" s="185">
        <f t="shared" si="382"/>
        <v>0</v>
      </c>
      <c r="G1046" s="184" t="s">
        <v>174</v>
      </c>
    </row>
    <row r="1047" customHeight="1" spans="1:7">
      <c r="A1047" s="179" t="s">
        <v>1215</v>
      </c>
      <c r="B1047" s="180">
        <f t="shared" ref="B1047:F1047" si="383">SUM(B1048,B1058,B1064)</f>
        <v>172.47</v>
      </c>
      <c r="C1047" s="180">
        <f t="shared" si="383"/>
        <v>10.55</v>
      </c>
      <c r="D1047" s="180">
        <f t="shared" si="383"/>
        <v>0</v>
      </c>
      <c r="E1047" s="180">
        <f t="shared" si="383"/>
        <v>10.55</v>
      </c>
      <c r="F1047" s="180">
        <f t="shared" si="383"/>
        <v>183.02</v>
      </c>
      <c r="G1047" s="181" t="s">
        <v>170</v>
      </c>
    </row>
    <row r="1048" hidden="1" customHeight="1" spans="1:7">
      <c r="A1048" s="182" t="s">
        <v>1216</v>
      </c>
      <c r="B1048" s="183">
        <f t="shared" ref="B1048:F1048" si="384">SUM(B1049:B1057)</f>
        <v>172.47</v>
      </c>
      <c r="C1048" s="183">
        <f t="shared" si="384"/>
        <v>10.55</v>
      </c>
      <c r="D1048" s="183">
        <f t="shared" si="384"/>
        <v>0</v>
      </c>
      <c r="E1048" s="183">
        <f t="shared" si="384"/>
        <v>10.55</v>
      </c>
      <c r="F1048" s="183">
        <f t="shared" si="384"/>
        <v>183.02</v>
      </c>
      <c r="G1048" s="184" t="s">
        <v>172</v>
      </c>
    </row>
    <row r="1049" hidden="1" customHeight="1" spans="1:7">
      <c r="A1049" s="182" t="s">
        <v>1217</v>
      </c>
      <c r="B1049" s="183">
        <v>172.47</v>
      </c>
      <c r="C1049" s="185">
        <v>10.55</v>
      </c>
      <c r="D1049" s="185"/>
      <c r="E1049" s="185">
        <f t="shared" ref="E1049:E1057" si="385">C1049+D1049</f>
        <v>10.55</v>
      </c>
      <c r="F1049" s="185">
        <f t="shared" ref="F1049:F1057" si="386">B1049+E1049</f>
        <v>183.02</v>
      </c>
      <c r="G1049" s="184" t="s">
        <v>174</v>
      </c>
    </row>
    <row r="1050" hidden="1" customHeight="1" spans="1:7">
      <c r="A1050" s="182" t="s">
        <v>1218</v>
      </c>
      <c r="B1050" s="185"/>
      <c r="C1050" s="185">
        <v>0</v>
      </c>
      <c r="D1050" s="185"/>
      <c r="E1050" s="185">
        <f t="shared" si="385"/>
        <v>0</v>
      </c>
      <c r="F1050" s="185">
        <f t="shared" si="386"/>
        <v>0</v>
      </c>
      <c r="G1050" s="184" t="s">
        <v>174</v>
      </c>
    </row>
    <row r="1051" hidden="1" customHeight="1" spans="1:7">
      <c r="A1051" s="182" t="s">
        <v>1219</v>
      </c>
      <c r="B1051" s="185"/>
      <c r="C1051" s="185">
        <v>0</v>
      </c>
      <c r="D1051" s="185"/>
      <c r="E1051" s="185">
        <f t="shared" si="385"/>
        <v>0</v>
      </c>
      <c r="F1051" s="185">
        <f t="shared" si="386"/>
        <v>0</v>
      </c>
      <c r="G1051" s="184" t="s">
        <v>174</v>
      </c>
    </row>
    <row r="1052" hidden="1" customHeight="1" spans="1:7">
      <c r="A1052" s="182" t="s">
        <v>1220</v>
      </c>
      <c r="B1052" s="185"/>
      <c r="C1052" s="185">
        <v>0</v>
      </c>
      <c r="D1052" s="185"/>
      <c r="E1052" s="185">
        <f t="shared" si="385"/>
        <v>0</v>
      </c>
      <c r="F1052" s="185">
        <f t="shared" si="386"/>
        <v>0</v>
      </c>
      <c r="G1052" s="184" t="s">
        <v>174</v>
      </c>
    </row>
    <row r="1053" hidden="1" customHeight="1" spans="1:7">
      <c r="A1053" s="182" t="s">
        <v>1221</v>
      </c>
      <c r="B1053" s="185"/>
      <c r="C1053" s="185">
        <v>0</v>
      </c>
      <c r="D1053" s="185"/>
      <c r="E1053" s="185">
        <f t="shared" si="385"/>
        <v>0</v>
      </c>
      <c r="F1053" s="185">
        <f t="shared" si="386"/>
        <v>0</v>
      </c>
      <c r="G1053" s="184" t="s">
        <v>174</v>
      </c>
    </row>
    <row r="1054" hidden="1" customHeight="1" spans="1:7">
      <c r="A1054" s="182" t="s">
        <v>1222</v>
      </c>
      <c r="B1054" s="185"/>
      <c r="C1054" s="185">
        <v>0</v>
      </c>
      <c r="D1054" s="185"/>
      <c r="E1054" s="185">
        <f t="shared" si="385"/>
        <v>0</v>
      </c>
      <c r="F1054" s="185">
        <f t="shared" si="386"/>
        <v>0</v>
      </c>
      <c r="G1054" s="184" t="s">
        <v>174</v>
      </c>
    </row>
    <row r="1055" hidden="1" customHeight="1" spans="1:7">
      <c r="A1055" s="182" t="s">
        <v>1223</v>
      </c>
      <c r="B1055" s="185"/>
      <c r="C1055" s="185">
        <v>0</v>
      </c>
      <c r="D1055" s="185"/>
      <c r="E1055" s="185">
        <f t="shared" si="385"/>
        <v>0</v>
      </c>
      <c r="F1055" s="185">
        <f t="shared" si="386"/>
        <v>0</v>
      </c>
      <c r="G1055" s="184" t="s">
        <v>174</v>
      </c>
    </row>
    <row r="1056" hidden="1" customHeight="1" spans="1:7">
      <c r="A1056" s="182" t="s">
        <v>1224</v>
      </c>
      <c r="B1056" s="185"/>
      <c r="C1056" s="185">
        <v>0</v>
      </c>
      <c r="D1056" s="185"/>
      <c r="E1056" s="185">
        <f t="shared" si="385"/>
        <v>0</v>
      </c>
      <c r="F1056" s="185">
        <f t="shared" si="386"/>
        <v>0</v>
      </c>
      <c r="G1056" s="184" t="s">
        <v>174</v>
      </c>
    </row>
    <row r="1057" hidden="1" customHeight="1" spans="1:7">
      <c r="A1057" s="182" t="s">
        <v>1225</v>
      </c>
      <c r="B1057" s="185"/>
      <c r="C1057" s="185">
        <v>0</v>
      </c>
      <c r="D1057" s="185"/>
      <c r="E1057" s="185">
        <f t="shared" si="385"/>
        <v>0</v>
      </c>
      <c r="F1057" s="185">
        <f t="shared" si="386"/>
        <v>0</v>
      </c>
      <c r="G1057" s="184" t="s">
        <v>174</v>
      </c>
    </row>
    <row r="1058" hidden="1" customHeight="1" spans="1:7">
      <c r="A1058" s="182" t="s">
        <v>1226</v>
      </c>
      <c r="B1058" s="183">
        <f t="shared" ref="B1058:F1058" si="387">SUM(B1059:B1063)</f>
        <v>0</v>
      </c>
      <c r="C1058" s="183">
        <f t="shared" si="387"/>
        <v>0</v>
      </c>
      <c r="D1058" s="183">
        <f t="shared" si="387"/>
        <v>0</v>
      </c>
      <c r="E1058" s="183">
        <f t="shared" si="387"/>
        <v>0</v>
      </c>
      <c r="F1058" s="183">
        <f t="shared" si="387"/>
        <v>0</v>
      </c>
      <c r="G1058" s="184" t="s">
        <v>172</v>
      </c>
    </row>
    <row r="1059" hidden="1" customHeight="1" spans="1:7">
      <c r="A1059" s="182" t="s">
        <v>1227</v>
      </c>
      <c r="B1059" s="185"/>
      <c r="C1059" s="185">
        <v>0</v>
      </c>
      <c r="D1059" s="185"/>
      <c r="E1059" s="185">
        <f t="shared" ref="E1059:E1063" si="388">C1059+D1059</f>
        <v>0</v>
      </c>
      <c r="F1059" s="185">
        <f t="shared" ref="F1059:F1063" si="389">B1059+E1059</f>
        <v>0</v>
      </c>
      <c r="G1059" s="184" t="s">
        <v>174</v>
      </c>
    </row>
    <row r="1060" hidden="1" customHeight="1" spans="1:7">
      <c r="A1060" s="182" t="s">
        <v>1228</v>
      </c>
      <c r="B1060" s="185"/>
      <c r="C1060" s="185">
        <v>0</v>
      </c>
      <c r="D1060" s="185"/>
      <c r="E1060" s="185">
        <f t="shared" si="388"/>
        <v>0</v>
      </c>
      <c r="F1060" s="185">
        <f t="shared" si="389"/>
        <v>0</v>
      </c>
      <c r="G1060" s="184" t="s">
        <v>174</v>
      </c>
    </row>
    <row r="1061" hidden="1" customHeight="1" spans="1:7">
      <c r="A1061" s="182" t="s">
        <v>1229</v>
      </c>
      <c r="B1061" s="185"/>
      <c r="C1061" s="185">
        <v>0</v>
      </c>
      <c r="D1061" s="185"/>
      <c r="E1061" s="185">
        <f t="shared" si="388"/>
        <v>0</v>
      </c>
      <c r="F1061" s="185">
        <f t="shared" si="389"/>
        <v>0</v>
      </c>
      <c r="G1061" s="184" t="s">
        <v>174</v>
      </c>
    </row>
    <row r="1062" hidden="1" customHeight="1" spans="1:7">
      <c r="A1062" s="182" t="s">
        <v>1230</v>
      </c>
      <c r="B1062" s="185"/>
      <c r="C1062" s="185">
        <v>0</v>
      </c>
      <c r="D1062" s="185"/>
      <c r="E1062" s="185">
        <f t="shared" si="388"/>
        <v>0</v>
      </c>
      <c r="F1062" s="185">
        <f t="shared" si="389"/>
        <v>0</v>
      </c>
      <c r="G1062" s="184" t="s">
        <v>174</v>
      </c>
    </row>
    <row r="1063" hidden="1" customHeight="1" spans="1:7">
      <c r="A1063" s="182" t="s">
        <v>1231</v>
      </c>
      <c r="B1063" s="185"/>
      <c r="C1063" s="185">
        <v>0</v>
      </c>
      <c r="D1063" s="185"/>
      <c r="E1063" s="185">
        <f t="shared" si="388"/>
        <v>0</v>
      </c>
      <c r="F1063" s="185">
        <f t="shared" si="389"/>
        <v>0</v>
      </c>
      <c r="G1063" s="184" t="s">
        <v>174</v>
      </c>
    </row>
    <row r="1064" hidden="1" customHeight="1" spans="1:7">
      <c r="A1064" s="182" t="s">
        <v>1232</v>
      </c>
      <c r="B1064" s="183">
        <f t="shared" ref="B1064:F1064" si="390">SUM(B1065:B1066)</f>
        <v>0</v>
      </c>
      <c r="C1064" s="183">
        <f t="shared" si="390"/>
        <v>0</v>
      </c>
      <c r="D1064" s="183">
        <f t="shared" si="390"/>
        <v>0</v>
      </c>
      <c r="E1064" s="183">
        <f t="shared" si="390"/>
        <v>0</v>
      </c>
      <c r="F1064" s="183">
        <f t="shared" si="390"/>
        <v>0</v>
      </c>
      <c r="G1064" s="184" t="s">
        <v>172</v>
      </c>
    </row>
    <row r="1065" hidden="1" customHeight="1" spans="1:7">
      <c r="A1065" s="182" t="s">
        <v>1233</v>
      </c>
      <c r="B1065" s="185"/>
      <c r="C1065" s="185">
        <v>0</v>
      </c>
      <c r="D1065" s="185"/>
      <c r="E1065" s="185">
        <f t="shared" ref="E1065:E1074" si="391">C1065+D1065</f>
        <v>0</v>
      </c>
      <c r="F1065" s="185">
        <f t="shared" ref="F1065:F1074" si="392">B1065+E1065</f>
        <v>0</v>
      </c>
      <c r="G1065" s="184" t="s">
        <v>174</v>
      </c>
    </row>
    <row r="1066" hidden="1" customHeight="1" spans="1:7">
      <c r="A1066" s="182" t="s">
        <v>1234</v>
      </c>
      <c r="B1066" s="185"/>
      <c r="C1066" s="185">
        <v>0</v>
      </c>
      <c r="D1066" s="185"/>
      <c r="E1066" s="185">
        <f t="shared" si="391"/>
        <v>0</v>
      </c>
      <c r="F1066" s="185">
        <f t="shared" si="392"/>
        <v>0</v>
      </c>
      <c r="G1066" s="184" t="s">
        <v>174</v>
      </c>
    </row>
    <row r="1067" customHeight="1" spans="1:7">
      <c r="A1067" s="179" t="s">
        <v>1235</v>
      </c>
      <c r="B1067" s="180">
        <f t="shared" ref="B1067:F1067" si="393">SUM(B1068,B1075,B1085,B1091,B1094)</f>
        <v>0</v>
      </c>
      <c r="C1067" s="180">
        <f t="shared" si="393"/>
        <v>0</v>
      </c>
      <c r="D1067" s="180">
        <f t="shared" si="393"/>
        <v>0</v>
      </c>
      <c r="E1067" s="180">
        <f t="shared" si="393"/>
        <v>0</v>
      </c>
      <c r="F1067" s="180">
        <f t="shared" si="393"/>
        <v>0</v>
      </c>
      <c r="G1067" s="181" t="s">
        <v>170</v>
      </c>
    </row>
    <row r="1068" hidden="1" customHeight="1" spans="1:7">
      <c r="A1068" s="182" t="s">
        <v>1236</v>
      </c>
      <c r="B1068" s="183">
        <f t="shared" ref="B1068:F1068" si="394">SUM(B1069:B1074)</f>
        <v>0</v>
      </c>
      <c r="C1068" s="183">
        <f t="shared" si="394"/>
        <v>0</v>
      </c>
      <c r="D1068" s="183">
        <f t="shared" si="394"/>
        <v>0</v>
      </c>
      <c r="E1068" s="183">
        <f t="shared" si="394"/>
        <v>0</v>
      </c>
      <c r="F1068" s="183">
        <f t="shared" si="394"/>
        <v>0</v>
      </c>
      <c r="G1068" s="184" t="s">
        <v>172</v>
      </c>
    </row>
    <row r="1069" hidden="1" customHeight="1" spans="1:7">
      <c r="A1069" s="182" t="s">
        <v>1237</v>
      </c>
      <c r="B1069" s="185"/>
      <c r="C1069" s="185">
        <v>0</v>
      </c>
      <c r="D1069" s="185"/>
      <c r="E1069" s="185">
        <f t="shared" si="391"/>
        <v>0</v>
      </c>
      <c r="F1069" s="185">
        <f t="shared" si="392"/>
        <v>0</v>
      </c>
      <c r="G1069" s="184" t="s">
        <v>174</v>
      </c>
    </row>
    <row r="1070" hidden="1" customHeight="1" spans="1:7">
      <c r="A1070" s="182" t="s">
        <v>1238</v>
      </c>
      <c r="B1070" s="185"/>
      <c r="C1070" s="185">
        <v>0</v>
      </c>
      <c r="D1070" s="185"/>
      <c r="E1070" s="185">
        <f t="shared" si="391"/>
        <v>0</v>
      </c>
      <c r="F1070" s="185">
        <f t="shared" si="392"/>
        <v>0</v>
      </c>
      <c r="G1070" s="184" t="s">
        <v>174</v>
      </c>
    </row>
    <row r="1071" hidden="1" customHeight="1" spans="1:7">
      <c r="A1071" s="182" t="s">
        <v>1239</v>
      </c>
      <c r="B1071" s="185"/>
      <c r="C1071" s="185">
        <v>0</v>
      </c>
      <c r="D1071" s="185"/>
      <c r="E1071" s="185">
        <f t="shared" si="391"/>
        <v>0</v>
      </c>
      <c r="F1071" s="185">
        <f t="shared" si="392"/>
        <v>0</v>
      </c>
      <c r="G1071" s="184" t="s">
        <v>174</v>
      </c>
    </row>
    <row r="1072" hidden="1" customHeight="1" spans="1:7">
      <c r="A1072" s="182" t="s">
        <v>1240</v>
      </c>
      <c r="B1072" s="185"/>
      <c r="C1072" s="185">
        <v>0</v>
      </c>
      <c r="D1072" s="185"/>
      <c r="E1072" s="185">
        <f t="shared" si="391"/>
        <v>0</v>
      </c>
      <c r="F1072" s="185">
        <f t="shared" si="392"/>
        <v>0</v>
      </c>
      <c r="G1072" s="184" t="s">
        <v>174</v>
      </c>
    </row>
    <row r="1073" hidden="1" customHeight="1" spans="1:7">
      <c r="A1073" s="182" t="s">
        <v>1241</v>
      </c>
      <c r="B1073" s="185"/>
      <c r="C1073" s="185">
        <v>0</v>
      </c>
      <c r="D1073" s="185"/>
      <c r="E1073" s="185">
        <f t="shared" si="391"/>
        <v>0</v>
      </c>
      <c r="F1073" s="185">
        <f t="shared" si="392"/>
        <v>0</v>
      </c>
      <c r="G1073" s="184" t="s">
        <v>174</v>
      </c>
    </row>
    <row r="1074" hidden="1" customHeight="1" spans="1:7">
      <c r="A1074" s="182" t="s">
        <v>1242</v>
      </c>
      <c r="B1074" s="185"/>
      <c r="C1074" s="185">
        <v>0</v>
      </c>
      <c r="D1074" s="185"/>
      <c r="E1074" s="185">
        <f t="shared" si="391"/>
        <v>0</v>
      </c>
      <c r="F1074" s="185">
        <f t="shared" si="392"/>
        <v>0</v>
      </c>
      <c r="G1074" s="184" t="s">
        <v>174</v>
      </c>
    </row>
    <row r="1075" hidden="1" customHeight="1" spans="1:7">
      <c r="A1075" s="182" t="s">
        <v>1243</v>
      </c>
      <c r="B1075" s="183">
        <f t="shared" ref="B1075:F1075" si="395">SUM(B1076:B1084)</f>
        <v>0</v>
      </c>
      <c r="C1075" s="183">
        <f t="shared" si="395"/>
        <v>0</v>
      </c>
      <c r="D1075" s="183">
        <f t="shared" si="395"/>
        <v>0</v>
      </c>
      <c r="E1075" s="183">
        <f t="shared" si="395"/>
        <v>0</v>
      </c>
      <c r="F1075" s="183">
        <f t="shared" si="395"/>
        <v>0</v>
      </c>
      <c r="G1075" s="184" t="s">
        <v>172</v>
      </c>
    </row>
    <row r="1076" hidden="1" customHeight="1" spans="1:7">
      <c r="A1076" s="182" t="s">
        <v>1244</v>
      </c>
      <c r="B1076" s="185"/>
      <c r="C1076" s="185">
        <v>0</v>
      </c>
      <c r="D1076" s="185"/>
      <c r="E1076" s="185">
        <f t="shared" ref="E1076:E1084" si="396">C1076+D1076</f>
        <v>0</v>
      </c>
      <c r="F1076" s="185">
        <f t="shared" ref="F1076:F1084" si="397">B1076+E1076</f>
        <v>0</v>
      </c>
      <c r="G1076" s="184" t="s">
        <v>174</v>
      </c>
    </row>
    <row r="1077" hidden="1" customHeight="1" spans="1:7">
      <c r="A1077" s="182" t="s">
        <v>1245</v>
      </c>
      <c r="B1077" s="185"/>
      <c r="C1077" s="185">
        <v>0</v>
      </c>
      <c r="D1077" s="185"/>
      <c r="E1077" s="185">
        <f t="shared" si="396"/>
        <v>0</v>
      </c>
      <c r="F1077" s="185">
        <f t="shared" si="397"/>
        <v>0</v>
      </c>
      <c r="G1077" s="184" t="s">
        <v>174</v>
      </c>
    </row>
    <row r="1078" hidden="1" customHeight="1" spans="1:7">
      <c r="A1078" s="182" t="s">
        <v>1246</v>
      </c>
      <c r="B1078" s="185"/>
      <c r="C1078" s="185">
        <v>0</v>
      </c>
      <c r="D1078" s="185"/>
      <c r="E1078" s="185">
        <f t="shared" si="396"/>
        <v>0</v>
      </c>
      <c r="F1078" s="185">
        <f t="shared" si="397"/>
        <v>0</v>
      </c>
      <c r="G1078" s="184" t="s">
        <v>174</v>
      </c>
    </row>
    <row r="1079" hidden="1" customHeight="1" spans="1:7">
      <c r="A1079" s="182" t="s">
        <v>1247</v>
      </c>
      <c r="B1079" s="185"/>
      <c r="C1079" s="185">
        <v>0</v>
      </c>
      <c r="D1079" s="185"/>
      <c r="E1079" s="185">
        <f t="shared" si="396"/>
        <v>0</v>
      </c>
      <c r="F1079" s="185">
        <f t="shared" si="397"/>
        <v>0</v>
      </c>
      <c r="G1079" s="184" t="s">
        <v>174</v>
      </c>
    </row>
    <row r="1080" hidden="1" customHeight="1" spans="1:7">
      <c r="A1080" s="182" t="s">
        <v>1248</v>
      </c>
      <c r="B1080" s="185"/>
      <c r="C1080" s="185">
        <v>0</v>
      </c>
      <c r="D1080" s="185"/>
      <c r="E1080" s="185">
        <f t="shared" si="396"/>
        <v>0</v>
      </c>
      <c r="F1080" s="185">
        <f t="shared" si="397"/>
        <v>0</v>
      </c>
      <c r="G1080" s="184" t="s">
        <v>174</v>
      </c>
    </row>
    <row r="1081" hidden="1" customHeight="1" spans="1:7">
      <c r="A1081" s="182" t="s">
        <v>1249</v>
      </c>
      <c r="B1081" s="185"/>
      <c r="C1081" s="185">
        <v>0</v>
      </c>
      <c r="D1081" s="185"/>
      <c r="E1081" s="185">
        <f t="shared" si="396"/>
        <v>0</v>
      </c>
      <c r="F1081" s="185">
        <f t="shared" si="397"/>
        <v>0</v>
      </c>
      <c r="G1081" s="184" t="s">
        <v>174</v>
      </c>
    </row>
    <row r="1082" hidden="1" customHeight="1" spans="1:7">
      <c r="A1082" s="182" t="s">
        <v>1250</v>
      </c>
      <c r="B1082" s="185"/>
      <c r="C1082" s="185">
        <v>0</v>
      </c>
      <c r="D1082" s="185"/>
      <c r="E1082" s="185">
        <f t="shared" si="396"/>
        <v>0</v>
      </c>
      <c r="F1082" s="185">
        <f t="shared" si="397"/>
        <v>0</v>
      </c>
      <c r="G1082" s="184" t="s">
        <v>174</v>
      </c>
    </row>
    <row r="1083" hidden="1" customHeight="1" spans="1:7">
      <c r="A1083" s="182" t="s">
        <v>1251</v>
      </c>
      <c r="B1083" s="185"/>
      <c r="C1083" s="185">
        <v>0</v>
      </c>
      <c r="D1083" s="185"/>
      <c r="E1083" s="185">
        <f t="shared" si="396"/>
        <v>0</v>
      </c>
      <c r="F1083" s="185">
        <f t="shared" si="397"/>
        <v>0</v>
      </c>
      <c r="G1083" s="184" t="s">
        <v>174</v>
      </c>
    </row>
    <row r="1084" hidden="1" customHeight="1" spans="1:7">
      <c r="A1084" s="182" t="s">
        <v>1252</v>
      </c>
      <c r="B1084" s="185"/>
      <c r="C1084" s="185">
        <v>0</v>
      </c>
      <c r="D1084" s="185"/>
      <c r="E1084" s="185">
        <f t="shared" si="396"/>
        <v>0</v>
      </c>
      <c r="F1084" s="185">
        <f t="shared" si="397"/>
        <v>0</v>
      </c>
      <c r="G1084" s="184" t="s">
        <v>174</v>
      </c>
    </row>
    <row r="1085" hidden="1" customHeight="1" spans="1:7">
      <c r="A1085" s="182" t="s">
        <v>1253</v>
      </c>
      <c r="B1085" s="183">
        <f t="shared" ref="B1085:F1085" si="398">SUM(B1086:B1090)</f>
        <v>0</v>
      </c>
      <c r="C1085" s="183">
        <f t="shared" si="398"/>
        <v>0</v>
      </c>
      <c r="D1085" s="183">
        <f t="shared" si="398"/>
        <v>0</v>
      </c>
      <c r="E1085" s="183">
        <f t="shared" si="398"/>
        <v>0</v>
      </c>
      <c r="F1085" s="183">
        <f t="shared" si="398"/>
        <v>0</v>
      </c>
      <c r="G1085" s="184" t="s">
        <v>172</v>
      </c>
    </row>
    <row r="1086" hidden="1" customHeight="1" spans="1:7">
      <c r="A1086" s="182" t="s">
        <v>1254</v>
      </c>
      <c r="B1086" s="185"/>
      <c r="C1086" s="185">
        <v>0</v>
      </c>
      <c r="D1086" s="185"/>
      <c r="E1086" s="185">
        <f t="shared" ref="E1086:E1090" si="399">C1086+D1086</f>
        <v>0</v>
      </c>
      <c r="F1086" s="185">
        <f t="shared" ref="F1086:F1090" si="400">B1086+E1086</f>
        <v>0</v>
      </c>
      <c r="G1086" s="184" t="s">
        <v>174</v>
      </c>
    </row>
    <row r="1087" hidden="1" customHeight="1" spans="1:7">
      <c r="A1087" s="182" t="s">
        <v>1255</v>
      </c>
      <c r="B1087" s="185"/>
      <c r="C1087" s="185">
        <v>0</v>
      </c>
      <c r="D1087" s="185"/>
      <c r="E1087" s="185">
        <f t="shared" si="399"/>
        <v>0</v>
      </c>
      <c r="F1087" s="185">
        <f t="shared" si="400"/>
        <v>0</v>
      </c>
      <c r="G1087" s="184" t="s">
        <v>174</v>
      </c>
    </row>
    <row r="1088" hidden="1" customHeight="1" spans="1:7">
      <c r="A1088" s="182" t="s">
        <v>1256</v>
      </c>
      <c r="B1088" s="185"/>
      <c r="C1088" s="185">
        <v>0</v>
      </c>
      <c r="D1088" s="185"/>
      <c r="E1088" s="185">
        <f t="shared" si="399"/>
        <v>0</v>
      </c>
      <c r="F1088" s="185">
        <f t="shared" si="400"/>
        <v>0</v>
      </c>
      <c r="G1088" s="184" t="s">
        <v>174</v>
      </c>
    </row>
    <row r="1089" hidden="1" customHeight="1" spans="1:7">
      <c r="A1089" s="182" t="s">
        <v>1257</v>
      </c>
      <c r="B1089" s="185"/>
      <c r="C1089" s="185">
        <v>0</v>
      </c>
      <c r="D1089" s="185"/>
      <c r="E1089" s="185">
        <f t="shared" si="399"/>
        <v>0</v>
      </c>
      <c r="F1089" s="185">
        <f t="shared" si="400"/>
        <v>0</v>
      </c>
      <c r="G1089" s="184" t="s">
        <v>174</v>
      </c>
    </row>
    <row r="1090" hidden="1" customHeight="1" spans="1:7">
      <c r="A1090" s="182" t="s">
        <v>1258</v>
      </c>
      <c r="B1090" s="185"/>
      <c r="C1090" s="185">
        <v>0</v>
      </c>
      <c r="D1090" s="185"/>
      <c r="E1090" s="185">
        <f t="shared" si="399"/>
        <v>0</v>
      </c>
      <c r="F1090" s="185">
        <f t="shared" si="400"/>
        <v>0</v>
      </c>
      <c r="G1090" s="184" t="s">
        <v>174</v>
      </c>
    </row>
    <row r="1091" hidden="1" customHeight="1" spans="1:7">
      <c r="A1091" s="182" t="s">
        <v>1259</v>
      </c>
      <c r="B1091" s="183">
        <f t="shared" ref="B1091:F1091" si="401">SUM(B1092:B1093)</f>
        <v>0</v>
      </c>
      <c r="C1091" s="183">
        <f t="shared" si="401"/>
        <v>0</v>
      </c>
      <c r="D1091" s="183">
        <f t="shared" si="401"/>
        <v>0</v>
      </c>
      <c r="E1091" s="183">
        <f t="shared" si="401"/>
        <v>0</v>
      </c>
      <c r="F1091" s="183">
        <f t="shared" si="401"/>
        <v>0</v>
      </c>
      <c r="G1091" s="184" t="s">
        <v>172</v>
      </c>
    </row>
    <row r="1092" hidden="1" customHeight="1" spans="1:7">
      <c r="A1092" s="182" t="s">
        <v>1260</v>
      </c>
      <c r="B1092" s="185"/>
      <c r="C1092" s="185">
        <v>0</v>
      </c>
      <c r="D1092" s="185"/>
      <c r="E1092" s="185">
        <f>C1092+D1092</f>
        <v>0</v>
      </c>
      <c r="F1092" s="185">
        <f>B1092+E1092</f>
        <v>0</v>
      </c>
      <c r="G1092" s="184" t="s">
        <v>174</v>
      </c>
    </row>
    <row r="1093" hidden="1" customHeight="1" spans="1:7">
      <c r="A1093" s="182" t="s">
        <v>1261</v>
      </c>
      <c r="B1093" s="185"/>
      <c r="C1093" s="185">
        <v>0</v>
      </c>
      <c r="D1093" s="185"/>
      <c r="E1093" s="185">
        <f>C1093+D1093</f>
        <v>0</v>
      </c>
      <c r="F1093" s="185">
        <f>B1093+E1093</f>
        <v>0</v>
      </c>
      <c r="G1093" s="184" t="s">
        <v>174</v>
      </c>
    </row>
    <row r="1094" hidden="1" customHeight="1" spans="1:7">
      <c r="A1094" s="182" t="s">
        <v>1262</v>
      </c>
      <c r="B1094" s="185"/>
      <c r="C1094" s="185"/>
      <c r="D1094" s="185"/>
      <c r="E1094" s="185"/>
      <c r="F1094" s="185"/>
      <c r="G1094" s="184" t="s">
        <v>172</v>
      </c>
    </row>
    <row r="1095" customHeight="1" spans="1:7">
      <c r="A1095" s="179" t="s">
        <v>1263</v>
      </c>
      <c r="B1095" s="180">
        <f t="shared" ref="B1095:F1095" si="402">SUM(B1096:B1104)</f>
        <v>0</v>
      </c>
      <c r="C1095" s="180">
        <f t="shared" si="402"/>
        <v>0</v>
      </c>
      <c r="D1095" s="180">
        <f t="shared" si="402"/>
        <v>0</v>
      </c>
      <c r="E1095" s="180">
        <f t="shared" si="402"/>
        <v>0</v>
      </c>
      <c r="F1095" s="180">
        <f t="shared" si="402"/>
        <v>0</v>
      </c>
      <c r="G1095" s="181" t="s">
        <v>170</v>
      </c>
    </row>
    <row r="1096" hidden="1" customHeight="1" spans="1:7">
      <c r="A1096" s="182" t="s">
        <v>1264</v>
      </c>
      <c r="B1096" s="185"/>
      <c r="C1096" s="185"/>
      <c r="D1096" s="185"/>
      <c r="E1096" s="185"/>
      <c r="F1096" s="185"/>
      <c r="G1096" s="184" t="s">
        <v>172</v>
      </c>
    </row>
    <row r="1097" hidden="1" customHeight="1" spans="1:7">
      <c r="A1097" s="182" t="s">
        <v>1265</v>
      </c>
      <c r="B1097" s="185"/>
      <c r="C1097" s="185"/>
      <c r="D1097" s="185"/>
      <c r="E1097" s="185"/>
      <c r="F1097" s="185"/>
      <c r="G1097" s="184" t="s">
        <v>172</v>
      </c>
    </row>
    <row r="1098" hidden="1" customHeight="1" spans="1:7">
      <c r="A1098" s="182" t="s">
        <v>1266</v>
      </c>
      <c r="B1098" s="185"/>
      <c r="C1098" s="185"/>
      <c r="D1098" s="185"/>
      <c r="E1098" s="185"/>
      <c r="F1098" s="185"/>
      <c r="G1098" s="184" t="s">
        <v>172</v>
      </c>
    </row>
    <row r="1099" hidden="1" customHeight="1" spans="1:7">
      <c r="A1099" s="182" t="s">
        <v>1267</v>
      </c>
      <c r="B1099" s="185"/>
      <c r="C1099" s="185"/>
      <c r="D1099" s="185"/>
      <c r="E1099" s="185"/>
      <c r="F1099" s="185"/>
      <c r="G1099" s="184" t="s">
        <v>172</v>
      </c>
    </row>
    <row r="1100" hidden="1" customHeight="1" spans="1:7">
      <c r="A1100" s="182" t="s">
        <v>1268</v>
      </c>
      <c r="B1100" s="185"/>
      <c r="C1100" s="185"/>
      <c r="D1100" s="185"/>
      <c r="E1100" s="185"/>
      <c r="F1100" s="185"/>
      <c r="G1100" s="184" t="s">
        <v>172</v>
      </c>
    </row>
    <row r="1101" hidden="1" customHeight="1" spans="1:7">
      <c r="A1101" s="182" t="s">
        <v>1269</v>
      </c>
      <c r="B1101" s="185"/>
      <c r="C1101" s="185"/>
      <c r="D1101" s="185"/>
      <c r="E1101" s="185"/>
      <c r="F1101" s="185"/>
      <c r="G1101" s="184" t="s">
        <v>172</v>
      </c>
    </row>
    <row r="1102" hidden="1" customHeight="1" spans="1:7">
      <c r="A1102" s="182" t="s">
        <v>1270</v>
      </c>
      <c r="B1102" s="185"/>
      <c r="C1102" s="185"/>
      <c r="D1102" s="185"/>
      <c r="E1102" s="185"/>
      <c r="F1102" s="185"/>
      <c r="G1102" s="184" t="s">
        <v>172</v>
      </c>
    </row>
    <row r="1103" hidden="1" customHeight="1" spans="1:7">
      <c r="A1103" s="182" t="s">
        <v>1271</v>
      </c>
      <c r="B1103" s="185"/>
      <c r="C1103" s="185"/>
      <c r="D1103" s="185"/>
      <c r="E1103" s="185"/>
      <c r="F1103" s="185"/>
      <c r="G1103" s="184" t="s">
        <v>172</v>
      </c>
    </row>
    <row r="1104" hidden="1" customHeight="1" spans="1:7">
      <c r="A1104" s="182" t="s">
        <v>1272</v>
      </c>
      <c r="B1104" s="185"/>
      <c r="C1104" s="185"/>
      <c r="D1104" s="185"/>
      <c r="E1104" s="185"/>
      <c r="F1104" s="185"/>
      <c r="G1104" s="184" t="s">
        <v>172</v>
      </c>
    </row>
    <row r="1105" customHeight="1" spans="1:7">
      <c r="A1105" s="179" t="s">
        <v>1273</v>
      </c>
      <c r="B1105" s="180">
        <f t="shared" ref="B1105:F1105" si="403">SUM(B1106,B1133,B1148)</f>
        <v>1398.13</v>
      </c>
      <c r="C1105" s="180">
        <f t="shared" si="403"/>
        <v>284</v>
      </c>
      <c r="D1105" s="180">
        <f t="shared" si="403"/>
        <v>-265.94</v>
      </c>
      <c r="E1105" s="180">
        <f t="shared" si="403"/>
        <v>18.06</v>
      </c>
      <c r="F1105" s="180">
        <f t="shared" si="403"/>
        <v>1416.19</v>
      </c>
      <c r="G1105" s="181" t="s">
        <v>170</v>
      </c>
    </row>
    <row r="1106" hidden="1" customHeight="1" spans="1:7">
      <c r="A1106" s="182" t="s">
        <v>1274</v>
      </c>
      <c r="B1106" s="183">
        <f t="shared" ref="B1106:F1106" si="404">SUM(B1107:B1132)</f>
        <v>1311.54</v>
      </c>
      <c r="C1106" s="183">
        <f t="shared" si="404"/>
        <v>284</v>
      </c>
      <c r="D1106" s="183">
        <f t="shared" si="404"/>
        <v>-264.45</v>
      </c>
      <c r="E1106" s="183">
        <f t="shared" si="404"/>
        <v>19.55</v>
      </c>
      <c r="F1106" s="183">
        <f t="shared" si="404"/>
        <v>1331.09</v>
      </c>
      <c r="G1106" s="184" t="s">
        <v>172</v>
      </c>
    </row>
    <row r="1107" hidden="1" customHeight="1" spans="1:7">
      <c r="A1107" s="182" t="s">
        <v>1275</v>
      </c>
      <c r="B1107" s="183">
        <v>908.11</v>
      </c>
      <c r="C1107" s="185">
        <v>284</v>
      </c>
      <c r="D1107" s="185">
        <v>-31.09</v>
      </c>
      <c r="E1107" s="185">
        <f t="shared" ref="E1107:E1132" si="405">C1107+D1107</f>
        <v>252.91</v>
      </c>
      <c r="F1107" s="185">
        <f t="shared" ref="F1107:F1132" si="406">B1107+E1107</f>
        <v>1161.02</v>
      </c>
      <c r="G1107" s="184" t="s">
        <v>174</v>
      </c>
    </row>
    <row r="1108" hidden="1" customHeight="1" spans="1:7">
      <c r="A1108" s="182" t="s">
        <v>1276</v>
      </c>
      <c r="B1108" s="185"/>
      <c r="C1108" s="185">
        <v>0</v>
      </c>
      <c r="D1108" s="185"/>
      <c r="E1108" s="185">
        <f t="shared" si="405"/>
        <v>0</v>
      </c>
      <c r="F1108" s="185">
        <f t="shared" si="406"/>
        <v>0</v>
      </c>
      <c r="G1108" s="184" t="s">
        <v>174</v>
      </c>
    </row>
    <row r="1109" hidden="1" customHeight="1" spans="1:7">
      <c r="A1109" s="182" t="s">
        <v>1277</v>
      </c>
      <c r="B1109" s="185"/>
      <c r="C1109" s="185">
        <v>0</v>
      </c>
      <c r="D1109" s="185"/>
      <c r="E1109" s="185">
        <f t="shared" si="405"/>
        <v>0</v>
      </c>
      <c r="F1109" s="185">
        <f t="shared" si="406"/>
        <v>0</v>
      </c>
      <c r="G1109" s="184" t="s">
        <v>174</v>
      </c>
    </row>
    <row r="1110" hidden="1" customHeight="1" spans="1:7">
      <c r="A1110" s="182" t="s">
        <v>1278</v>
      </c>
      <c r="B1110" s="185"/>
      <c r="C1110" s="185">
        <v>0</v>
      </c>
      <c r="D1110" s="185"/>
      <c r="E1110" s="185">
        <f t="shared" si="405"/>
        <v>0</v>
      </c>
      <c r="F1110" s="185">
        <f t="shared" si="406"/>
        <v>0</v>
      </c>
      <c r="G1110" s="184" t="s">
        <v>174</v>
      </c>
    </row>
    <row r="1111" hidden="1" customHeight="1" spans="1:7">
      <c r="A1111" s="182" t="s">
        <v>1279</v>
      </c>
      <c r="B1111" s="185"/>
      <c r="C1111" s="185">
        <v>0</v>
      </c>
      <c r="D1111" s="185"/>
      <c r="E1111" s="185">
        <f t="shared" si="405"/>
        <v>0</v>
      </c>
      <c r="F1111" s="185">
        <f t="shared" si="406"/>
        <v>0</v>
      </c>
      <c r="G1111" s="184" t="s">
        <v>174</v>
      </c>
    </row>
    <row r="1112" hidden="1" customHeight="1" spans="1:7">
      <c r="A1112" s="182" t="s">
        <v>1280</v>
      </c>
      <c r="B1112" s="185"/>
      <c r="C1112" s="185">
        <v>0</v>
      </c>
      <c r="D1112" s="185"/>
      <c r="E1112" s="185">
        <f t="shared" si="405"/>
        <v>0</v>
      </c>
      <c r="F1112" s="185">
        <f t="shared" si="406"/>
        <v>0</v>
      </c>
      <c r="G1112" s="184" t="s">
        <v>174</v>
      </c>
    </row>
    <row r="1113" hidden="1" customHeight="1" spans="1:7">
      <c r="A1113" s="182" t="s">
        <v>1281</v>
      </c>
      <c r="B1113" s="185"/>
      <c r="C1113" s="185">
        <v>0</v>
      </c>
      <c r="D1113" s="185"/>
      <c r="E1113" s="185">
        <f t="shared" si="405"/>
        <v>0</v>
      </c>
      <c r="F1113" s="185">
        <f t="shared" si="406"/>
        <v>0</v>
      </c>
      <c r="G1113" s="184" t="s">
        <v>174</v>
      </c>
    </row>
    <row r="1114" hidden="1" customHeight="1" spans="1:7">
      <c r="A1114" s="182" t="s">
        <v>1282</v>
      </c>
      <c r="B1114" s="185"/>
      <c r="C1114" s="185">
        <v>0</v>
      </c>
      <c r="D1114" s="185"/>
      <c r="E1114" s="185">
        <f t="shared" si="405"/>
        <v>0</v>
      </c>
      <c r="F1114" s="185">
        <f t="shared" si="406"/>
        <v>0</v>
      </c>
      <c r="G1114" s="184" t="s">
        <v>174</v>
      </c>
    </row>
    <row r="1115" hidden="1" customHeight="1" spans="1:7">
      <c r="A1115" s="182" t="s">
        <v>1283</v>
      </c>
      <c r="B1115" s="185"/>
      <c r="C1115" s="185">
        <v>0</v>
      </c>
      <c r="D1115" s="185"/>
      <c r="E1115" s="185">
        <f t="shared" si="405"/>
        <v>0</v>
      </c>
      <c r="F1115" s="185">
        <f t="shared" si="406"/>
        <v>0</v>
      </c>
      <c r="G1115" s="184" t="s">
        <v>174</v>
      </c>
    </row>
    <row r="1116" hidden="1" customHeight="1" spans="1:7">
      <c r="A1116" s="182" t="s">
        <v>1284</v>
      </c>
      <c r="B1116" s="185"/>
      <c r="C1116" s="185">
        <v>0</v>
      </c>
      <c r="D1116" s="185"/>
      <c r="E1116" s="185">
        <f t="shared" si="405"/>
        <v>0</v>
      </c>
      <c r="F1116" s="185">
        <f t="shared" si="406"/>
        <v>0</v>
      </c>
      <c r="G1116" s="184" t="s">
        <v>174</v>
      </c>
    </row>
    <row r="1117" hidden="1" customHeight="1" spans="1:7">
      <c r="A1117" s="182" t="s">
        <v>1285</v>
      </c>
      <c r="B1117" s="185"/>
      <c r="C1117" s="185">
        <v>0</v>
      </c>
      <c r="D1117" s="185"/>
      <c r="E1117" s="185">
        <f t="shared" si="405"/>
        <v>0</v>
      </c>
      <c r="F1117" s="185">
        <f t="shared" si="406"/>
        <v>0</v>
      </c>
      <c r="G1117" s="184" t="s">
        <v>174</v>
      </c>
    </row>
    <row r="1118" hidden="1" customHeight="1" spans="1:7">
      <c r="A1118" s="182" t="s">
        <v>1286</v>
      </c>
      <c r="B1118" s="185"/>
      <c r="C1118" s="185">
        <v>0</v>
      </c>
      <c r="D1118" s="185"/>
      <c r="E1118" s="185">
        <f t="shared" si="405"/>
        <v>0</v>
      </c>
      <c r="F1118" s="185">
        <f t="shared" si="406"/>
        <v>0</v>
      </c>
      <c r="G1118" s="184" t="s">
        <v>174</v>
      </c>
    </row>
    <row r="1119" hidden="1" customHeight="1" spans="1:7">
      <c r="A1119" s="182" t="s">
        <v>1287</v>
      </c>
      <c r="B1119" s="185"/>
      <c r="C1119" s="185">
        <v>0</v>
      </c>
      <c r="D1119" s="185"/>
      <c r="E1119" s="185">
        <f t="shared" si="405"/>
        <v>0</v>
      </c>
      <c r="F1119" s="185">
        <f t="shared" si="406"/>
        <v>0</v>
      </c>
      <c r="G1119" s="184" t="s">
        <v>174</v>
      </c>
    </row>
    <row r="1120" hidden="1" customHeight="1" spans="1:7">
      <c r="A1120" s="182" t="s">
        <v>1288</v>
      </c>
      <c r="B1120" s="185"/>
      <c r="C1120" s="185">
        <v>0</v>
      </c>
      <c r="D1120" s="185"/>
      <c r="E1120" s="185">
        <f t="shared" si="405"/>
        <v>0</v>
      </c>
      <c r="F1120" s="185">
        <f t="shared" si="406"/>
        <v>0</v>
      </c>
      <c r="G1120" s="184" t="s">
        <v>174</v>
      </c>
    </row>
    <row r="1121" hidden="1" customHeight="1" spans="1:7">
      <c r="A1121" s="182" t="s">
        <v>1289</v>
      </c>
      <c r="B1121" s="185"/>
      <c r="C1121" s="185">
        <v>0</v>
      </c>
      <c r="D1121" s="185"/>
      <c r="E1121" s="185">
        <f t="shared" si="405"/>
        <v>0</v>
      </c>
      <c r="F1121" s="185">
        <f t="shared" si="406"/>
        <v>0</v>
      </c>
      <c r="G1121" s="184" t="s">
        <v>174</v>
      </c>
    </row>
    <row r="1122" hidden="1" customHeight="1" spans="1:7">
      <c r="A1122" s="182" t="s">
        <v>1290</v>
      </c>
      <c r="B1122" s="185"/>
      <c r="C1122" s="185">
        <v>0</v>
      </c>
      <c r="D1122" s="185"/>
      <c r="E1122" s="185">
        <f t="shared" si="405"/>
        <v>0</v>
      </c>
      <c r="F1122" s="185">
        <f t="shared" si="406"/>
        <v>0</v>
      </c>
      <c r="G1122" s="184" t="s">
        <v>174</v>
      </c>
    </row>
    <row r="1123" hidden="1" customHeight="1" spans="1:7">
      <c r="A1123" s="182" t="s">
        <v>1291</v>
      </c>
      <c r="B1123" s="185"/>
      <c r="C1123" s="185">
        <v>0</v>
      </c>
      <c r="D1123" s="185"/>
      <c r="E1123" s="185">
        <f t="shared" si="405"/>
        <v>0</v>
      </c>
      <c r="F1123" s="185">
        <f t="shared" si="406"/>
        <v>0</v>
      </c>
      <c r="G1123" s="184" t="s">
        <v>174</v>
      </c>
    </row>
    <row r="1124" hidden="1" customHeight="1" spans="1:7">
      <c r="A1124" s="182" t="s">
        <v>1292</v>
      </c>
      <c r="B1124" s="185"/>
      <c r="C1124" s="185">
        <v>0</v>
      </c>
      <c r="D1124" s="185"/>
      <c r="E1124" s="185">
        <f t="shared" si="405"/>
        <v>0</v>
      </c>
      <c r="F1124" s="185">
        <f t="shared" si="406"/>
        <v>0</v>
      </c>
      <c r="G1124" s="184" t="s">
        <v>174</v>
      </c>
    </row>
    <row r="1125" hidden="1" customHeight="1" spans="1:7">
      <c r="A1125" s="182" t="s">
        <v>1293</v>
      </c>
      <c r="B1125" s="185"/>
      <c r="C1125" s="185">
        <v>0</v>
      </c>
      <c r="D1125" s="185"/>
      <c r="E1125" s="185">
        <f t="shared" si="405"/>
        <v>0</v>
      </c>
      <c r="F1125" s="185">
        <f t="shared" si="406"/>
        <v>0</v>
      </c>
      <c r="G1125" s="184" t="s">
        <v>174</v>
      </c>
    </row>
    <row r="1126" hidden="1" customHeight="1" spans="1:7">
      <c r="A1126" s="182" t="s">
        <v>1294</v>
      </c>
      <c r="B1126" s="185"/>
      <c r="C1126" s="185">
        <v>0</v>
      </c>
      <c r="D1126" s="185"/>
      <c r="E1126" s="185">
        <f t="shared" si="405"/>
        <v>0</v>
      </c>
      <c r="F1126" s="185">
        <f t="shared" si="406"/>
        <v>0</v>
      </c>
      <c r="G1126" s="184" t="s">
        <v>174</v>
      </c>
    </row>
    <row r="1127" hidden="1" customHeight="1" spans="1:7">
      <c r="A1127" s="182" t="s">
        <v>1295</v>
      </c>
      <c r="B1127" s="185"/>
      <c r="C1127" s="185">
        <v>0</v>
      </c>
      <c r="D1127" s="185"/>
      <c r="E1127" s="185">
        <f t="shared" si="405"/>
        <v>0</v>
      </c>
      <c r="F1127" s="185">
        <f t="shared" si="406"/>
        <v>0</v>
      </c>
      <c r="G1127" s="184" t="s">
        <v>174</v>
      </c>
    </row>
    <row r="1128" hidden="1" customHeight="1" spans="1:7">
      <c r="A1128" s="182" t="s">
        <v>1296</v>
      </c>
      <c r="B1128" s="185"/>
      <c r="C1128" s="185">
        <v>0</v>
      </c>
      <c r="D1128" s="185"/>
      <c r="E1128" s="185">
        <f t="shared" si="405"/>
        <v>0</v>
      </c>
      <c r="F1128" s="185">
        <f t="shared" si="406"/>
        <v>0</v>
      </c>
      <c r="G1128" s="184" t="s">
        <v>174</v>
      </c>
    </row>
    <row r="1129" hidden="1" customHeight="1" spans="1:7">
      <c r="A1129" s="182" t="s">
        <v>1297</v>
      </c>
      <c r="B1129" s="185"/>
      <c r="C1129" s="185">
        <v>0</v>
      </c>
      <c r="D1129" s="185"/>
      <c r="E1129" s="185">
        <f t="shared" si="405"/>
        <v>0</v>
      </c>
      <c r="F1129" s="185">
        <f t="shared" si="406"/>
        <v>0</v>
      </c>
      <c r="G1129" s="184" t="s">
        <v>174</v>
      </c>
    </row>
    <row r="1130" hidden="1" customHeight="1" spans="1:7">
      <c r="A1130" s="182" t="s">
        <v>1298</v>
      </c>
      <c r="B1130" s="185"/>
      <c r="C1130" s="185">
        <v>0</v>
      </c>
      <c r="D1130" s="185"/>
      <c r="E1130" s="185">
        <f t="shared" si="405"/>
        <v>0</v>
      </c>
      <c r="F1130" s="185">
        <f t="shared" si="406"/>
        <v>0</v>
      </c>
      <c r="G1130" s="184" t="s">
        <v>174</v>
      </c>
    </row>
    <row r="1131" hidden="1" customHeight="1" spans="1:7">
      <c r="A1131" s="182" t="s">
        <v>1299</v>
      </c>
      <c r="B1131" s="183">
        <v>403.43</v>
      </c>
      <c r="C1131" s="185">
        <v>0</v>
      </c>
      <c r="D1131" s="185">
        <v>-233.36</v>
      </c>
      <c r="E1131" s="185">
        <f t="shared" si="405"/>
        <v>-233.36</v>
      </c>
      <c r="F1131" s="185">
        <f t="shared" si="406"/>
        <v>170.07</v>
      </c>
      <c r="G1131" s="184" t="s">
        <v>174</v>
      </c>
    </row>
    <row r="1132" hidden="1" customHeight="1" spans="1:7">
      <c r="A1132" s="182" t="s">
        <v>1300</v>
      </c>
      <c r="B1132" s="185"/>
      <c r="C1132" s="185">
        <v>0</v>
      </c>
      <c r="D1132" s="185"/>
      <c r="E1132" s="185">
        <f t="shared" si="405"/>
        <v>0</v>
      </c>
      <c r="F1132" s="185">
        <f t="shared" si="406"/>
        <v>0</v>
      </c>
      <c r="G1132" s="184" t="s">
        <v>174</v>
      </c>
    </row>
    <row r="1133" hidden="1" customHeight="1" spans="1:7">
      <c r="A1133" s="182" t="s">
        <v>1301</v>
      </c>
      <c r="B1133" s="183">
        <f t="shared" ref="B1133:F1133" si="407">SUM(B1134:B1147)</f>
        <v>86.59</v>
      </c>
      <c r="C1133" s="183">
        <f t="shared" si="407"/>
        <v>0</v>
      </c>
      <c r="D1133" s="183">
        <f t="shared" si="407"/>
        <v>-1.49</v>
      </c>
      <c r="E1133" s="183">
        <f t="shared" si="407"/>
        <v>-1.49</v>
      </c>
      <c r="F1133" s="183">
        <f t="shared" si="407"/>
        <v>85.1</v>
      </c>
      <c r="G1133" s="184" t="s">
        <v>172</v>
      </c>
    </row>
    <row r="1134" hidden="1" customHeight="1" spans="1:7">
      <c r="A1134" s="182" t="s">
        <v>1302</v>
      </c>
      <c r="B1134" s="183">
        <v>38.89</v>
      </c>
      <c r="C1134" s="185">
        <v>0</v>
      </c>
      <c r="D1134" s="185">
        <v>-0.76</v>
      </c>
      <c r="E1134" s="185">
        <f t="shared" ref="E1134:E1147" si="408">C1134+D1134</f>
        <v>-0.76</v>
      </c>
      <c r="F1134" s="185">
        <f t="shared" ref="F1134:F1147" si="409">B1134+E1134</f>
        <v>38.13</v>
      </c>
      <c r="G1134" s="184" t="s">
        <v>174</v>
      </c>
    </row>
    <row r="1135" hidden="1" customHeight="1" spans="1:7">
      <c r="A1135" s="182" t="s">
        <v>1303</v>
      </c>
      <c r="B1135" s="185"/>
      <c r="C1135" s="185">
        <v>0</v>
      </c>
      <c r="D1135" s="185"/>
      <c r="E1135" s="185">
        <f t="shared" si="408"/>
        <v>0</v>
      </c>
      <c r="F1135" s="185">
        <f t="shared" si="409"/>
        <v>0</v>
      </c>
      <c r="G1135" s="184" t="s">
        <v>174</v>
      </c>
    </row>
    <row r="1136" hidden="1" customHeight="1" spans="1:7">
      <c r="A1136" s="182" t="s">
        <v>1304</v>
      </c>
      <c r="B1136" s="185"/>
      <c r="C1136" s="185">
        <v>0</v>
      </c>
      <c r="D1136" s="185"/>
      <c r="E1136" s="185">
        <f t="shared" si="408"/>
        <v>0</v>
      </c>
      <c r="F1136" s="185">
        <f t="shared" si="409"/>
        <v>0</v>
      </c>
      <c r="G1136" s="184" t="s">
        <v>174</v>
      </c>
    </row>
    <row r="1137" hidden="1" customHeight="1" spans="1:7">
      <c r="A1137" s="182" t="s">
        <v>1305</v>
      </c>
      <c r="B1137" s="183">
        <v>47.7</v>
      </c>
      <c r="C1137" s="185">
        <v>0</v>
      </c>
      <c r="D1137" s="185">
        <v>-0.73</v>
      </c>
      <c r="E1137" s="185">
        <f t="shared" si="408"/>
        <v>-0.73</v>
      </c>
      <c r="F1137" s="185">
        <f t="shared" si="409"/>
        <v>46.97</v>
      </c>
      <c r="G1137" s="184" t="s">
        <v>174</v>
      </c>
    </row>
    <row r="1138" hidden="1" customHeight="1" spans="1:7">
      <c r="A1138" s="182" t="s">
        <v>1306</v>
      </c>
      <c r="B1138" s="185"/>
      <c r="C1138" s="185">
        <v>0</v>
      </c>
      <c r="D1138" s="185"/>
      <c r="E1138" s="185">
        <f t="shared" si="408"/>
        <v>0</v>
      </c>
      <c r="F1138" s="185">
        <f t="shared" si="409"/>
        <v>0</v>
      </c>
      <c r="G1138" s="184" t="s">
        <v>174</v>
      </c>
    </row>
    <row r="1139" hidden="1" customHeight="1" spans="1:7">
      <c r="A1139" s="182" t="s">
        <v>1307</v>
      </c>
      <c r="B1139" s="185"/>
      <c r="C1139" s="185">
        <v>0</v>
      </c>
      <c r="D1139" s="185"/>
      <c r="E1139" s="185">
        <f t="shared" si="408"/>
        <v>0</v>
      </c>
      <c r="F1139" s="185">
        <f t="shared" si="409"/>
        <v>0</v>
      </c>
      <c r="G1139" s="184" t="s">
        <v>174</v>
      </c>
    </row>
    <row r="1140" hidden="1" customHeight="1" spans="1:7">
      <c r="A1140" s="182" t="s">
        <v>1308</v>
      </c>
      <c r="B1140" s="185"/>
      <c r="C1140" s="185">
        <v>0</v>
      </c>
      <c r="D1140" s="185"/>
      <c r="E1140" s="185">
        <f t="shared" si="408"/>
        <v>0</v>
      </c>
      <c r="F1140" s="185">
        <f t="shared" si="409"/>
        <v>0</v>
      </c>
      <c r="G1140" s="184" t="s">
        <v>174</v>
      </c>
    </row>
    <row r="1141" hidden="1" customHeight="1" spans="1:7">
      <c r="A1141" s="182" t="s">
        <v>1309</v>
      </c>
      <c r="B1141" s="185"/>
      <c r="C1141" s="185">
        <v>0</v>
      </c>
      <c r="D1141" s="185"/>
      <c r="E1141" s="185">
        <f t="shared" si="408"/>
        <v>0</v>
      </c>
      <c r="F1141" s="185">
        <f t="shared" si="409"/>
        <v>0</v>
      </c>
      <c r="G1141" s="184" t="s">
        <v>174</v>
      </c>
    </row>
    <row r="1142" hidden="1" customHeight="1" spans="1:7">
      <c r="A1142" s="182" t="s">
        <v>1310</v>
      </c>
      <c r="B1142" s="185"/>
      <c r="C1142" s="185">
        <v>0</v>
      </c>
      <c r="D1142" s="185"/>
      <c r="E1142" s="185">
        <f t="shared" si="408"/>
        <v>0</v>
      </c>
      <c r="F1142" s="185">
        <f t="shared" si="409"/>
        <v>0</v>
      </c>
      <c r="G1142" s="184" t="s">
        <v>174</v>
      </c>
    </row>
    <row r="1143" hidden="1" customHeight="1" spans="1:7">
      <c r="A1143" s="182" t="s">
        <v>1311</v>
      </c>
      <c r="B1143" s="185"/>
      <c r="C1143" s="185">
        <v>0</v>
      </c>
      <c r="D1143" s="185"/>
      <c r="E1143" s="185">
        <f t="shared" si="408"/>
        <v>0</v>
      </c>
      <c r="F1143" s="185">
        <f t="shared" si="409"/>
        <v>0</v>
      </c>
      <c r="G1143" s="184" t="s">
        <v>174</v>
      </c>
    </row>
    <row r="1144" hidden="1" customHeight="1" spans="1:7">
      <c r="A1144" s="182" t="s">
        <v>1312</v>
      </c>
      <c r="B1144" s="185"/>
      <c r="C1144" s="185">
        <v>0</v>
      </c>
      <c r="D1144" s="185"/>
      <c r="E1144" s="185">
        <f t="shared" si="408"/>
        <v>0</v>
      </c>
      <c r="F1144" s="185">
        <f t="shared" si="409"/>
        <v>0</v>
      </c>
      <c r="G1144" s="184" t="s">
        <v>174</v>
      </c>
    </row>
    <row r="1145" hidden="1" customHeight="1" spans="1:7">
      <c r="A1145" s="182" t="s">
        <v>1313</v>
      </c>
      <c r="B1145" s="185"/>
      <c r="C1145" s="185">
        <v>0</v>
      </c>
      <c r="D1145" s="185"/>
      <c r="E1145" s="185">
        <f t="shared" si="408"/>
        <v>0</v>
      </c>
      <c r="F1145" s="185">
        <f t="shared" si="409"/>
        <v>0</v>
      </c>
      <c r="G1145" s="184" t="s">
        <v>174</v>
      </c>
    </row>
    <row r="1146" hidden="1" customHeight="1" spans="1:7">
      <c r="A1146" s="182" t="s">
        <v>1314</v>
      </c>
      <c r="B1146" s="185"/>
      <c r="C1146" s="185">
        <v>0</v>
      </c>
      <c r="D1146" s="185"/>
      <c r="E1146" s="185">
        <f t="shared" si="408"/>
        <v>0</v>
      </c>
      <c r="F1146" s="185">
        <f t="shared" si="409"/>
        <v>0</v>
      </c>
      <c r="G1146" s="184" t="s">
        <v>174</v>
      </c>
    </row>
    <row r="1147" hidden="1" customHeight="1" spans="1:7">
      <c r="A1147" s="182" t="s">
        <v>1315</v>
      </c>
      <c r="B1147" s="185"/>
      <c r="C1147" s="185">
        <v>0</v>
      </c>
      <c r="D1147" s="185"/>
      <c r="E1147" s="185">
        <f t="shared" si="408"/>
        <v>0</v>
      </c>
      <c r="F1147" s="185">
        <f t="shared" si="409"/>
        <v>0</v>
      </c>
      <c r="G1147" s="184" t="s">
        <v>174</v>
      </c>
    </row>
    <row r="1148" hidden="1" customHeight="1" spans="1:7">
      <c r="A1148" s="182" t="s">
        <v>1316</v>
      </c>
      <c r="B1148" s="185"/>
      <c r="C1148" s="185"/>
      <c r="D1148" s="185"/>
      <c r="E1148" s="185"/>
      <c r="F1148" s="185"/>
      <c r="G1148" s="184" t="s">
        <v>172</v>
      </c>
    </row>
    <row r="1149" customHeight="1" spans="1:7">
      <c r="A1149" s="179" t="s">
        <v>1317</v>
      </c>
      <c r="B1149" s="180">
        <f t="shared" ref="B1149:F1149" si="410">SUM(B1150,B1161,B1165)</f>
        <v>8775</v>
      </c>
      <c r="C1149" s="180">
        <f t="shared" si="410"/>
        <v>69.84</v>
      </c>
      <c r="D1149" s="180">
        <f t="shared" si="410"/>
        <v>-1799.65</v>
      </c>
      <c r="E1149" s="180">
        <f t="shared" si="410"/>
        <v>-1729.81</v>
      </c>
      <c r="F1149" s="180">
        <f t="shared" si="410"/>
        <v>7045.19</v>
      </c>
      <c r="G1149" s="181" t="s">
        <v>170</v>
      </c>
    </row>
    <row r="1150" hidden="1" customHeight="1" spans="1:7">
      <c r="A1150" s="182" t="s">
        <v>1318</v>
      </c>
      <c r="B1150" s="183">
        <f t="shared" ref="B1150:F1150" si="411">SUM(B1151:B1160)</f>
        <v>0</v>
      </c>
      <c r="C1150" s="183">
        <f t="shared" si="411"/>
        <v>69.43</v>
      </c>
      <c r="D1150" s="183">
        <f t="shared" si="411"/>
        <v>0</v>
      </c>
      <c r="E1150" s="183">
        <f t="shared" si="411"/>
        <v>69.43</v>
      </c>
      <c r="F1150" s="183">
        <f t="shared" si="411"/>
        <v>69.43</v>
      </c>
      <c r="G1150" s="184" t="s">
        <v>172</v>
      </c>
    </row>
    <row r="1151" hidden="1" customHeight="1" spans="1:7">
      <c r="A1151" s="182" t="s">
        <v>1319</v>
      </c>
      <c r="B1151" s="185"/>
      <c r="C1151" s="185">
        <v>0</v>
      </c>
      <c r="D1151" s="185"/>
      <c r="E1151" s="185">
        <f t="shared" ref="E1151:E1160" si="412">C1151+D1151</f>
        <v>0</v>
      </c>
      <c r="F1151" s="185">
        <f t="shared" ref="F1151:F1160" si="413">B1151+E1151</f>
        <v>0</v>
      </c>
      <c r="G1151" s="184" t="s">
        <v>174</v>
      </c>
    </row>
    <row r="1152" hidden="1" customHeight="1" spans="1:7">
      <c r="A1152" s="182" t="s">
        <v>1320</v>
      </c>
      <c r="B1152" s="185"/>
      <c r="C1152" s="185">
        <v>0</v>
      </c>
      <c r="D1152" s="185"/>
      <c r="E1152" s="185">
        <f t="shared" si="412"/>
        <v>0</v>
      </c>
      <c r="F1152" s="185">
        <f t="shared" si="413"/>
        <v>0</v>
      </c>
      <c r="G1152" s="184" t="s">
        <v>174</v>
      </c>
    </row>
    <row r="1153" hidden="1" customHeight="1" spans="1:7">
      <c r="A1153" s="182" t="s">
        <v>1321</v>
      </c>
      <c r="B1153" s="185"/>
      <c r="C1153" s="185">
        <v>0</v>
      </c>
      <c r="D1153" s="185"/>
      <c r="E1153" s="185">
        <f t="shared" si="412"/>
        <v>0</v>
      </c>
      <c r="F1153" s="185">
        <f t="shared" si="413"/>
        <v>0</v>
      </c>
      <c r="G1153" s="184" t="s">
        <v>174</v>
      </c>
    </row>
    <row r="1154" hidden="1" customHeight="1" spans="1:7">
      <c r="A1154" s="182" t="s">
        <v>1322</v>
      </c>
      <c r="B1154" s="185"/>
      <c r="C1154" s="185">
        <v>0</v>
      </c>
      <c r="D1154" s="185"/>
      <c r="E1154" s="185">
        <f t="shared" si="412"/>
        <v>0</v>
      </c>
      <c r="F1154" s="185">
        <f t="shared" si="413"/>
        <v>0</v>
      </c>
      <c r="G1154" s="184" t="s">
        <v>174</v>
      </c>
    </row>
    <row r="1155" hidden="1" customHeight="1" spans="1:7">
      <c r="A1155" s="182" t="s">
        <v>1323</v>
      </c>
      <c r="B1155" s="185"/>
      <c r="C1155" s="185">
        <v>0</v>
      </c>
      <c r="D1155" s="185"/>
      <c r="E1155" s="185">
        <f t="shared" si="412"/>
        <v>0</v>
      </c>
      <c r="F1155" s="185">
        <f t="shared" si="413"/>
        <v>0</v>
      </c>
      <c r="G1155" s="184" t="s">
        <v>174</v>
      </c>
    </row>
    <row r="1156" hidden="1" customHeight="1" spans="1:7">
      <c r="A1156" s="182" t="s">
        <v>1324</v>
      </c>
      <c r="B1156" s="185"/>
      <c r="C1156" s="185">
        <v>0</v>
      </c>
      <c r="D1156" s="185"/>
      <c r="E1156" s="185">
        <f t="shared" si="412"/>
        <v>0</v>
      </c>
      <c r="F1156" s="185">
        <f t="shared" si="413"/>
        <v>0</v>
      </c>
      <c r="G1156" s="184" t="s">
        <v>174</v>
      </c>
    </row>
    <row r="1157" hidden="1" customHeight="1" spans="1:7">
      <c r="A1157" s="182" t="s">
        <v>1325</v>
      </c>
      <c r="B1157" s="185"/>
      <c r="C1157" s="185">
        <v>69.43</v>
      </c>
      <c r="D1157" s="185"/>
      <c r="E1157" s="185">
        <f t="shared" si="412"/>
        <v>69.43</v>
      </c>
      <c r="F1157" s="185">
        <f t="shared" si="413"/>
        <v>69.43</v>
      </c>
      <c r="G1157" s="184" t="s">
        <v>174</v>
      </c>
    </row>
    <row r="1158" hidden="1" customHeight="1" spans="1:7">
      <c r="A1158" s="182" t="s">
        <v>1326</v>
      </c>
      <c r="B1158" s="185"/>
      <c r="C1158" s="185">
        <v>0</v>
      </c>
      <c r="D1158" s="185"/>
      <c r="E1158" s="185">
        <f t="shared" si="412"/>
        <v>0</v>
      </c>
      <c r="F1158" s="185">
        <f t="shared" si="413"/>
        <v>0</v>
      </c>
      <c r="G1158" s="184" t="s">
        <v>174</v>
      </c>
    </row>
    <row r="1159" hidden="1" customHeight="1" spans="1:7">
      <c r="A1159" s="182" t="s">
        <v>1327</v>
      </c>
      <c r="B1159" s="185"/>
      <c r="C1159" s="185">
        <v>0</v>
      </c>
      <c r="D1159" s="185"/>
      <c r="E1159" s="185">
        <f t="shared" si="412"/>
        <v>0</v>
      </c>
      <c r="F1159" s="185">
        <f t="shared" si="413"/>
        <v>0</v>
      </c>
      <c r="G1159" s="184" t="s">
        <v>174</v>
      </c>
    </row>
    <row r="1160" hidden="1" customHeight="1" spans="1:7">
      <c r="A1160" s="182" t="s">
        <v>1328</v>
      </c>
      <c r="B1160" s="185"/>
      <c r="C1160" s="185">
        <v>0</v>
      </c>
      <c r="D1160" s="185"/>
      <c r="E1160" s="185">
        <f t="shared" si="412"/>
        <v>0</v>
      </c>
      <c r="F1160" s="185">
        <f t="shared" si="413"/>
        <v>0</v>
      </c>
      <c r="G1160" s="184" t="s">
        <v>174</v>
      </c>
    </row>
    <row r="1161" hidden="1" customHeight="1" spans="1:7">
      <c r="A1161" s="182" t="s">
        <v>1329</v>
      </c>
      <c r="B1161" s="183">
        <f t="shared" ref="B1161:F1161" si="414">SUM(B1162:B1164)</f>
        <v>8775</v>
      </c>
      <c r="C1161" s="183">
        <f t="shared" si="414"/>
        <v>0.41</v>
      </c>
      <c r="D1161" s="183">
        <f t="shared" si="414"/>
        <v>-1799.65</v>
      </c>
      <c r="E1161" s="183">
        <f t="shared" si="414"/>
        <v>-1799.24</v>
      </c>
      <c r="F1161" s="183">
        <f t="shared" si="414"/>
        <v>6975.76</v>
      </c>
      <c r="G1161" s="184" t="s">
        <v>172</v>
      </c>
    </row>
    <row r="1162" hidden="1" customHeight="1" spans="1:7">
      <c r="A1162" s="182" t="s">
        <v>1330</v>
      </c>
      <c r="B1162" s="183">
        <v>8775</v>
      </c>
      <c r="C1162" s="185">
        <v>0.41</v>
      </c>
      <c r="D1162" s="185">
        <v>-1799.65</v>
      </c>
      <c r="E1162" s="185">
        <f t="shared" ref="E1162:E1164" si="415">C1162+D1162</f>
        <v>-1799.24</v>
      </c>
      <c r="F1162" s="185">
        <f t="shared" ref="F1162:F1164" si="416">B1162+E1162</f>
        <v>6975.76</v>
      </c>
      <c r="G1162" s="184" t="s">
        <v>174</v>
      </c>
    </row>
    <row r="1163" hidden="1" customHeight="1" spans="1:7">
      <c r="A1163" s="182" t="s">
        <v>1331</v>
      </c>
      <c r="B1163" s="185"/>
      <c r="C1163" s="185">
        <v>0</v>
      </c>
      <c r="D1163" s="185"/>
      <c r="E1163" s="185">
        <f t="shared" si="415"/>
        <v>0</v>
      </c>
      <c r="F1163" s="185">
        <f t="shared" si="416"/>
        <v>0</v>
      </c>
      <c r="G1163" s="184" t="s">
        <v>174</v>
      </c>
    </row>
    <row r="1164" hidden="1" customHeight="1" spans="1:7">
      <c r="A1164" s="182" t="s">
        <v>1332</v>
      </c>
      <c r="B1164" s="185"/>
      <c r="C1164" s="185">
        <v>0</v>
      </c>
      <c r="D1164" s="185"/>
      <c r="E1164" s="185">
        <f t="shared" si="415"/>
        <v>0</v>
      </c>
      <c r="F1164" s="185">
        <f t="shared" si="416"/>
        <v>0</v>
      </c>
      <c r="G1164" s="184" t="s">
        <v>174</v>
      </c>
    </row>
    <row r="1165" hidden="1" customHeight="1" spans="1:7">
      <c r="A1165" s="182" t="s">
        <v>1333</v>
      </c>
      <c r="B1165" s="183">
        <f t="shared" ref="B1165:F1165" si="417">SUM(B1166:B1168)</f>
        <v>0</v>
      </c>
      <c r="C1165" s="183">
        <f t="shared" si="417"/>
        <v>0</v>
      </c>
      <c r="D1165" s="183">
        <f t="shared" si="417"/>
        <v>0</v>
      </c>
      <c r="E1165" s="183">
        <f t="shared" si="417"/>
        <v>0</v>
      </c>
      <c r="F1165" s="183">
        <f t="shared" si="417"/>
        <v>0</v>
      </c>
      <c r="G1165" s="184" t="s">
        <v>172</v>
      </c>
    </row>
    <row r="1166" hidden="1" customHeight="1" spans="1:7">
      <c r="A1166" s="182" t="s">
        <v>1334</v>
      </c>
      <c r="B1166" s="185"/>
      <c r="C1166" s="185">
        <v>0</v>
      </c>
      <c r="D1166" s="185"/>
      <c r="E1166" s="185">
        <f t="shared" ref="E1166:E1168" si="418">C1166+D1166</f>
        <v>0</v>
      </c>
      <c r="F1166" s="185">
        <f t="shared" ref="F1166:F1168" si="419">B1166+E1166</f>
        <v>0</v>
      </c>
      <c r="G1166" s="184" t="s">
        <v>174</v>
      </c>
    </row>
    <row r="1167" hidden="1" customHeight="1" spans="1:7">
      <c r="A1167" s="182" t="s">
        <v>1335</v>
      </c>
      <c r="B1167" s="185"/>
      <c r="C1167" s="185">
        <v>0</v>
      </c>
      <c r="D1167" s="185"/>
      <c r="E1167" s="185">
        <f t="shared" si="418"/>
        <v>0</v>
      </c>
      <c r="F1167" s="185">
        <f t="shared" si="419"/>
        <v>0</v>
      </c>
      <c r="G1167" s="184" t="s">
        <v>174</v>
      </c>
    </row>
    <row r="1168" hidden="1" customHeight="1" spans="1:7">
      <c r="A1168" s="182" t="s">
        <v>1336</v>
      </c>
      <c r="B1168" s="185"/>
      <c r="C1168" s="185">
        <v>0</v>
      </c>
      <c r="D1168" s="185"/>
      <c r="E1168" s="185">
        <f t="shared" si="418"/>
        <v>0</v>
      </c>
      <c r="F1168" s="185">
        <f t="shared" si="419"/>
        <v>0</v>
      </c>
      <c r="G1168" s="184" t="s">
        <v>174</v>
      </c>
    </row>
    <row r="1169" customHeight="1" spans="1:7">
      <c r="A1169" s="179" t="s">
        <v>1337</v>
      </c>
      <c r="B1169" s="180">
        <f t="shared" ref="B1169:F1169" si="420">SUM(B1170,B1185,B1199,B1204,B1210)</f>
        <v>0</v>
      </c>
      <c r="C1169" s="180">
        <f t="shared" si="420"/>
        <v>0</v>
      </c>
      <c r="D1169" s="180">
        <f t="shared" si="420"/>
        <v>0</v>
      </c>
      <c r="E1169" s="180">
        <f t="shared" si="420"/>
        <v>0</v>
      </c>
      <c r="F1169" s="180">
        <f t="shared" si="420"/>
        <v>0</v>
      </c>
      <c r="G1169" s="181" t="s">
        <v>170</v>
      </c>
    </row>
    <row r="1170" hidden="1" customHeight="1" spans="1:7">
      <c r="A1170" s="182" t="s">
        <v>1338</v>
      </c>
      <c r="B1170" s="183">
        <f t="shared" ref="B1170:F1170" si="421">SUM(B1171:B1184)</f>
        <v>0</v>
      </c>
      <c r="C1170" s="183">
        <f t="shared" si="421"/>
        <v>0</v>
      </c>
      <c r="D1170" s="183">
        <f t="shared" si="421"/>
        <v>0</v>
      </c>
      <c r="E1170" s="183">
        <f t="shared" si="421"/>
        <v>0</v>
      </c>
      <c r="F1170" s="183">
        <f t="shared" si="421"/>
        <v>0</v>
      </c>
      <c r="G1170" s="184" t="s">
        <v>172</v>
      </c>
    </row>
    <row r="1171" hidden="1" customHeight="1" spans="1:7">
      <c r="A1171" s="182" t="s">
        <v>1339</v>
      </c>
      <c r="B1171" s="185"/>
      <c r="C1171" s="185">
        <v>0</v>
      </c>
      <c r="D1171" s="185"/>
      <c r="E1171" s="185">
        <f t="shared" ref="E1171:E1184" si="422">C1171+D1171</f>
        <v>0</v>
      </c>
      <c r="F1171" s="185">
        <f t="shared" ref="F1171:F1184" si="423">B1171+E1171</f>
        <v>0</v>
      </c>
      <c r="G1171" s="184" t="s">
        <v>174</v>
      </c>
    </row>
    <row r="1172" hidden="1" customHeight="1" spans="1:7">
      <c r="A1172" s="182" t="s">
        <v>1340</v>
      </c>
      <c r="B1172" s="185"/>
      <c r="C1172" s="185">
        <v>0</v>
      </c>
      <c r="D1172" s="185"/>
      <c r="E1172" s="185">
        <f t="shared" si="422"/>
        <v>0</v>
      </c>
      <c r="F1172" s="185">
        <f t="shared" si="423"/>
        <v>0</v>
      </c>
      <c r="G1172" s="184" t="s">
        <v>174</v>
      </c>
    </row>
    <row r="1173" hidden="1" customHeight="1" spans="1:7">
      <c r="A1173" s="182" t="s">
        <v>1341</v>
      </c>
      <c r="B1173" s="185"/>
      <c r="C1173" s="185">
        <v>0</v>
      </c>
      <c r="D1173" s="185"/>
      <c r="E1173" s="185">
        <f t="shared" si="422"/>
        <v>0</v>
      </c>
      <c r="F1173" s="185">
        <f t="shared" si="423"/>
        <v>0</v>
      </c>
      <c r="G1173" s="184" t="s">
        <v>174</v>
      </c>
    </row>
    <row r="1174" hidden="1" customHeight="1" spans="1:7">
      <c r="A1174" s="182" t="s">
        <v>1342</v>
      </c>
      <c r="B1174" s="185"/>
      <c r="C1174" s="185">
        <v>0</v>
      </c>
      <c r="D1174" s="185"/>
      <c r="E1174" s="185">
        <f t="shared" si="422"/>
        <v>0</v>
      </c>
      <c r="F1174" s="185">
        <f t="shared" si="423"/>
        <v>0</v>
      </c>
      <c r="G1174" s="184" t="s">
        <v>174</v>
      </c>
    </row>
    <row r="1175" hidden="1" customHeight="1" spans="1:7">
      <c r="A1175" s="182" t="s">
        <v>1343</v>
      </c>
      <c r="B1175" s="185"/>
      <c r="C1175" s="185">
        <v>0</v>
      </c>
      <c r="D1175" s="185"/>
      <c r="E1175" s="185">
        <f t="shared" si="422"/>
        <v>0</v>
      </c>
      <c r="F1175" s="185">
        <f t="shared" si="423"/>
        <v>0</v>
      </c>
      <c r="G1175" s="184" t="s">
        <v>174</v>
      </c>
    </row>
    <row r="1176" hidden="1" customHeight="1" spans="1:7">
      <c r="A1176" s="182" t="s">
        <v>1344</v>
      </c>
      <c r="B1176" s="185"/>
      <c r="C1176" s="185">
        <v>0</v>
      </c>
      <c r="D1176" s="185"/>
      <c r="E1176" s="185">
        <f t="shared" si="422"/>
        <v>0</v>
      </c>
      <c r="F1176" s="185">
        <f t="shared" si="423"/>
        <v>0</v>
      </c>
      <c r="G1176" s="184" t="s">
        <v>174</v>
      </c>
    </row>
    <row r="1177" hidden="1" customHeight="1" spans="1:7">
      <c r="A1177" s="182" t="s">
        <v>1345</v>
      </c>
      <c r="B1177" s="185"/>
      <c r="C1177" s="185">
        <v>0</v>
      </c>
      <c r="D1177" s="185"/>
      <c r="E1177" s="185">
        <f t="shared" si="422"/>
        <v>0</v>
      </c>
      <c r="F1177" s="185">
        <f t="shared" si="423"/>
        <v>0</v>
      </c>
      <c r="G1177" s="184" t="s">
        <v>174</v>
      </c>
    </row>
    <row r="1178" hidden="1" customHeight="1" spans="1:7">
      <c r="A1178" s="182" t="s">
        <v>1346</v>
      </c>
      <c r="B1178" s="185"/>
      <c r="C1178" s="185">
        <v>0</v>
      </c>
      <c r="D1178" s="185"/>
      <c r="E1178" s="185">
        <f t="shared" si="422"/>
        <v>0</v>
      </c>
      <c r="F1178" s="185">
        <f t="shared" si="423"/>
        <v>0</v>
      </c>
      <c r="G1178" s="184" t="s">
        <v>174</v>
      </c>
    </row>
    <row r="1179" hidden="1" customHeight="1" spans="1:7">
      <c r="A1179" s="182" t="s">
        <v>1347</v>
      </c>
      <c r="B1179" s="185"/>
      <c r="C1179" s="185">
        <v>0</v>
      </c>
      <c r="D1179" s="185"/>
      <c r="E1179" s="185">
        <f t="shared" si="422"/>
        <v>0</v>
      </c>
      <c r="F1179" s="185">
        <f t="shared" si="423"/>
        <v>0</v>
      </c>
      <c r="G1179" s="184" t="s">
        <v>174</v>
      </c>
    </row>
    <row r="1180" hidden="1" customHeight="1" spans="1:7">
      <c r="A1180" s="182" t="s">
        <v>1348</v>
      </c>
      <c r="B1180" s="185"/>
      <c r="C1180" s="185">
        <v>0</v>
      </c>
      <c r="D1180" s="185"/>
      <c r="E1180" s="185">
        <f t="shared" si="422"/>
        <v>0</v>
      </c>
      <c r="F1180" s="185">
        <f t="shared" si="423"/>
        <v>0</v>
      </c>
      <c r="G1180" s="184" t="s">
        <v>174</v>
      </c>
    </row>
    <row r="1181" hidden="1" customHeight="1" spans="1:7">
      <c r="A1181" s="182" t="s">
        <v>1349</v>
      </c>
      <c r="B1181" s="185"/>
      <c r="C1181" s="185">
        <v>0</v>
      </c>
      <c r="D1181" s="185"/>
      <c r="E1181" s="185">
        <f t="shared" si="422"/>
        <v>0</v>
      </c>
      <c r="F1181" s="185">
        <f t="shared" si="423"/>
        <v>0</v>
      </c>
      <c r="G1181" s="184" t="s">
        <v>174</v>
      </c>
    </row>
    <row r="1182" hidden="1" customHeight="1" spans="1:7">
      <c r="A1182" s="182" t="s">
        <v>1350</v>
      </c>
      <c r="B1182" s="185"/>
      <c r="C1182" s="185">
        <v>0</v>
      </c>
      <c r="D1182" s="185"/>
      <c r="E1182" s="185">
        <f t="shared" si="422"/>
        <v>0</v>
      </c>
      <c r="F1182" s="185">
        <f t="shared" si="423"/>
        <v>0</v>
      </c>
      <c r="G1182" s="184" t="s">
        <v>174</v>
      </c>
    </row>
    <row r="1183" hidden="1" customHeight="1" spans="1:7">
      <c r="A1183" s="182" t="s">
        <v>1351</v>
      </c>
      <c r="B1183" s="185"/>
      <c r="C1183" s="185">
        <v>0</v>
      </c>
      <c r="D1183" s="185"/>
      <c r="E1183" s="185">
        <f t="shared" si="422"/>
        <v>0</v>
      </c>
      <c r="F1183" s="185">
        <f t="shared" si="423"/>
        <v>0</v>
      </c>
      <c r="G1183" s="184" t="s">
        <v>174</v>
      </c>
    </row>
    <row r="1184" hidden="1" customHeight="1" spans="1:7">
      <c r="A1184" s="182" t="s">
        <v>1352</v>
      </c>
      <c r="B1184" s="185"/>
      <c r="C1184" s="185">
        <v>0</v>
      </c>
      <c r="D1184" s="185"/>
      <c r="E1184" s="185">
        <f t="shared" si="422"/>
        <v>0</v>
      </c>
      <c r="F1184" s="185">
        <f t="shared" si="423"/>
        <v>0</v>
      </c>
      <c r="G1184" s="184" t="s">
        <v>174</v>
      </c>
    </row>
    <row r="1185" hidden="1" customHeight="1" spans="1:7">
      <c r="A1185" s="182" t="s">
        <v>1353</v>
      </c>
      <c r="B1185" s="183">
        <f t="shared" ref="B1185:F1185" si="424">SUM(B1186:B1198)</f>
        <v>0</v>
      </c>
      <c r="C1185" s="183">
        <f t="shared" si="424"/>
        <v>0</v>
      </c>
      <c r="D1185" s="183">
        <f t="shared" si="424"/>
        <v>0</v>
      </c>
      <c r="E1185" s="183">
        <f t="shared" si="424"/>
        <v>0</v>
      </c>
      <c r="F1185" s="183">
        <f t="shared" si="424"/>
        <v>0</v>
      </c>
      <c r="G1185" s="184" t="s">
        <v>172</v>
      </c>
    </row>
    <row r="1186" hidden="1" customHeight="1" spans="1:7">
      <c r="A1186" s="182" t="s">
        <v>1354</v>
      </c>
      <c r="B1186" s="185"/>
      <c r="C1186" s="185">
        <v>0</v>
      </c>
      <c r="D1186" s="185"/>
      <c r="E1186" s="185">
        <f t="shared" ref="E1186:E1198" si="425">C1186+D1186</f>
        <v>0</v>
      </c>
      <c r="F1186" s="185">
        <f t="shared" ref="F1186:F1198" si="426">B1186+E1186</f>
        <v>0</v>
      </c>
      <c r="G1186" s="184" t="s">
        <v>174</v>
      </c>
    </row>
    <row r="1187" hidden="1" customHeight="1" spans="1:7">
      <c r="A1187" s="182" t="s">
        <v>1355</v>
      </c>
      <c r="B1187" s="185"/>
      <c r="C1187" s="185">
        <v>0</v>
      </c>
      <c r="D1187" s="185"/>
      <c r="E1187" s="185">
        <f t="shared" si="425"/>
        <v>0</v>
      </c>
      <c r="F1187" s="185">
        <f t="shared" si="426"/>
        <v>0</v>
      </c>
      <c r="G1187" s="184" t="s">
        <v>174</v>
      </c>
    </row>
    <row r="1188" hidden="1" customHeight="1" spans="1:7">
      <c r="A1188" s="182" t="s">
        <v>1356</v>
      </c>
      <c r="B1188" s="185"/>
      <c r="C1188" s="185">
        <v>0</v>
      </c>
      <c r="D1188" s="185"/>
      <c r="E1188" s="185">
        <f t="shared" si="425"/>
        <v>0</v>
      </c>
      <c r="F1188" s="185">
        <f t="shared" si="426"/>
        <v>0</v>
      </c>
      <c r="G1188" s="184" t="s">
        <v>174</v>
      </c>
    </row>
    <row r="1189" hidden="1" customHeight="1" spans="1:7">
      <c r="A1189" s="182" t="s">
        <v>1357</v>
      </c>
      <c r="B1189" s="185"/>
      <c r="C1189" s="185">
        <v>0</v>
      </c>
      <c r="D1189" s="185"/>
      <c r="E1189" s="185">
        <f t="shared" si="425"/>
        <v>0</v>
      </c>
      <c r="F1189" s="185">
        <f t="shared" si="426"/>
        <v>0</v>
      </c>
      <c r="G1189" s="184" t="s">
        <v>174</v>
      </c>
    </row>
    <row r="1190" hidden="1" customHeight="1" spans="1:7">
      <c r="A1190" s="182" t="s">
        <v>1358</v>
      </c>
      <c r="B1190" s="185"/>
      <c r="C1190" s="185">
        <v>0</v>
      </c>
      <c r="D1190" s="185"/>
      <c r="E1190" s="185">
        <f t="shared" si="425"/>
        <v>0</v>
      </c>
      <c r="F1190" s="185">
        <f t="shared" si="426"/>
        <v>0</v>
      </c>
      <c r="G1190" s="184" t="s">
        <v>174</v>
      </c>
    </row>
    <row r="1191" hidden="1" customHeight="1" spans="1:7">
      <c r="A1191" s="182" t="s">
        <v>1359</v>
      </c>
      <c r="B1191" s="185"/>
      <c r="C1191" s="185">
        <v>0</v>
      </c>
      <c r="D1191" s="185"/>
      <c r="E1191" s="185">
        <f t="shared" si="425"/>
        <v>0</v>
      </c>
      <c r="F1191" s="185">
        <f t="shared" si="426"/>
        <v>0</v>
      </c>
      <c r="G1191" s="184" t="s">
        <v>174</v>
      </c>
    </row>
    <row r="1192" hidden="1" customHeight="1" spans="1:7">
      <c r="A1192" s="182" t="s">
        <v>1360</v>
      </c>
      <c r="B1192" s="185"/>
      <c r="C1192" s="185">
        <v>0</v>
      </c>
      <c r="D1192" s="185"/>
      <c r="E1192" s="185">
        <f t="shared" si="425"/>
        <v>0</v>
      </c>
      <c r="F1192" s="185">
        <f t="shared" si="426"/>
        <v>0</v>
      </c>
      <c r="G1192" s="184" t="s">
        <v>174</v>
      </c>
    </row>
    <row r="1193" hidden="1" customHeight="1" spans="1:7">
      <c r="A1193" s="182" t="s">
        <v>1361</v>
      </c>
      <c r="B1193" s="185"/>
      <c r="C1193" s="185">
        <v>0</v>
      </c>
      <c r="D1193" s="185"/>
      <c r="E1193" s="185">
        <f t="shared" si="425"/>
        <v>0</v>
      </c>
      <c r="F1193" s="185">
        <f t="shared" si="426"/>
        <v>0</v>
      </c>
      <c r="G1193" s="184" t="s">
        <v>174</v>
      </c>
    </row>
    <row r="1194" hidden="1" customHeight="1" spans="1:7">
      <c r="A1194" s="182" t="s">
        <v>1362</v>
      </c>
      <c r="B1194" s="185"/>
      <c r="C1194" s="185">
        <v>0</v>
      </c>
      <c r="D1194" s="185"/>
      <c r="E1194" s="185">
        <f t="shared" si="425"/>
        <v>0</v>
      </c>
      <c r="F1194" s="185">
        <f t="shared" si="426"/>
        <v>0</v>
      </c>
      <c r="G1194" s="184" t="s">
        <v>174</v>
      </c>
    </row>
    <row r="1195" hidden="1" customHeight="1" spans="1:7">
      <c r="A1195" s="182" t="s">
        <v>1363</v>
      </c>
      <c r="B1195" s="185"/>
      <c r="C1195" s="185">
        <v>0</v>
      </c>
      <c r="D1195" s="185"/>
      <c r="E1195" s="185">
        <f t="shared" si="425"/>
        <v>0</v>
      </c>
      <c r="F1195" s="185">
        <f t="shared" si="426"/>
        <v>0</v>
      </c>
      <c r="G1195" s="184" t="s">
        <v>174</v>
      </c>
    </row>
    <row r="1196" hidden="1" customHeight="1" spans="1:7">
      <c r="A1196" s="182" t="s">
        <v>1364</v>
      </c>
      <c r="B1196" s="185"/>
      <c r="C1196" s="185">
        <v>0</v>
      </c>
      <c r="D1196" s="185"/>
      <c r="E1196" s="185">
        <f t="shared" si="425"/>
        <v>0</v>
      </c>
      <c r="F1196" s="185">
        <f t="shared" si="426"/>
        <v>0</v>
      </c>
      <c r="G1196" s="184" t="s">
        <v>174</v>
      </c>
    </row>
    <row r="1197" hidden="1" customHeight="1" spans="1:7">
      <c r="A1197" s="182" t="s">
        <v>1365</v>
      </c>
      <c r="B1197" s="185"/>
      <c r="C1197" s="185">
        <v>0</v>
      </c>
      <c r="D1197" s="185"/>
      <c r="E1197" s="185">
        <f t="shared" si="425"/>
        <v>0</v>
      </c>
      <c r="F1197" s="185">
        <f t="shared" si="426"/>
        <v>0</v>
      </c>
      <c r="G1197" s="184" t="s">
        <v>174</v>
      </c>
    </row>
    <row r="1198" hidden="1" customHeight="1" spans="1:7">
      <c r="A1198" s="182" t="s">
        <v>1366</v>
      </c>
      <c r="B1198" s="185"/>
      <c r="C1198" s="185">
        <v>0</v>
      </c>
      <c r="D1198" s="185"/>
      <c r="E1198" s="185">
        <f t="shared" si="425"/>
        <v>0</v>
      </c>
      <c r="F1198" s="185">
        <f t="shared" si="426"/>
        <v>0</v>
      </c>
      <c r="G1198" s="184" t="s">
        <v>174</v>
      </c>
    </row>
    <row r="1199" hidden="1" customHeight="1" spans="1:7">
      <c r="A1199" s="182" t="s">
        <v>1367</v>
      </c>
      <c r="B1199" s="183">
        <f t="shared" ref="B1199:F1199" si="427">SUM(B1200:B1203)</f>
        <v>0</v>
      </c>
      <c r="C1199" s="183">
        <f t="shared" si="427"/>
        <v>0</v>
      </c>
      <c r="D1199" s="183">
        <f t="shared" si="427"/>
        <v>0</v>
      </c>
      <c r="E1199" s="183">
        <f t="shared" si="427"/>
        <v>0</v>
      </c>
      <c r="F1199" s="183">
        <f t="shared" si="427"/>
        <v>0</v>
      </c>
      <c r="G1199" s="184" t="s">
        <v>172</v>
      </c>
    </row>
    <row r="1200" hidden="1" customHeight="1" spans="1:7">
      <c r="A1200" s="182" t="s">
        <v>1368</v>
      </c>
      <c r="B1200" s="185"/>
      <c r="C1200" s="185">
        <v>0</v>
      </c>
      <c r="D1200" s="185"/>
      <c r="E1200" s="185">
        <f t="shared" ref="E1200:E1203" si="428">C1200+D1200</f>
        <v>0</v>
      </c>
      <c r="F1200" s="185">
        <f t="shared" ref="F1200:F1203" si="429">B1200+E1200</f>
        <v>0</v>
      </c>
      <c r="G1200" s="184" t="s">
        <v>174</v>
      </c>
    </row>
    <row r="1201" hidden="1" customHeight="1" spans="1:7">
      <c r="A1201" s="182" t="s">
        <v>1369</v>
      </c>
      <c r="B1201" s="185"/>
      <c r="C1201" s="185">
        <v>0</v>
      </c>
      <c r="D1201" s="185"/>
      <c r="E1201" s="185">
        <f t="shared" si="428"/>
        <v>0</v>
      </c>
      <c r="F1201" s="185">
        <f t="shared" si="429"/>
        <v>0</v>
      </c>
      <c r="G1201" s="184" t="s">
        <v>174</v>
      </c>
    </row>
    <row r="1202" hidden="1" customHeight="1" spans="1:7">
      <c r="A1202" s="182" t="s">
        <v>1370</v>
      </c>
      <c r="B1202" s="185"/>
      <c r="C1202" s="185">
        <v>0</v>
      </c>
      <c r="D1202" s="185"/>
      <c r="E1202" s="185">
        <f t="shared" si="428"/>
        <v>0</v>
      </c>
      <c r="F1202" s="185">
        <f t="shared" si="429"/>
        <v>0</v>
      </c>
      <c r="G1202" s="184" t="s">
        <v>174</v>
      </c>
    </row>
    <row r="1203" hidden="1" customHeight="1" spans="1:7">
      <c r="A1203" s="182" t="s">
        <v>1371</v>
      </c>
      <c r="B1203" s="185"/>
      <c r="C1203" s="185">
        <v>0</v>
      </c>
      <c r="D1203" s="185"/>
      <c r="E1203" s="185">
        <f t="shared" si="428"/>
        <v>0</v>
      </c>
      <c r="F1203" s="185">
        <f t="shared" si="429"/>
        <v>0</v>
      </c>
      <c r="G1203" s="184" t="s">
        <v>174</v>
      </c>
    </row>
    <row r="1204" hidden="1" customHeight="1" spans="1:7">
      <c r="A1204" s="182" t="s">
        <v>1372</v>
      </c>
      <c r="B1204" s="183">
        <f t="shared" ref="B1204:F1204" si="430">SUM(B1205:B1209)</f>
        <v>0</v>
      </c>
      <c r="C1204" s="183">
        <f t="shared" si="430"/>
        <v>0</v>
      </c>
      <c r="D1204" s="183">
        <f t="shared" si="430"/>
        <v>0</v>
      </c>
      <c r="E1204" s="183">
        <f t="shared" si="430"/>
        <v>0</v>
      </c>
      <c r="F1204" s="183">
        <f t="shared" si="430"/>
        <v>0</v>
      </c>
      <c r="G1204" s="184" t="s">
        <v>172</v>
      </c>
    </row>
    <row r="1205" hidden="1" customHeight="1" spans="1:7">
      <c r="A1205" s="182" t="s">
        <v>1373</v>
      </c>
      <c r="B1205" s="185"/>
      <c r="C1205" s="185">
        <v>0</v>
      </c>
      <c r="D1205" s="185"/>
      <c r="E1205" s="185">
        <f t="shared" ref="E1205:E1209" si="431">C1205+D1205</f>
        <v>0</v>
      </c>
      <c r="F1205" s="185">
        <f t="shared" ref="F1205:F1209" si="432">B1205+E1205</f>
        <v>0</v>
      </c>
      <c r="G1205" s="184" t="s">
        <v>174</v>
      </c>
    </row>
    <row r="1206" hidden="1" customHeight="1" spans="1:7">
      <c r="A1206" s="182" t="s">
        <v>1374</v>
      </c>
      <c r="B1206" s="185"/>
      <c r="C1206" s="185">
        <v>0</v>
      </c>
      <c r="D1206" s="185"/>
      <c r="E1206" s="185">
        <f t="shared" si="431"/>
        <v>0</v>
      </c>
      <c r="F1206" s="185">
        <f t="shared" si="432"/>
        <v>0</v>
      </c>
      <c r="G1206" s="184" t="s">
        <v>174</v>
      </c>
    </row>
    <row r="1207" hidden="1" customHeight="1" spans="1:7">
      <c r="A1207" s="182" t="s">
        <v>1375</v>
      </c>
      <c r="B1207" s="185"/>
      <c r="C1207" s="185">
        <v>0</v>
      </c>
      <c r="D1207" s="185"/>
      <c r="E1207" s="185">
        <f t="shared" si="431"/>
        <v>0</v>
      </c>
      <c r="F1207" s="185">
        <f t="shared" si="432"/>
        <v>0</v>
      </c>
      <c r="G1207" s="184" t="s">
        <v>174</v>
      </c>
    </row>
    <row r="1208" hidden="1" customHeight="1" spans="1:7">
      <c r="A1208" s="182" t="s">
        <v>1376</v>
      </c>
      <c r="B1208" s="185"/>
      <c r="C1208" s="185">
        <v>0</v>
      </c>
      <c r="D1208" s="185"/>
      <c r="E1208" s="185">
        <f t="shared" si="431"/>
        <v>0</v>
      </c>
      <c r="F1208" s="185">
        <f t="shared" si="432"/>
        <v>0</v>
      </c>
      <c r="G1208" s="184" t="s">
        <v>174</v>
      </c>
    </row>
    <row r="1209" hidden="1" customHeight="1" spans="1:7">
      <c r="A1209" s="182" t="s">
        <v>1377</v>
      </c>
      <c r="B1209" s="185"/>
      <c r="C1209" s="185">
        <v>0</v>
      </c>
      <c r="D1209" s="185"/>
      <c r="E1209" s="185">
        <f t="shared" si="431"/>
        <v>0</v>
      </c>
      <c r="F1209" s="185">
        <f t="shared" si="432"/>
        <v>0</v>
      </c>
      <c r="G1209" s="184" t="s">
        <v>174</v>
      </c>
    </row>
    <row r="1210" hidden="1" customHeight="1" spans="1:7">
      <c r="A1210" s="182" t="s">
        <v>1378</v>
      </c>
      <c r="B1210" s="183">
        <f t="shared" ref="B1210:F1210" si="433">SUM(B1211:B1222)</f>
        <v>0</v>
      </c>
      <c r="C1210" s="183">
        <f t="shared" si="433"/>
        <v>0</v>
      </c>
      <c r="D1210" s="183">
        <f t="shared" si="433"/>
        <v>0</v>
      </c>
      <c r="E1210" s="183">
        <f t="shared" si="433"/>
        <v>0</v>
      </c>
      <c r="F1210" s="183">
        <f t="shared" si="433"/>
        <v>0</v>
      </c>
      <c r="G1210" s="184" t="s">
        <v>172</v>
      </c>
    </row>
    <row r="1211" hidden="1" customHeight="1" spans="1:7">
      <c r="A1211" s="182" t="s">
        <v>1379</v>
      </c>
      <c r="B1211" s="185"/>
      <c r="C1211" s="185">
        <v>0</v>
      </c>
      <c r="D1211" s="185"/>
      <c r="E1211" s="185">
        <f t="shared" ref="E1211:E1222" si="434">C1211+D1211</f>
        <v>0</v>
      </c>
      <c r="F1211" s="185">
        <f t="shared" ref="F1211:F1222" si="435">B1211+E1211</f>
        <v>0</v>
      </c>
      <c r="G1211" s="184" t="s">
        <v>174</v>
      </c>
    </row>
    <row r="1212" hidden="1" customHeight="1" spans="1:7">
      <c r="A1212" s="182" t="s">
        <v>1380</v>
      </c>
      <c r="B1212" s="185"/>
      <c r="C1212" s="185">
        <v>0</v>
      </c>
      <c r="D1212" s="185"/>
      <c r="E1212" s="185">
        <f t="shared" si="434"/>
        <v>0</v>
      </c>
      <c r="F1212" s="185">
        <f t="shared" si="435"/>
        <v>0</v>
      </c>
      <c r="G1212" s="184" t="s">
        <v>174</v>
      </c>
    </row>
    <row r="1213" hidden="1" customHeight="1" spans="1:7">
      <c r="A1213" s="182" t="s">
        <v>1381</v>
      </c>
      <c r="B1213" s="185"/>
      <c r="C1213" s="185">
        <v>0</v>
      </c>
      <c r="D1213" s="185"/>
      <c r="E1213" s="185">
        <f t="shared" si="434"/>
        <v>0</v>
      </c>
      <c r="F1213" s="185">
        <f t="shared" si="435"/>
        <v>0</v>
      </c>
      <c r="G1213" s="184" t="s">
        <v>174</v>
      </c>
    </row>
    <row r="1214" hidden="1" customHeight="1" spans="1:7">
      <c r="A1214" s="182" t="s">
        <v>1382</v>
      </c>
      <c r="B1214" s="185"/>
      <c r="C1214" s="185">
        <v>0</v>
      </c>
      <c r="D1214" s="185"/>
      <c r="E1214" s="185">
        <f t="shared" si="434"/>
        <v>0</v>
      </c>
      <c r="F1214" s="185">
        <f t="shared" si="435"/>
        <v>0</v>
      </c>
      <c r="G1214" s="184" t="s">
        <v>174</v>
      </c>
    </row>
    <row r="1215" hidden="1" customHeight="1" spans="1:7">
      <c r="A1215" s="182" t="s">
        <v>1383</v>
      </c>
      <c r="B1215" s="185"/>
      <c r="C1215" s="185">
        <v>0</v>
      </c>
      <c r="D1215" s="185"/>
      <c r="E1215" s="185">
        <f t="shared" si="434"/>
        <v>0</v>
      </c>
      <c r="F1215" s="185">
        <f t="shared" si="435"/>
        <v>0</v>
      </c>
      <c r="G1215" s="184" t="s">
        <v>174</v>
      </c>
    </row>
    <row r="1216" hidden="1" customHeight="1" spans="1:7">
      <c r="A1216" s="182" t="s">
        <v>1384</v>
      </c>
      <c r="B1216" s="185"/>
      <c r="C1216" s="185">
        <v>0</v>
      </c>
      <c r="D1216" s="185"/>
      <c r="E1216" s="185">
        <f t="shared" si="434"/>
        <v>0</v>
      </c>
      <c r="F1216" s="185">
        <f t="shared" si="435"/>
        <v>0</v>
      </c>
      <c r="G1216" s="184" t="s">
        <v>174</v>
      </c>
    </row>
    <row r="1217" hidden="1" customHeight="1" spans="1:7">
      <c r="A1217" s="182" t="s">
        <v>1385</v>
      </c>
      <c r="B1217" s="185"/>
      <c r="C1217" s="185">
        <v>0</v>
      </c>
      <c r="D1217" s="185"/>
      <c r="E1217" s="185">
        <f t="shared" si="434"/>
        <v>0</v>
      </c>
      <c r="F1217" s="185">
        <f t="shared" si="435"/>
        <v>0</v>
      </c>
      <c r="G1217" s="184" t="s">
        <v>174</v>
      </c>
    </row>
    <row r="1218" hidden="1" customHeight="1" spans="1:7">
      <c r="A1218" s="182" t="s">
        <v>1386</v>
      </c>
      <c r="B1218" s="185"/>
      <c r="C1218" s="185">
        <v>0</v>
      </c>
      <c r="D1218" s="185"/>
      <c r="E1218" s="185">
        <f t="shared" si="434"/>
        <v>0</v>
      </c>
      <c r="F1218" s="185">
        <f t="shared" si="435"/>
        <v>0</v>
      </c>
      <c r="G1218" s="184" t="s">
        <v>174</v>
      </c>
    </row>
    <row r="1219" hidden="1" customHeight="1" spans="1:7">
      <c r="A1219" s="182" t="s">
        <v>1387</v>
      </c>
      <c r="B1219" s="185"/>
      <c r="C1219" s="185">
        <v>0</v>
      </c>
      <c r="D1219" s="185"/>
      <c r="E1219" s="185">
        <f t="shared" si="434"/>
        <v>0</v>
      </c>
      <c r="F1219" s="185">
        <f t="shared" si="435"/>
        <v>0</v>
      </c>
      <c r="G1219" s="184" t="s">
        <v>174</v>
      </c>
    </row>
    <row r="1220" hidden="1" customHeight="1" spans="1:7">
      <c r="A1220" s="182" t="s">
        <v>1388</v>
      </c>
      <c r="B1220" s="185"/>
      <c r="C1220" s="185">
        <v>0</v>
      </c>
      <c r="D1220" s="185"/>
      <c r="E1220" s="185">
        <f t="shared" si="434"/>
        <v>0</v>
      </c>
      <c r="F1220" s="185">
        <f t="shared" si="435"/>
        <v>0</v>
      </c>
      <c r="G1220" s="184" t="s">
        <v>174</v>
      </c>
    </row>
    <row r="1221" hidden="1" customHeight="1" spans="1:7">
      <c r="A1221" s="182" t="s">
        <v>1389</v>
      </c>
      <c r="B1221" s="185"/>
      <c r="C1221" s="185">
        <v>0</v>
      </c>
      <c r="D1221" s="185"/>
      <c r="E1221" s="185">
        <f t="shared" si="434"/>
        <v>0</v>
      </c>
      <c r="F1221" s="185">
        <f t="shared" si="435"/>
        <v>0</v>
      </c>
      <c r="G1221" s="184" t="s">
        <v>174</v>
      </c>
    </row>
    <row r="1222" hidden="1" customHeight="1" spans="1:7">
      <c r="A1222" s="182" t="s">
        <v>1390</v>
      </c>
      <c r="B1222" s="185"/>
      <c r="C1222" s="185">
        <v>0</v>
      </c>
      <c r="D1222" s="185"/>
      <c r="E1222" s="185">
        <f t="shared" si="434"/>
        <v>0</v>
      </c>
      <c r="F1222" s="185">
        <f t="shared" si="435"/>
        <v>0</v>
      </c>
      <c r="G1222" s="184" t="s">
        <v>174</v>
      </c>
    </row>
    <row r="1223" customHeight="1" spans="1:7">
      <c r="A1223" s="179" t="s">
        <v>1391</v>
      </c>
      <c r="B1223" s="180">
        <f t="shared" ref="B1223:F1223" si="436">SUM(B1224,B1236,B1242,B1248,B1256,B1269,B1273,B1279)</f>
        <v>711.12</v>
      </c>
      <c r="C1223" s="180">
        <f t="shared" si="436"/>
        <v>24.05</v>
      </c>
      <c r="D1223" s="180">
        <f t="shared" si="436"/>
        <v>0</v>
      </c>
      <c r="E1223" s="180">
        <f t="shared" si="436"/>
        <v>24.05</v>
      </c>
      <c r="F1223" s="180">
        <f t="shared" si="436"/>
        <v>735.17</v>
      </c>
      <c r="G1223" s="181" t="s">
        <v>170</v>
      </c>
    </row>
    <row r="1224" hidden="1" customHeight="1" spans="1:7">
      <c r="A1224" s="182" t="s">
        <v>1392</v>
      </c>
      <c r="B1224" s="183">
        <f t="shared" ref="B1224:F1224" si="437">SUM(B1225:B1235)</f>
        <v>266.49</v>
      </c>
      <c r="C1224" s="183">
        <f t="shared" si="437"/>
        <v>23.75</v>
      </c>
      <c r="D1224" s="183">
        <f t="shared" si="437"/>
        <v>0</v>
      </c>
      <c r="E1224" s="183">
        <f t="shared" si="437"/>
        <v>23.75</v>
      </c>
      <c r="F1224" s="183">
        <f t="shared" si="437"/>
        <v>290.24</v>
      </c>
      <c r="G1224" s="184" t="s">
        <v>172</v>
      </c>
    </row>
    <row r="1225" hidden="1" customHeight="1" spans="1:7">
      <c r="A1225" s="182" t="s">
        <v>1393</v>
      </c>
      <c r="B1225" s="183">
        <v>266.49</v>
      </c>
      <c r="C1225" s="185">
        <v>20.75</v>
      </c>
      <c r="D1225" s="185"/>
      <c r="E1225" s="185">
        <f t="shared" ref="E1225:E1235" si="438">C1225+D1225</f>
        <v>20.75</v>
      </c>
      <c r="F1225" s="185">
        <f t="shared" ref="F1225:F1235" si="439">B1225+E1225</f>
        <v>287.24</v>
      </c>
      <c r="G1225" s="184" t="s">
        <v>174</v>
      </c>
    </row>
    <row r="1226" hidden="1" customHeight="1" spans="1:7">
      <c r="A1226" s="182" t="s">
        <v>1394</v>
      </c>
      <c r="B1226" s="185"/>
      <c r="C1226" s="185">
        <v>0</v>
      </c>
      <c r="D1226" s="185"/>
      <c r="E1226" s="185">
        <f t="shared" si="438"/>
        <v>0</v>
      </c>
      <c r="F1226" s="185">
        <f t="shared" si="439"/>
        <v>0</v>
      </c>
      <c r="G1226" s="184" t="s">
        <v>174</v>
      </c>
    </row>
    <row r="1227" hidden="1" customHeight="1" spans="1:7">
      <c r="A1227" s="182" t="s">
        <v>1395</v>
      </c>
      <c r="B1227" s="185"/>
      <c r="C1227" s="185">
        <v>0</v>
      </c>
      <c r="D1227" s="185"/>
      <c r="E1227" s="185">
        <f t="shared" si="438"/>
        <v>0</v>
      </c>
      <c r="F1227" s="185">
        <f t="shared" si="439"/>
        <v>0</v>
      </c>
      <c r="G1227" s="184" t="s">
        <v>174</v>
      </c>
    </row>
    <row r="1228" hidden="1" customHeight="1" spans="1:7">
      <c r="A1228" s="182" t="s">
        <v>1396</v>
      </c>
      <c r="B1228" s="185"/>
      <c r="C1228" s="185">
        <v>0</v>
      </c>
      <c r="D1228" s="185"/>
      <c r="E1228" s="185">
        <f t="shared" si="438"/>
        <v>0</v>
      </c>
      <c r="F1228" s="185">
        <f t="shared" si="439"/>
        <v>0</v>
      </c>
      <c r="G1228" s="184" t="s">
        <v>174</v>
      </c>
    </row>
    <row r="1229" hidden="1" customHeight="1" spans="1:7">
      <c r="A1229" s="182" t="s">
        <v>1397</v>
      </c>
      <c r="B1229" s="185"/>
      <c r="C1229" s="185">
        <v>0</v>
      </c>
      <c r="D1229" s="185"/>
      <c r="E1229" s="185">
        <f t="shared" si="438"/>
        <v>0</v>
      </c>
      <c r="F1229" s="185">
        <f t="shared" si="439"/>
        <v>0</v>
      </c>
      <c r="G1229" s="184" t="s">
        <v>174</v>
      </c>
    </row>
    <row r="1230" hidden="1" customHeight="1" spans="1:7">
      <c r="A1230" s="182" t="s">
        <v>1398</v>
      </c>
      <c r="B1230" s="185"/>
      <c r="C1230" s="185">
        <v>0</v>
      </c>
      <c r="D1230" s="185"/>
      <c r="E1230" s="185">
        <f t="shared" si="438"/>
        <v>0</v>
      </c>
      <c r="F1230" s="185">
        <f t="shared" si="439"/>
        <v>0</v>
      </c>
      <c r="G1230" s="184" t="s">
        <v>174</v>
      </c>
    </row>
    <row r="1231" hidden="1" customHeight="1" spans="1:7">
      <c r="A1231" s="182" t="s">
        <v>1399</v>
      </c>
      <c r="B1231" s="185"/>
      <c r="C1231" s="185">
        <v>0</v>
      </c>
      <c r="D1231" s="185"/>
      <c r="E1231" s="185">
        <f t="shared" si="438"/>
        <v>0</v>
      </c>
      <c r="F1231" s="185">
        <f t="shared" si="439"/>
        <v>0</v>
      </c>
      <c r="G1231" s="184" t="s">
        <v>174</v>
      </c>
    </row>
    <row r="1232" hidden="1" customHeight="1" spans="1:7">
      <c r="A1232" s="182" t="s">
        <v>1400</v>
      </c>
      <c r="B1232" s="185"/>
      <c r="C1232" s="185">
        <v>0</v>
      </c>
      <c r="D1232" s="185"/>
      <c r="E1232" s="185">
        <f t="shared" si="438"/>
        <v>0</v>
      </c>
      <c r="F1232" s="185">
        <f t="shared" si="439"/>
        <v>0</v>
      </c>
      <c r="G1232" s="184" t="s">
        <v>174</v>
      </c>
    </row>
    <row r="1233" hidden="1" customHeight="1" spans="1:7">
      <c r="A1233" s="182" t="s">
        <v>1401</v>
      </c>
      <c r="B1233" s="185"/>
      <c r="C1233" s="185">
        <v>0</v>
      </c>
      <c r="D1233" s="185"/>
      <c r="E1233" s="185">
        <f t="shared" si="438"/>
        <v>0</v>
      </c>
      <c r="F1233" s="185">
        <f t="shared" si="439"/>
        <v>0</v>
      </c>
      <c r="G1233" s="184" t="s">
        <v>174</v>
      </c>
    </row>
    <row r="1234" hidden="1" customHeight="1" spans="1:7">
      <c r="A1234" s="182" t="s">
        <v>1402</v>
      </c>
      <c r="B1234" s="185"/>
      <c r="C1234" s="185">
        <v>0</v>
      </c>
      <c r="D1234" s="185"/>
      <c r="E1234" s="185">
        <f t="shared" si="438"/>
        <v>0</v>
      </c>
      <c r="F1234" s="185">
        <f t="shared" si="439"/>
        <v>0</v>
      </c>
      <c r="G1234" s="184" t="s">
        <v>174</v>
      </c>
    </row>
    <row r="1235" hidden="1" customHeight="1" spans="1:7">
      <c r="A1235" s="182" t="s">
        <v>1403</v>
      </c>
      <c r="B1235" s="185"/>
      <c r="C1235" s="185">
        <v>3</v>
      </c>
      <c r="D1235" s="185"/>
      <c r="E1235" s="185">
        <f t="shared" si="438"/>
        <v>3</v>
      </c>
      <c r="F1235" s="185">
        <f t="shared" si="439"/>
        <v>3</v>
      </c>
      <c r="G1235" s="184" t="s">
        <v>174</v>
      </c>
    </row>
    <row r="1236" hidden="1" customHeight="1" spans="1:7">
      <c r="A1236" s="182" t="s">
        <v>1404</v>
      </c>
      <c r="B1236" s="183">
        <f t="shared" ref="B1236:F1236" si="440">SUM(B1237:B1241)</f>
        <v>399.06</v>
      </c>
      <c r="C1236" s="183">
        <f t="shared" si="440"/>
        <v>0</v>
      </c>
      <c r="D1236" s="183">
        <f t="shared" si="440"/>
        <v>0</v>
      </c>
      <c r="E1236" s="183">
        <f t="shared" si="440"/>
        <v>0</v>
      </c>
      <c r="F1236" s="183">
        <f t="shared" si="440"/>
        <v>399.06</v>
      </c>
      <c r="G1236" s="184" t="s">
        <v>172</v>
      </c>
    </row>
    <row r="1237" hidden="1" customHeight="1" spans="1:7">
      <c r="A1237" s="182" t="s">
        <v>1405</v>
      </c>
      <c r="B1237" s="183">
        <v>399.06</v>
      </c>
      <c r="C1237" s="185">
        <v>0</v>
      </c>
      <c r="D1237" s="185"/>
      <c r="E1237" s="185">
        <f t="shared" ref="E1237:E1241" si="441">C1237+D1237</f>
        <v>0</v>
      </c>
      <c r="F1237" s="185">
        <f t="shared" ref="F1237:F1241" si="442">B1237+E1237</f>
        <v>399.06</v>
      </c>
      <c r="G1237" s="184" t="s">
        <v>174</v>
      </c>
    </row>
    <row r="1238" hidden="1" customHeight="1" spans="1:7">
      <c r="A1238" s="182" t="s">
        <v>1406</v>
      </c>
      <c r="B1238" s="185"/>
      <c r="C1238" s="185">
        <v>0</v>
      </c>
      <c r="D1238" s="185"/>
      <c r="E1238" s="185">
        <f t="shared" si="441"/>
        <v>0</v>
      </c>
      <c r="F1238" s="185">
        <f t="shared" si="442"/>
        <v>0</v>
      </c>
      <c r="G1238" s="184" t="s">
        <v>174</v>
      </c>
    </row>
    <row r="1239" hidden="1" customHeight="1" spans="1:7">
      <c r="A1239" s="182" t="s">
        <v>1407</v>
      </c>
      <c r="B1239" s="185"/>
      <c r="C1239" s="185">
        <v>0</v>
      </c>
      <c r="D1239" s="185"/>
      <c r="E1239" s="185">
        <f t="shared" si="441"/>
        <v>0</v>
      </c>
      <c r="F1239" s="185">
        <f t="shared" si="442"/>
        <v>0</v>
      </c>
      <c r="G1239" s="184" t="s">
        <v>174</v>
      </c>
    </row>
    <row r="1240" hidden="1" customHeight="1" spans="1:7">
      <c r="A1240" s="182" t="s">
        <v>1408</v>
      </c>
      <c r="B1240" s="185"/>
      <c r="C1240" s="185">
        <v>0</v>
      </c>
      <c r="D1240" s="185"/>
      <c r="E1240" s="185">
        <f t="shared" si="441"/>
        <v>0</v>
      </c>
      <c r="F1240" s="185">
        <f t="shared" si="442"/>
        <v>0</v>
      </c>
      <c r="G1240" s="184" t="s">
        <v>174</v>
      </c>
    </row>
    <row r="1241" hidden="1" customHeight="1" spans="1:7">
      <c r="A1241" s="182" t="s">
        <v>1409</v>
      </c>
      <c r="B1241" s="185"/>
      <c r="C1241" s="185">
        <v>0</v>
      </c>
      <c r="D1241" s="185"/>
      <c r="E1241" s="185">
        <f t="shared" si="441"/>
        <v>0</v>
      </c>
      <c r="F1241" s="185">
        <f t="shared" si="442"/>
        <v>0</v>
      </c>
      <c r="G1241" s="184" t="s">
        <v>174</v>
      </c>
    </row>
    <row r="1242" hidden="1" customHeight="1" spans="1:7">
      <c r="A1242" s="182" t="s">
        <v>1410</v>
      </c>
      <c r="B1242" s="183">
        <f t="shared" ref="B1242:F1242" si="443">SUM(B1243:B1247)</f>
        <v>0</v>
      </c>
      <c r="C1242" s="183">
        <f t="shared" si="443"/>
        <v>0</v>
      </c>
      <c r="D1242" s="183">
        <f t="shared" si="443"/>
        <v>0</v>
      </c>
      <c r="E1242" s="183">
        <f t="shared" si="443"/>
        <v>0</v>
      </c>
      <c r="F1242" s="183">
        <f t="shared" si="443"/>
        <v>0</v>
      </c>
      <c r="G1242" s="184" t="s">
        <v>172</v>
      </c>
    </row>
    <row r="1243" hidden="1" customHeight="1" spans="1:7">
      <c r="A1243" s="182" t="s">
        <v>1411</v>
      </c>
      <c r="B1243" s="185"/>
      <c r="C1243" s="185">
        <v>0</v>
      </c>
      <c r="D1243" s="185"/>
      <c r="E1243" s="185">
        <f t="shared" ref="E1243:E1247" si="444">C1243+D1243</f>
        <v>0</v>
      </c>
      <c r="F1243" s="185">
        <f t="shared" ref="F1243:F1247" si="445">B1243+E1243</f>
        <v>0</v>
      </c>
      <c r="G1243" s="184" t="s">
        <v>174</v>
      </c>
    </row>
    <row r="1244" hidden="1" customHeight="1" spans="1:7">
      <c r="A1244" s="182" t="s">
        <v>1412</v>
      </c>
      <c r="B1244" s="185"/>
      <c r="C1244" s="185">
        <v>0</v>
      </c>
      <c r="D1244" s="185"/>
      <c r="E1244" s="185">
        <f t="shared" si="444"/>
        <v>0</v>
      </c>
      <c r="F1244" s="185">
        <f t="shared" si="445"/>
        <v>0</v>
      </c>
      <c r="G1244" s="184" t="s">
        <v>174</v>
      </c>
    </row>
    <row r="1245" hidden="1" customHeight="1" spans="1:7">
      <c r="A1245" s="182" t="s">
        <v>1413</v>
      </c>
      <c r="B1245" s="185"/>
      <c r="C1245" s="185">
        <v>0</v>
      </c>
      <c r="D1245" s="185"/>
      <c r="E1245" s="185">
        <f t="shared" si="444"/>
        <v>0</v>
      </c>
      <c r="F1245" s="185">
        <f t="shared" si="445"/>
        <v>0</v>
      </c>
      <c r="G1245" s="184" t="s">
        <v>174</v>
      </c>
    </row>
    <row r="1246" hidden="1" customHeight="1" spans="1:7">
      <c r="A1246" s="182" t="s">
        <v>1414</v>
      </c>
      <c r="B1246" s="185"/>
      <c r="C1246" s="185">
        <v>0</v>
      </c>
      <c r="D1246" s="185"/>
      <c r="E1246" s="185">
        <f t="shared" si="444"/>
        <v>0</v>
      </c>
      <c r="F1246" s="185">
        <f t="shared" si="445"/>
        <v>0</v>
      </c>
      <c r="G1246" s="184" t="s">
        <v>174</v>
      </c>
    </row>
    <row r="1247" hidden="1" customHeight="1" spans="1:7">
      <c r="A1247" s="182" t="s">
        <v>1415</v>
      </c>
      <c r="B1247" s="185"/>
      <c r="C1247" s="185">
        <v>0</v>
      </c>
      <c r="D1247" s="185"/>
      <c r="E1247" s="185">
        <f t="shared" si="444"/>
        <v>0</v>
      </c>
      <c r="F1247" s="185">
        <f t="shared" si="445"/>
        <v>0</v>
      </c>
      <c r="G1247" s="184" t="s">
        <v>174</v>
      </c>
    </row>
    <row r="1248" hidden="1" customHeight="1" spans="1:7">
      <c r="A1248" s="182" t="s">
        <v>1416</v>
      </c>
      <c r="B1248" s="183">
        <f t="shared" ref="B1248:F1248" si="446">SUM(B1249:B1255)</f>
        <v>0</v>
      </c>
      <c r="C1248" s="183">
        <f t="shared" si="446"/>
        <v>0</v>
      </c>
      <c r="D1248" s="183">
        <f t="shared" si="446"/>
        <v>0</v>
      </c>
      <c r="E1248" s="183">
        <f t="shared" si="446"/>
        <v>0</v>
      </c>
      <c r="F1248" s="183">
        <f t="shared" si="446"/>
        <v>0</v>
      </c>
      <c r="G1248" s="184" t="s">
        <v>172</v>
      </c>
    </row>
    <row r="1249" hidden="1" customHeight="1" spans="1:7">
      <c r="A1249" s="182" t="s">
        <v>1417</v>
      </c>
      <c r="B1249" s="185"/>
      <c r="C1249" s="185">
        <v>0</v>
      </c>
      <c r="D1249" s="185"/>
      <c r="E1249" s="185">
        <f t="shared" ref="E1249:E1255" si="447">C1249+D1249</f>
        <v>0</v>
      </c>
      <c r="F1249" s="185">
        <f t="shared" ref="F1249:F1255" si="448">B1249+E1249</f>
        <v>0</v>
      </c>
      <c r="G1249" s="184" t="s">
        <v>174</v>
      </c>
    </row>
    <row r="1250" hidden="1" customHeight="1" spans="1:7">
      <c r="A1250" s="182" t="s">
        <v>1418</v>
      </c>
      <c r="B1250" s="185"/>
      <c r="C1250" s="185">
        <v>0</v>
      </c>
      <c r="D1250" s="185"/>
      <c r="E1250" s="185">
        <f t="shared" si="447"/>
        <v>0</v>
      </c>
      <c r="F1250" s="185">
        <f t="shared" si="448"/>
        <v>0</v>
      </c>
      <c r="G1250" s="184" t="s">
        <v>174</v>
      </c>
    </row>
    <row r="1251" hidden="1" customHeight="1" spans="1:7">
      <c r="A1251" s="182" t="s">
        <v>1419</v>
      </c>
      <c r="B1251" s="185"/>
      <c r="C1251" s="185">
        <v>0</v>
      </c>
      <c r="D1251" s="185"/>
      <c r="E1251" s="185">
        <f t="shared" si="447"/>
        <v>0</v>
      </c>
      <c r="F1251" s="185">
        <f t="shared" si="448"/>
        <v>0</v>
      </c>
      <c r="G1251" s="184" t="s">
        <v>174</v>
      </c>
    </row>
    <row r="1252" hidden="1" customHeight="1" spans="1:7">
      <c r="A1252" s="182" t="s">
        <v>1420</v>
      </c>
      <c r="B1252" s="185"/>
      <c r="C1252" s="185">
        <v>0</v>
      </c>
      <c r="D1252" s="185"/>
      <c r="E1252" s="185">
        <f t="shared" si="447"/>
        <v>0</v>
      </c>
      <c r="F1252" s="185">
        <f t="shared" si="448"/>
        <v>0</v>
      </c>
      <c r="G1252" s="184" t="s">
        <v>174</v>
      </c>
    </row>
    <row r="1253" hidden="1" customHeight="1" spans="1:7">
      <c r="A1253" s="182" t="s">
        <v>1421</v>
      </c>
      <c r="B1253" s="185"/>
      <c r="C1253" s="185">
        <v>0</v>
      </c>
      <c r="D1253" s="185"/>
      <c r="E1253" s="185">
        <f t="shared" si="447"/>
        <v>0</v>
      </c>
      <c r="F1253" s="185">
        <f t="shared" si="448"/>
        <v>0</v>
      </c>
      <c r="G1253" s="184" t="s">
        <v>174</v>
      </c>
    </row>
    <row r="1254" hidden="1" customHeight="1" spans="1:7">
      <c r="A1254" s="182" t="s">
        <v>1422</v>
      </c>
      <c r="B1254" s="185"/>
      <c r="C1254" s="185">
        <v>0</v>
      </c>
      <c r="D1254" s="185"/>
      <c r="E1254" s="185">
        <f t="shared" si="447"/>
        <v>0</v>
      </c>
      <c r="F1254" s="185">
        <f t="shared" si="448"/>
        <v>0</v>
      </c>
      <c r="G1254" s="184" t="s">
        <v>174</v>
      </c>
    </row>
    <row r="1255" hidden="1" customHeight="1" spans="1:7">
      <c r="A1255" s="182" t="s">
        <v>1423</v>
      </c>
      <c r="B1255" s="185"/>
      <c r="C1255" s="185">
        <v>0</v>
      </c>
      <c r="D1255" s="185"/>
      <c r="E1255" s="185">
        <f t="shared" si="447"/>
        <v>0</v>
      </c>
      <c r="F1255" s="185">
        <f t="shared" si="448"/>
        <v>0</v>
      </c>
      <c r="G1255" s="184" t="s">
        <v>174</v>
      </c>
    </row>
    <row r="1256" hidden="1" customHeight="1" spans="1:7">
      <c r="A1256" s="182" t="s">
        <v>1424</v>
      </c>
      <c r="B1256" s="183">
        <f t="shared" ref="B1256:F1256" si="449">SUM(B1257:B1268)</f>
        <v>45.57</v>
      </c>
      <c r="C1256" s="183">
        <f t="shared" si="449"/>
        <v>0.3</v>
      </c>
      <c r="D1256" s="183">
        <f t="shared" si="449"/>
        <v>0</v>
      </c>
      <c r="E1256" s="183">
        <f t="shared" si="449"/>
        <v>0.3</v>
      </c>
      <c r="F1256" s="183">
        <f t="shared" si="449"/>
        <v>45.87</v>
      </c>
      <c r="G1256" s="184" t="s">
        <v>172</v>
      </c>
    </row>
    <row r="1257" hidden="1" customHeight="1" spans="1:7">
      <c r="A1257" s="182" t="s">
        <v>1425</v>
      </c>
      <c r="B1257" s="185"/>
      <c r="C1257" s="185">
        <v>0</v>
      </c>
      <c r="D1257" s="185"/>
      <c r="E1257" s="185">
        <f t="shared" ref="E1257:E1268" si="450">C1257+D1257</f>
        <v>0</v>
      </c>
      <c r="F1257" s="185">
        <f t="shared" ref="F1257:F1268" si="451">B1257+E1257</f>
        <v>0</v>
      </c>
      <c r="G1257" s="184" t="s">
        <v>174</v>
      </c>
    </row>
    <row r="1258" hidden="1" customHeight="1" spans="1:7">
      <c r="A1258" s="182" t="s">
        <v>1426</v>
      </c>
      <c r="B1258" s="185"/>
      <c r="C1258" s="185">
        <v>0</v>
      </c>
      <c r="D1258" s="185"/>
      <c r="E1258" s="185">
        <f t="shared" si="450"/>
        <v>0</v>
      </c>
      <c r="F1258" s="185">
        <f t="shared" si="451"/>
        <v>0</v>
      </c>
      <c r="G1258" s="184" t="s">
        <v>174</v>
      </c>
    </row>
    <row r="1259" hidden="1" customHeight="1" spans="1:7">
      <c r="A1259" s="182" t="s">
        <v>1427</v>
      </c>
      <c r="B1259" s="185"/>
      <c r="C1259" s="185">
        <v>0</v>
      </c>
      <c r="D1259" s="185"/>
      <c r="E1259" s="185">
        <f t="shared" si="450"/>
        <v>0</v>
      </c>
      <c r="F1259" s="185">
        <f t="shared" si="451"/>
        <v>0</v>
      </c>
      <c r="G1259" s="184" t="s">
        <v>174</v>
      </c>
    </row>
    <row r="1260" hidden="1" customHeight="1" spans="1:7">
      <c r="A1260" s="182" t="s">
        <v>1428</v>
      </c>
      <c r="B1260" s="185"/>
      <c r="C1260" s="185">
        <v>0</v>
      </c>
      <c r="D1260" s="185"/>
      <c r="E1260" s="185">
        <f t="shared" si="450"/>
        <v>0</v>
      </c>
      <c r="F1260" s="185">
        <f t="shared" si="451"/>
        <v>0</v>
      </c>
      <c r="G1260" s="184" t="s">
        <v>174</v>
      </c>
    </row>
    <row r="1261" hidden="1" customHeight="1" spans="1:7">
      <c r="A1261" s="182" t="s">
        <v>1429</v>
      </c>
      <c r="B1261" s="185"/>
      <c r="C1261" s="185">
        <v>0</v>
      </c>
      <c r="D1261" s="185"/>
      <c r="E1261" s="185">
        <f t="shared" si="450"/>
        <v>0</v>
      </c>
      <c r="F1261" s="185">
        <f t="shared" si="451"/>
        <v>0</v>
      </c>
      <c r="G1261" s="184" t="s">
        <v>174</v>
      </c>
    </row>
    <row r="1262" hidden="1" customHeight="1" spans="1:7">
      <c r="A1262" s="182" t="s">
        <v>1430</v>
      </c>
      <c r="B1262" s="185"/>
      <c r="C1262" s="185">
        <v>0</v>
      </c>
      <c r="D1262" s="185"/>
      <c r="E1262" s="185">
        <f t="shared" si="450"/>
        <v>0</v>
      </c>
      <c r="F1262" s="185">
        <f t="shared" si="451"/>
        <v>0</v>
      </c>
      <c r="G1262" s="184" t="s">
        <v>174</v>
      </c>
    </row>
    <row r="1263" hidden="1" customHeight="1" spans="1:7">
      <c r="A1263" s="182" t="s">
        <v>1431</v>
      </c>
      <c r="B1263" s="185"/>
      <c r="C1263" s="185">
        <v>0</v>
      </c>
      <c r="D1263" s="185"/>
      <c r="E1263" s="185">
        <f t="shared" si="450"/>
        <v>0</v>
      </c>
      <c r="F1263" s="185">
        <f t="shared" si="451"/>
        <v>0</v>
      </c>
      <c r="G1263" s="184" t="s">
        <v>174</v>
      </c>
    </row>
    <row r="1264" hidden="1" customHeight="1" spans="1:7">
      <c r="A1264" s="182" t="s">
        <v>1432</v>
      </c>
      <c r="B1264" s="185"/>
      <c r="C1264" s="185">
        <v>0</v>
      </c>
      <c r="D1264" s="185"/>
      <c r="E1264" s="185">
        <f t="shared" si="450"/>
        <v>0</v>
      </c>
      <c r="F1264" s="185">
        <f t="shared" si="451"/>
        <v>0</v>
      </c>
      <c r="G1264" s="184" t="s">
        <v>174</v>
      </c>
    </row>
    <row r="1265" hidden="1" customHeight="1" spans="1:7">
      <c r="A1265" s="182" t="s">
        <v>1433</v>
      </c>
      <c r="B1265" s="185"/>
      <c r="C1265" s="185">
        <v>0</v>
      </c>
      <c r="D1265" s="185"/>
      <c r="E1265" s="185">
        <f t="shared" si="450"/>
        <v>0</v>
      </c>
      <c r="F1265" s="185">
        <f t="shared" si="451"/>
        <v>0</v>
      </c>
      <c r="G1265" s="184" t="s">
        <v>174</v>
      </c>
    </row>
    <row r="1266" hidden="1" customHeight="1" spans="1:7">
      <c r="A1266" s="182" t="s">
        <v>1434</v>
      </c>
      <c r="B1266" s="185"/>
      <c r="C1266" s="185">
        <v>0</v>
      </c>
      <c r="D1266" s="185"/>
      <c r="E1266" s="185">
        <f t="shared" si="450"/>
        <v>0</v>
      </c>
      <c r="F1266" s="185">
        <f t="shared" si="451"/>
        <v>0</v>
      </c>
      <c r="G1266" s="184" t="s">
        <v>174</v>
      </c>
    </row>
    <row r="1267" hidden="1" customHeight="1" spans="1:7">
      <c r="A1267" s="182" t="s">
        <v>1435</v>
      </c>
      <c r="B1267" s="183">
        <v>45.57</v>
      </c>
      <c r="C1267" s="185">
        <v>0.3</v>
      </c>
      <c r="D1267" s="185"/>
      <c r="E1267" s="185">
        <f t="shared" si="450"/>
        <v>0.3</v>
      </c>
      <c r="F1267" s="185">
        <f t="shared" si="451"/>
        <v>45.87</v>
      </c>
      <c r="G1267" s="184" t="s">
        <v>174</v>
      </c>
    </row>
    <row r="1268" hidden="1" customHeight="1" spans="1:7">
      <c r="A1268" s="182" t="s">
        <v>1436</v>
      </c>
      <c r="B1268" s="185"/>
      <c r="C1268" s="185">
        <v>0</v>
      </c>
      <c r="D1268" s="185"/>
      <c r="E1268" s="185">
        <f t="shared" si="450"/>
        <v>0</v>
      </c>
      <c r="F1268" s="185">
        <f t="shared" si="451"/>
        <v>0</v>
      </c>
      <c r="G1268" s="184" t="s">
        <v>174</v>
      </c>
    </row>
    <row r="1269" hidden="1" customHeight="1" spans="1:7">
      <c r="A1269" s="182" t="s">
        <v>1437</v>
      </c>
      <c r="B1269" s="183">
        <f t="shared" ref="B1269:F1269" si="452">SUM(B1270:B1272)</f>
        <v>0</v>
      </c>
      <c r="C1269" s="183">
        <f t="shared" si="452"/>
        <v>0</v>
      </c>
      <c r="D1269" s="183">
        <f t="shared" si="452"/>
        <v>0</v>
      </c>
      <c r="E1269" s="183">
        <f t="shared" si="452"/>
        <v>0</v>
      </c>
      <c r="F1269" s="183">
        <f t="shared" si="452"/>
        <v>0</v>
      </c>
      <c r="G1269" s="184" t="s">
        <v>172</v>
      </c>
    </row>
    <row r="1270" hidden="1" customHeight="1" spans="1:7">
      <c r="A1270" s="182" t="s">
        <v>1438</v>
      </c>
      <c r="B1270" s="185"/>
      <c r="C1270" s="185">
        <v>0</v>
      </c>
      <c r="D1270" s="185"/>
      <c r="E1270" s="185">
        <f t="shared" ref="E1270:E1272" si="453">C1270+D1270</f>
        <v>0</v>
      </c>
      <c r="F1270" s="185">
        <f t="shared" ref="F1270:F1272" si="454">B1270+E1270</f>
        <v>0</v>
      </c>
      <c r="G1270" s="184" t="s">
        <v>174</v>
      </c>
    </row>
    <row r="1271" hidden="1" customHeight="1" spans="1:7">
      <c r="A1271" s="182" t="s">
        <v>1439</v>
      </c>
      <c r="B1271" s="185"/>
      <c r="C1271" s="185">
        <v>0</v>
      </c>
      <c r="D1271" s="185"/>
      <c r="E1271" s="185">
        <f t="shared" si="453"/>
        <v>0</v>
      </c>
      <c r="F1271" s="185">
        <f t="shared" si="454"/>
        <v>0</v>
      </c>
      <c r="G1271" s="184" t="s">
        <v>174</v>
      </c>
    </row>
    <row r="1272" hidden="1" customHeight="1" spans="1:7">
      <c r="A1272" s="182" t="s">
        <v>1440</v>
      </c>
      <c r="B1272" s="185"/>
      <c r="C1272" s="185">
        <v>0</v>
      </c>
      <c r="D1272" s="185"/>
      <c r="E1272" s="185">
        <f t="shared" si="453"/>
        <v>0</v>
      </c>
      <c r="F1272" s="185">
        <f t="shared" si="454"/>
        <v>0</v>
      </c>
      <c r="G1272" s="184" t="s">
        <v>174</v>
      </c>
    </row>
    <row r="1273" hidden="1" customHeight="1" spans="1:7">
      <c r="A1273" s="182" t="s">
        <v>1441</v>
      </c>
      <c r="B1273" s="183">
        <f t="shared" ref="B1273:F1273" si="455">SUM(B1274:B1278)</f>
        <v>0</v>
      </c>
      <c r="C1273" s="183">
        <f t="shared" si="455"/>
        <v>0</v>
      </c>
      <c r="D1273" s="183">
        <f t="shared" si="455"/>
        <v>0</v>
      </c>
      <c r="E1273" s="183">
        <f t="shared" si="455"/>
        <v>0</v>
      </c>
      <c r="F1273" s="183">
        <f t="shared" si="455"/>
        <v>0</v>
      </c>
      <c r="G1273" s="184" t="s">
        <v>172</v>
      </c>
    </row>
    <row r="1274" hidden="1" customHeight="1" spans="1:7">
      <c r="A1274" s="182" t="s">
        <v>1442</v>
      </c>
      <c r="B1274" s="185"/>
      <c r="C1274" s="185">
        <v>0</v>
      </c>
      <c r="D1274" s="185"/>
      <c r="E1274" s="185">
        <f t="shared" ref="E1274:E1279" si="456">C1274+D1274</f>
        <v>0</v>
      </c>
      <c r="F1274" s="185">
        <f t="shared" ref="F1274:F1279" si="457">B1274+E1274</f>
        <v>0</v>
      </c>
      <c r="G1274" s="184" t="s">
        <v>174</v>
      </c>
    </row>
    <row r="1275" hidden="1" customHeight="1" spans="1:7">
      <c r="A1275" s="182" t="s">
        <v>1443</v>
      </c>
      <c r="B1275" s="185"/>
      <c r="C1275" s="185">
        <v>0</v>
      </c>
      <c r="D1275" s="185"/>
      <c r="E1275" s="185">
        <f t="shared" si="456"/>
        <v>0</v>
      </c>
      <c r="F1275" s="185">
        <f t="shared" si="457"/>
        <v>0</v>
      </c>
      <c r="G1275" s="184" t="s">
        <v>174</v>
      </c>
    </row>
    <row r="1276" hidden="1" customHeight="1" spans="1:7">
      <c r="A1276" s="182" t="s">
        <v>1444</v>
      </c>
      <c r="B1276" s="185"/>
      <c r="C1276" s="185">
        <v>0</v>
      </c>
      <c r="D1276" s="185"/>
      <c r="E1276" s="185">
        <f t="shared" si="456"/>
        <v>0</v>
      </c>
      <c r="F1276" s="185">
        <f t="shared" si="457"/>
        <v>0</v>
      </c>
      <c r="G1276" s="184" t="s">
        <v>174</v>
      </c>
    </row>
    <row r="1277" hidden="1" customHeight="1" spans="1:7">
      <c r="A1277" s="182" t="s">
        <v>1445</v>
      </c>
      <c r="B1277" s="185"/>
      <c r="C1277" s="185">
        <v>0</v>
      </c>
      <c r="D1277" s="185"/>
      <c r="E1277" s="185">
        <f t="shared" si="456"/>
        <v>0</v>
      </c>
      <c r="F1277" s="185">
        <f t="shared" si="457"/>
        <v>0</v>
      </c>
      <c r="G1277" s="184" t="s">
        <v>174</v>
      </c>
    </row>
    <row r="1278" hidden="1" customHeight="1" spans="1:7">
      <c r="A1278" s="182" t="s">
        <v>1446</v>
      </c>
      <c r="B1278" s="185"/>
      <c r="C1278" s="185">
        <v>0</v>
      </c>
      <c r="D1278" s="185"/>
      <c r="E1278" s="185">
        <f t="shared" si="456"/>
        <v>0</v>
      </c>
      <c r="F1278" s="185">
        <f t="shared" si="457"/>
        <v>0</v>
      </c>
      <c r="G1278" s="184" t="s">
        <v>174</v>
      </c>
    </row>
    <row r="1279" hidden="1" customHeight="1" spans="1:7">
      <c r="A1279" s="182" t="s">
        <v>1447</v>
      </c>
      <c r="B1279" s="185"/>
      <c r="C1279" s="185"/>
      <c r="D1279" s="185"/>
      <c r="E1279" s="185">
        <f t="shared" si="456"/>
        <v>0</v>
      </c>
      <c r="F1279" s="185">
        <f t="shared" si="457"/>
        <v>0</v>
      </c>
      <c r="G1279" s="184" t="s">
        <v>524</v>
      </c>
    </row>
    <row r="1280" customHeight="1" spans="1:7">
      <c r="A1280" s="179" t="s">
        <v>1448</v>
      </c>
      <c r="B1280" s="187"/>
      <c r="C1280" s="187"/>
      <c r="D1280" s="187"/>
      <c r="E1280" s="187"/>
      <c r="F1280" s="187"/>
      <c r="G1280" s="181" t="s">
        <v>170</v>
      </c>
    </row>
    <row r="1281" customHeight="1" spans="1:7">
      <c r="A1281" s="179" t="s">
        <v>1449</v>
      </c>
      <c r="B1281" s="180">
        <f t="shared" ref="B1281:F1281" si="458">B1282</f>
        <v>0</v>
      </c>
      <c r="C1281" s="180">
        <f t="shared" si="458"/>
        <v>0</v>
      </c>
      <c r="D1281" s="180">
        <f t="shared" si="458"/>
        <v>0</v>
      </c>
      <c r="E1281" s="180">
        <f t="shared" si="458"/>
        <v>0</v>
      </c>
      <c r="F1281" s="180">
        <f t="shared" si="458"/>
        <v>0</v>
      </c>
      <c r="G1281" s="181" t="s">
        <v>170</v>
      </c>
    </row>
    <row r="1282" hidden="1" customHeight="1" spans="1:7">
      <c r="A1282" s="182" t="s">
        <v>1450</v>
      </c>
      <c r="B1282" s="183">
        <f t="shared" ref="B1282:F1282" si="459">SUM(B1283:B1286)</f>
        <v>0</v>
      </c>
      <c r="C1282" s="183">
        <f t="shared" si="459"/>
        <v>0</v>
      </c>
      <c r="D1282" s="183">
        <f t="shared" si="459"/>
        <v>0</v>
      </c>
      <c r="E1282" s="183">
        <f t="shared" si="459"/>
        <v>0</v>
      </c>
      <c r="F1282" s="183">
        <f t="shared" si="459"/>
        <v>0</v>
      </c>
      <c r="G1282" s="184" t="s">
        <v>172</v>
      </c>
    </row>
    <row r="1283" hidden="1" customHeight="1" spans="1:7">
      <c r="A1283" s="182" t="s">
        <v>1451</v>
      </c>
      <c r="B1283" s="185"/>
      <c r="C1283" s="185">
        <v>0</v>
      </c>
      <c r="D1283" s="185"/>
      <c r="E1283" s="185">
        <f t="shared" ref="E1283:E1286" si="460">C1283+D1283</f>
        <v>0</v>
      </c>
      <c r="F1283" s="185">
        <f t="shared" ref="F1283:F1286" si="461">B1283+E1283</f>
        <v>0</v>
      </c>
      <c r="G1283" s="184" t="s">
        <v>174</v>
      </c>
    </row>
    <row r="1284" hidden="1" customHeight="1" spans="1:7">
      <c r="A1284" s="182" t="s">
        <v>1452</v>
      </c>
      <c r="B1284" s="185"/>
      <c r="C1284" s="185">
        <v>0</v>
      </c>
      <c r="D1284" s="185"/>
      <c r="E1284" s="185">
        <f t="shared" si="460"/>
        <v>0</v>
      </c>
      <c r="F1284" s="185">
        <f t="shared" si="461"/>
        <v>0</v>
      </c>
      <c r="G1284" s="184" t="s">
        <v>174</v>
      </c>
    </row>
    <row r="1285" hidden="1" customHeight="1" spans="1:7">
      <c r="A1285" s="182" t="s">
        <v>1453</v>
      </c>
      <c r="B1285" s="185"/>
      <c r="C1285" s="185">
        <v>0</v>
      </c>
      <c r="D1285" s="185"/>
      <c r="E1285" s="185">
        <f t="shared" si="460"/>
        <v>0</v>
      </c>
      <c r="F1285" s="185">
        <f t="shared" si="461"/>
        <v>0</v>
      </c>
      <c r="G1285" s="184" t="s">
        <v>174</v>
      </c>
    </row>
    <row r="1286" hidden="1" customHeight="1" spans="1:7">
      <c r="A1286" s="182" t="s">
        <v>1454</v>
      </c>
      <c r="B1286" s="185"/>
      <c r="C1286" s="185">
        <v>0</v>
      </c>
      <c r="D1286" s="185"/>
      <c r="E1286" s="185">
        <f t="shared" si="460"/>
        <v>0</v>
      </c>
      <c r="F1286" s="185">
        <f t="shared" si="461"/>
        <v>0</v>
      </c>
      <c r="G1286" s="184" t="s">
        <v>174</v>
      </c>
    </row>
    <row r="1287" customHeight="1" spans="1:7">
      <c r="A1287" s="179" t="s">
        <v>1455</v>
      </c>
      <c r="B1287" s="180">
        <f t="shared" ref="B1287:F1287" si="462">B1288</f>
        <v>0</v>
      </c>
      <c r="C1287" s="180">
        <f t="shared" si="462"/>
        <v>0</v>
      </c>
      <c r="D1287" s="180">
        <f t="shared" si="462"/>
        <v>0</v>
      </c>
      <c r="E1287" s="180">
        <f t="shared" si="462"/>
        <v>0</v>
      </c>
      <c r="F1287" s="180">
        <f t="shared" si="462"/>
        <v>0</v>
      </c>
      <c r="G1287" s="181" t="s">
        <v>170</v>
      </c>
    </row>
    <row r="1288" hidden="1" customHeight="1" spans="1:7">
      <c r="A1288" s="182" t="s">
        <v>1456</v>
      </c>
      <c r="B1288" s="185"/>
      <c r="C1288" s="185"/>
      <c r="D1288" s="185"/>
      <c r="E1288" s="185">
        <f>C1288+D1288</f>
        <v>0</v>
      </c>
      <c r="F1288" s="185">
        <f>B1288+E1288</f>
        <v>0</v>
      </c>
      <c r="G1288" s="184" t="s">
        <v>524</v>
      </c>
    </row>
    <row r="1289" customHeight="1" spans="1:7">
      <c r="A1289" s="179" t="s">
        <v>1457</v>
      </c>
      <c r="B1289" s="180">
        <f t="shared" ref="B1289:F1289" si="463">SUM(B1290:B1291)</f>
        <v>0</v>
      </c>
      <c r="C1289" s="180">
        <f t="shared" si="463"/>
        <v>0</v>
      </c>
      <c r="D1289" s="180">
        <f t="shared" si="463"/>
        <v>0</v>
      </c>
      <c r="E1289" s="180">
        <f t="shared" si="463"/>
        <v>0</v>
      </c>
      <c r="F1289" s="180">
        <f t="shared" si="463"/>
        <v>0</v>
      </c>
      <c r="G1289" s="181" t="s">
        <v>170</v>
      </c>
    </row>
    <row r="1290" hidden="1" customHeight="1" spans="1:7">
      <c r="A1290" s="182" t="s">
        <v>1458</v>
      </c>
      <c r="B1290" s="185"/>
      <c r="C1290" s="185"/>
      <c r="D1290" s="185"/>
      <c r="E1290" s="185"/>
      <c r="F1290" s="185"/>
      <c r="G1290" s="184" t="s">
        <v>172</v>
      </c>
    </row>
    <row r="1291" hidden="1" customHeight="1" spans="1:7">
      <c r="A1291" s="182" t="s">
        <v>1459</v>
      </c>
      <c r="B1291" s="185"/>
      <c r="C1291" s="185"/>
      <c r="D1291" s="185"/>
      <c r="E1291" s="185"/>
      <c r="F1291" s="185"/>
      <c r="G1291" s="184" t="s">
        <v>172</v>
      </c>
    </row>
    <row r="1292" customHeight="1" spans="1:7">
      <c r="A1292" s="188" t="s">
        <v>159</v>
      </c>
      <c r="B1292" s="180">
        <f t="shared" ref="B1292:F1292" si="464">SUM(B5,B249,B252,B267,B357,B410,B464,B521,B642,B714,B787,B806,B917,B981,B1047,B1067,B1095,B1105,B1149,B1169,B1223,B1280,B1281,B1287,B1289)</f>
        <v>134256.59</v>
      </c>
      <c r="C1292" s="180">
        <f t="shared" si="464"/>
        <v>23033.78</v>
      </c>
      <c r="D1292" s="180">
        <f t="shared" si="464"/>
        <v>-19755.96</v>
      </c>
      <c r="E1292" s="180">
        <f t="shared" si="464"/>
        <v>3277.82</v>
      </c>
      <c r="F1292" s="180">
        <f t="shared" si="464"/>
        <v>137534.41</v>
      </c>
      <c r="G1292" s="181" t="s">
        <v>170</v>
      </c>
    </row>
    <row r="1293" hidden="1" customHeight="1" spans="1:7">
      <c r="A1293" s="182" t="s">
        <v>1460</v>
      </c>
      <c r="B1293" s="189"/>
      <c r="C1293" s="189"/>
      <c r="D1293" s="189"/>
      <c r="E1293" s="189"/>
      <c r="F1293" s="189"/>
      <c r="G1293" s="190"/>
    </row>
    <row r="1294" hidden="1" customHeight="1" spans="1:7">
      <c r="A1294" s="182" t="s">
        <v>1461</v>
      </c>
      <c r="B1294" s="189"/>
      <c r="C1294" s="189"/>
      <c r="D1294" s="189"/>
      <c r="E1294" s="189"/>
      <c r="F1294" s="189"/>
      <c r="G1294" s="190"/>
    </row>
    <row r="1295" hidden="1" customHeight="1" spans="1:7">
      <c r="A1295" s="179" t="s">
        <v>1462</v>
      </c>
      <c r="B1295" s="183">
        <f>B1292+B1293+B1294</f>
        <v>134256.59</v>
      </c>
      <c r="C1295" s="183">
        <f>C1292+C1293+C1294</f>
        <v>23033.78</v>
      </c>
      <c r="D1295" s="183">
        <f>D1292+D1293+D1294</f>
        <v>-19755.96</v>
      </c>
      <c r="E1295" s="183">
        <f>E1292+E1293+E1294</f>
        <v>3277.82</v>
      </c>
      <c r="F1295" s="183">
        <f>F1292+F1293+F1294</f>
        <v>137534.41</v>
      </c>
      <c r="G1295" s="183"/>
    </row>
  </sheetData>
  <sheetProtection formatColumns="0" autoFilter="0"/>
  <autoFilter ref="A1:G1295">
    <filterColumn colId="6">
      <customFilters>
        <customFilter operator="equal" val="类"/>
      </customFilters>
    </filterColumn>
    <extLst/>
  </autoFilter>
  <mergeCells count="7">
    <mergeCell ref="A1:G1"/>
    <mergeCell ref="A2:F2"/>
    <mergeCell ref="C3:E3"/>
    <mergeCell ref="A3:A4"/>
    <mergeCell ref="B3:B4"/>
    <mergeCell ref="F3:F4"/>
    <mergeCell ref="G3:G4"/>
  </mergeCells>
  <printOptions horizontalCentered="1"/>
  <pageMargins left="0.786805555555556" right="0.786805555555556" top="0.747916666666667" bottom="0.786805555555556" header="0.313888888888889" footer="0.70763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297"/>
  <sheetViews>
    <sheetView showZeros="0" workbookViewId="0">
      <pane xSplit="1" ySplit="4" topLeftCell="B5" activePane="bottomRight" state="frozen"/>
      <selection/>
      <selection pane="topRight"/>
      <selection pane="bottomLeft"/>
      <selection pane="bottomRight" activeCell="E5" sqref="E5 E249 E252 E267 E357 E410 E464 E521 E642 E714 E787 E806 E917 E981 E1047 E1067 E1095 E1105 E1149 E1169 E1223 E1280:E1281 E1287 E1289"/>
    </sheetView>
  </sheetViews>
  <sheetFormatPr defaultColWidth="9" defaultRowHeight="18" customHeight="1" outlineLevelCol="6"/>
  <cols>
    <col min="1" max="1" width="27.375" style="160" customWidth="1"/>
    <col min="2" max="2" width="11.75" style="160" customWidth="1"/>
    <col min="3" max="3" width="13.5" style="160" customWidth="1"/>
    <col min="4" max="4" width="17.75" style="160" customWidth="1"/>
    <col min="5" max="5" width="13.75" style="160" customWidth="1"/>
    <col min="6" max="6" width="15.25" style="160" customWidth="1"/>
    <col min="7" max="7" width="3.75" style="161" customWidth="1"/>
    <col min="8" max="16334" width="9" style="162"/>
    <col min="16335" max="16353" width="9" style="163"/>
    <col min="16354" max="16384" width="9" style="128"/>
  </cols>
  <sheetData>
    <row r="1" s="155" customFormat="1" customHeight="1" spans="1:7">
      <c r="A1" s="164" t="s">
        <v>1463</v>
      </c>
      <c r="B1" s="165"/>
      <c r="C1" s="166"/>
      <c r="D1" s="166"/>
      <c r="E1" s="166"/>
      <c r="F1" s="166"/>
      <c r="G1" s="167"/>
    </row>
    <row r="2" s="155" customFormat="1" hidden="1" customHeight="1" spans="1:7">
      <c r="A2" s="168" t="s">
        <v>164</v>
      </c>
      <c r="B2" s="134"/>
      <c r="C2" s="134"/>
      <c r="D2" s="134"/>
      <c r="E2" s="134"/>
      <c r="F2" s="134"/>
      <c r="G2" s="169"/>
    </row>
    <row r="3" s="156" customFormat="1" ht="30" hidden="1" customHeight="1" spans="1:7">
      <c r="A3" s="170" t="s">
        <v>165</v>
      </c>
      <c r="B3" s="171" t="s">
        <v>81</v>
      </c>
      <c r="C3" s="172" t="s">
        <v>21</v>
      </c>
      <c r="D3" s="172"/>
      <c r="E3" s="172"/>
      <c r="F3" s="173" t="s">
        <v>22</v>
      </c>
      <c r="G3" s="174" t="s">
        <v>166</v>
      </c>
    </row>
    <row r="4" s="157" customFormat="1" ht="44" hidden="1" customHeight="1" spans="1:7">
      <c r="A4" s="175"/>
      <c r="B4" s="176"/>
      <c r="C4" s="177" t="s">
        <v>1464</v>
      </c>
      <c r="D4" s="177" t="s">
        <v>1465</v>
      </c>
      <c r="E4" s="177" t="s">
        <v>131</v>
      </c>
      <c r="F4" s="173"/>
      <c r="G4" s="178"/>
    </row>
    <row r="5" customHeight="1" spans="1:7">
      <c r="A5" s="179" t="s">
        <v>169</v>
      </c>
      <c r="B5" s="180">
        <f>SUM(B6,B18,B27,B38,B49,B60,B71,B83,B92,B105,B115,B124,B135,B148,B155,B163,B169,B176,B183,B190,B197,B204,B212,B218,B224,B231,B246)</f>
        <v>17013.23</v>
      </c>
      <c r="C5" s="180">
        <f t="shared" ref="B5:F5" si="0">SUM(C6,C18,C27,C38,C49,C60,C71,C83,C92,C105,C115,C124,C135,C148,C155,C163,C169,C176,C183,C190,C197,C204,C212,C218,C224,C231,C246)</f>
        <v>2928</v>
      </c>
      <c r="D5" s="180">
        <f t="shared" si="0"/>
        <v>-11582.8</v>
      </c>
      <c r="E5" s="180">
        <f t="shared" si="0"/>
        <v>-8654.8</v>
      </c>
      <c r="F5" s="180">
        <f t="shared" si="0"/>
        <v>8358.43</v>
      </c>
      <c r="G5" s="181" t="s">
        <v>170</v>
      </c>
    </row>
    <row r="6" hidden="1" customHeight="1" spans="1:7">
      <c r="A6" s="182" t="s">
        <v>171</v>
      </c>
      <c r="B6" s="183">
        <f>SUM(B7:B17)</f>
        <v>303.2</v>
      </c>
      <c r="C6" s="183">
        <f t="shared" ref="B6:F6" si="1">SUM(C7:C17)</f>
        <v>0</v>
      </c>
      <c r="D6" s="183">
        <f t="shared" si="1"/>
        <v>-73</v>
      </c>
      <c r="E6" s="183">
        <f t="shared" si="1"/>
        <v>-73</v>
      </c>
      <c r="F6" s="183">
        <f t="shared" si="1"/>
        <v>230.2</v>
      </c>
      <c r="G6" s="184" t="s">
        <v>172</v>
      </c>
    </row>
    <row r="7" hidden="1" customHeight="1" spans="1:7">
      <c r="A7" s="182" t="s">
        <v>173</v>
      </c>
      <c r="B7" s="185">
        <v>0</v>
      </c>
      <c r="C7" s="185"/>
      <c r="D7" s="185"/>
      <c r="E7" s="185">
        <f t="shared" ref="E7:E17" si="2">C7+D7</f>
        <v>0</v>
      </c>
      <c r="F7" s="185">
        <f t="shared" ref="F7:F17" si="3">B7+E7</f>
        <v>0</v>
      </c>
      <c r="G7" s="184" t="s">
        <v>174</v>
      </c>
    </row>
    <row r="8" hidden="1" customHeight="1" spans="1:7">
      <c r="A8" s="182" t="s">
        <v>175</v>
      </c>
      <c r="B8" s="185">
        <v>0</v>
      </c>
      <c r="C8" s="185"/>
      <c r="D8" s="185"/>
      <c r="E8" s="185">
        <f t="shared" si="2"/>
        <v>0</v>
      </c>
      <c r="F8" s="185">
        <f t="shared" si="3"/>
        <v>0</v>
      </c>
      <c r="G8" s="184" t="s">
        <v>174</v>
      </c>
    </row>
    <row r="9" hidden="1" customHeight="1" spans="1:7">
      <c r="A9" s="182" t="s">
        <v>176</v>
      </c>
      <c r="B9" s="185">
        <v>0</v>
      </c>
      <c r="C9" s="185"/>
      <c r="D9" s="185"/>
      <c r="E9" s="185">
        <f t="shared" si="2"/>
        <v>0</v>
      </c>
      <c r="F9" s="185">
        <f t="shared" si="3"/>
        <v>0</v>
      </c>
      <c r="G9" s="184" t="s">
        <v>174</v>
      </c>
    </row>
    <row r="10" hidden="1" customHeight="1" spans="1:7">
      <c r="A10" s="182" t="s">
        <v>177</v>
      </c>
      <c r="B10" s="185">
        <v>141</v>
      </c>
      <c r="C10" s="185"/>
      <c r="D10" s="185">
        <v>-58</v>
      </c>
      <c r="E10" s="185">
        <f t="shared" si="2"/>
        <v>-58</v>
      </c>
      <c r="F10" s="185">
        <f t="shared" si="3"/>
        <v>83</v>
      </c>
      <c r="G10" s="184" t="s">
        <v>174</v>
      </c>
    </row>
    <row r="11" hidden="1" customHeight="1" spans="1:7">
      <c r="A11" s="182" t="s">
        <v>178</v>
      </c>
      <c r="B11" s="185">
        <v>0</v>
      </c>
      <c r="C11" s="185"/>
      <c r="D11" s="185"/>
      <c r="E11" s="185">
        <f t="shared" si="2"/>
        <v>0</v>
      </c>
      <c r="F11" s="185">
        <f t="shared" si="3"/>
        <v>0</v>
      </c>
      <c r="G11" s="184" t="s">
        <v>174</v>
      </c>
    </row>
    <row r="12" hidden="1" customHeight="1" spans="1:7">
      <c r="A12" s="182" t="s">
        <v>179</v>
      </c>
      <c r="B12" s="185">
        <v>0</v>
      </c>
      <c r="C12" s="185"/>
      <c r="D12" s="185"/>
      <c r="E12" s="185">
        <f t="shared" si="2"/>
        <v>0</v>
      </c>
      <c r="F12" s="185">
        <f t="shared" si="3"/>
        <v>0</v>
      </c>
      <c r="G12" s="184" t="s">
        <v>174</v>
      </c>
    </row>
    <row r="13" hidden="1" customHeight="1" spans="1:7">
      <c r="A13" s="182" t="s">
        <v>180</v>
      </c>
      <c r="B13" s="185">
        <v>33</v>
      </c>
      <c r="C13" s="185"/>
      <c r="D13" s="185">
        <v>-3</v>
      </c>
      <c r="E13" s="185">
        <f t="shared" si="2"/>
        <v>-3</v>
      </c>
      <c r="F13" s="185">
        <f t="shared" si="3"/>
        <v>30</v>
      </c>
      <c r="G13" s="184" t="s">
        <v>174</v>
      </c>
    </row>
    <row r="14" hidden="1" customHeight="1" spans="1:7">
      <c r="A14" s="182" t="s">
        <v>181</v>
      </c>
      <c r="B14" s="185">
        <v>101.2</v>
      </c>
      <c r="C14" s="185"/>
      <c r="D14" s="185">
        <v>-2</v>
      </c>
      <c r="E14" s="185">
        <f t="shared" si="2"/>
        <v>-2</v>
      </c>
      <c r="F14" s="185">
        <f t="shared" si="3"/>
        <v>99.2</v>
      </c>
      <c r="G14" s="184" t="s">
        <v>174</v>
      </c>
    </row>
    <row r="15" hidden="1" customHeight="1" spans="1:7">
      <c r="A15" s="182" t="s">
        <v>182</v>
      </c>
      <c r="B15" s="185">
        <v>0</v>
      </c>
      <c r="C15" s="185"/>
      <c r="D15" s="185"/>
      <c r="E15" s="185">
        <f t="shared" si="2"/>
        <v>0</v>
      </c>
      <c r="F15" s="185">
        <f t="shared" si="3"/>
        <v>0</v>
      </c>
      <c r="G15" s="184" t="s">
        <v>174</v>
      </c>
    </row>
    <row r="16" hidden="1" customHeight="1" spans="1:7">
      <c r="A16" s="182" t="s">
        <v>183</v>
      </c>
      <c r="B16" s="185">
        <v>0</v>
      </c>
      <c r="C16" s="185"/>
      <c r="D16" s="185"/>
      <c r="E16" s="185">
        <f t="shared" si="2"/>
        <v>0</v>
      </c>
      <c r="F16" s="185">
        <f t="shared" si="3"/>
        <v>0</v>
      </c>
      <c r="G16" s="184" t="s">
        <v>174</v>
      </c>
    </row>
    <row r="17" hidden="1" customHeight="1" spans="1:7">
      <c r="A17" s="182" t="s">
        <v>184</v>
      </c>
      <c r="B17" s="185">
        <v>28</v>
      </c>
      <c r="C17" s="185"/>
      <c r="D17" s="185">
        <v>-10</v>
      </c>
      <c r="E17" s="185">
        <f t="shared" si="2"/>
        <v>-10</v>
      </c>
      <c r="F17" s="185">
        <f t="shared" si="3"/>
        <v>18</v>
      </c>
      <c r="G17" s="184" t="s">
        <v>174</v>
      </c>
    </row>
    <row r="18" hidden="1" customHeight="1" spans="1:7">
      <c r="A18" s="182" t="s">
        <v>185</v>
      </c>
      <c r="B18" s="183">
        <f>SUM(B19:B26)</f>
        <v>125</v>
      </c>
      <c r="C18" s="183">
        <f t="shared" ref="B18:F18" si="4">SUM(C19:C26)</f>
        <v>0</v>
      </c>
      <c r="D18" s="183">
        <f t="shared" si="4"/>
        <v>-20</v>
      </c>
      <c r="E18" s="183">
        <f t="shared" si="4"/>
        <v>-20</v>
      </c>
      <c r="F18" s="183">
        <f t="shared" si="4"/>
        <v>105</v>
      </c>
      <c r="G18" s="184" t="s">
        <v>172</v>
      </c>
    </row>
    <row r="19" hidden="1" customHeight="1" spans="1:7">
      <c r="A19" s="182" t="s">
        <v>186</v>
      </c>
      <c r="B19" s="185">
        <v>0</v>
      </c>
      <c r="C19" s="185"/>
      <c r="D19" s="185"/>
      <c r="E19" s="185">
        <f t="shared" ref="E19:E26" si="5">C19+D19</f>
        <v>0</v>
      </c>
      <c r="F19" s="185">
        <f t="shared" ref="F19:F26" si="6">B19+E19</f>
        <v>0</v>
      </c>
      <c r="G19" s="184" t="s">
        <v>174</v>
      </c>
    </row>
    <row r="20" hidden="1" customHeight="1" spans="1:7">
      <c r="A20" s="182" t="s">
        <v>187</v>
      </c>
      <c r="B20" s="185">
        <v>0</v>
      </c>
      <c r="C20" s="185"/>
      <c r="D20" s="185"/>
      <c r="E20" s="185">
        <f t="shared" si="5"/>
        <v>0</v>
      </c>
      <c r="F20" s="185">
        <f t="shared" si="6"/>
        <v>0</v>
      </c>
      <c r="G20" s="184" t="s">
        <v>174</v>
      </c>
    </row>
    <row r="21" hidden="1" customHeight="1" spans="1:7">
      <c r="A21" s="182" t="s">
        <v>188</v>
      </c>
      <c r="B21" s="185">
        <v>0</v>
      </c>
      <c r="C21" s="185"/>
      <c r="D21" s="185"/>
      <c r="E21" s="185">
        <f t="shared" si="5"/>
        <v>0</v>
      </c>
      <c r="F21" s="185">
        <f t="shared" si="6"/>
        <v>0</v>
      </c>
      <c r="G21" s="184" t="s">
        <v>174</v>
      </c>
    </row>
    <row r="22" hidden="1" customHeight="1" spans="1:7">
      <c r="A22" s="182" t="s">
        <v>189</v>
      </c>
      <c r="B22" s="185">
        <v>35</v>
      </c>
      <c r="C22" s="185"/>
      <c r="D22" s="185"/>
      <c r="E22" s="185">
        <f t="shared" si="5"/>
        <v>0</v>
      </c>
      <c r="F22" s="185">
        <f t="shared" si="6"/>
        <v>35</v>
      </c>
      <c r="G22" s="184" t="s">
        <v>174</v>
      </c>
    </row>
    <row r="23" hidden="1" customHeight="1" spans="1:7">
      <c r="A23" s="182" t="s">
        <v>190</v>
      </c>
      <c r="B23" s="185">
        <v>34</v>
      </c>
      <c r="C23" s="185"/>
      <c r="D23" s="185"/>
      <c r="E23" s="185">
        <f t="shared" si="5"/>
        <v>0</v>
      </c>
      <c r="F23" s="185">
        <f t="shared" si="6"/>
        <v>34</v>
      </c>
      <c r="G23" s="184" t="s">
        <v>174</v>
      </c>
    </row>
    <row r="24" hidden="1" customHeight="1" spans="1:7">
      <c r="A24" s="182" t="s">
        <v>191</v>
      </c>
      <c r="B24" s="185">
        <v>0</v>
      </c>
      <c r="C24" s="185"/>
      <c r="D24" s="185"/>
      <c r="E24" s="185">
        <f t="shared" si="5"/>
        <v>0</v>
      </c>
      <c r="F24" s="185">
        <f t="shared" si="6"/>
        <v>0</v>
      </c>
      <c r="G24" s="184" t="s">
        <v>174</v>
      </c>
    </row>
    <row r="25" hidden="1" customHeight="1" spans="1:7">
      <c r="A25" s="182" t="s">
        <v>192</v>
      </c>
      <c r="B25" s="185">
        <v>0</v>
      </c>
      <c r="C25" s="185"/>
      <c r="D25" s="185"/>
      <c r="E25" s="185">
        <f t="shared" si="5"/>
        <v>0</v>
      </c>
      <c r="F25" s="185">
        <f t="shared" si="6"/>
        <v>0</v>
      </c>
      <c r="G25" s="184" t="s">
        <v>174</v>
      </c>
    </row>
    <row r="26" hidden="1" customHeight="1" spans="1:7">
      <c r="A26" s="182" t="s">
        <v>193</v>
      </c>
      <c r="B26" s="185">
        <v>56</v>
      </c>
      <c r="C26" s="185"/>
      <c r="D26" s="185">
        <v>-20</v>
      </c>
      <c r="E26" s="185">
        <f t="shared" si="5"/>
        <v>-20</v>
      </c>
      <c r="F26" s="185">
        <f t="shared" si="6"/>
        <v>36</v>
      </c>
      <c r="G26" s="184" t="s">
        <v>174</v>
      </c>
    </row>
    <row r="27" hidden="1" customHeight="1" spans="1:7">
      <c r="A27" s="182" t="s">
        <v>194</v>
      </c>
      <c r="B27" s="183">
        <f>SUM(B28:B37)</f>
        <v>2197.93</v>
      </c>
      <c r="C27" s="183">
        <f t="shared" ref="B27:F27" si="7">SUM(C28:C37)</f>
        <v>253</v>
      </c>
      <c r="D27" s="183">
        <f t="shared" si="7"/>
        <v>-1431</v>
      </c>
      <c r="E27" s="183">
        <f t="shared" si="7"/>
        <v>-1178</v>
      </c>
      <c r="F27" s="183">
        <f t="shared" si="7"/>
        <v>1019.93</v>
      </c>
      <c r="G27" s="184" t="s">
        <v>172</v>
      </c>
    </row>
    <row r="28" hidden="1" customHeight="1" spans="1:7">
      <c r="A28" s="182" t="s">
        <v>195</v>
      </c>
      <c r="B28" s="185">
        <v>1326.71</v>
      </c>
      <c r="C28" s="185"/>
      <c r="D28" s="185">
        <v>-1000</v>
      </c>
      <c r="E28" s="185">
        <f t="shared" ref="E28:E37" si="8">C28+D28</f>
        <v>-1000</v>
      </c>
      <c r="F28" s="185">
        <f t="shared" ref="F28:F37" si="9">B28+E28</f>
        <v>326.71</v>
      </c>
      <c r="G28" s="184" t="s">
        <v>174</v>
      </c>
    </row>
    <row r="29" hidden="1" customHeight="1" spans="1:7">
      <c r="A29" s="182" t="s">
        <v>196</v>
      </c>
      <c r="B29" s="185">
        <v>0</v>
      </c>
      <c r="C29" s="185"/>
      <c r="D29" s="185"/>
      <c r="E29" s="185">
        <f t="shared" si="8"/>
        <v>0</v>
      </c>
      <c r="F29" s="185">
        <f t="shared" si="9"/>
        <v>0</v>
      </c>
      <c r="G29" s="184" t="s">
        <v>174</v>
      </c>
    </row>
    <row r="30" hidden="1" customHeight="1" spans="1:7">
      <c r="A30" s="182" t="s">
        <v>197</v>
      </c>
      <c r="B30" s="185">
        <v>87</v>
      </c>
      <c r="C30" s="185">
        <v>253</v>
      </c>
      <c r="D30" s="185">
        <v>-10</v>
      </c>
      <c r="E30" s="185">
        <f t="shared" si="8"/>
        <v>243</v>
      </c>
      <c r="F30" s="185">
        <f t="shared" si="9"/>
        <v>330</v>
      </c>
      <c r="G30" s="184" t="s">
        <v>174</v>
      </c>
    </row>
    <row r="31" hidden="1" customHeight="1" spans="1:7">
      <c r="A31" s="182" t="s">
        <v>198</v>
      </c>
      <c r="B31" s="185">
        <v>0</v>
      </c>
      <c r="C31" s="185"/>
      <c r="D31" s="185"/>
      <c r="E31" s="185">
        <f t="shared" si="8"/>
        <v>0</v>
      </c>
      <c r="F31" s="185">
        <f t="shared" si="9"/>
        <v>0</v>
      </c>
      <c r="G31" s="184" t="s">
        <v>174</v>
      </c>
    </row>
    <row r="32" hidden="1" customHeight="1" spans="1:7">
      <c r="A32" s="182" t="s">
        <v>199</v>
      </c>
      <c r="B32" s="185">
        <v>0</v>
      </c>
      <c r="C32" s="185"/>
      <c r="D32" s="185"/>
      <c r="E32" s="185">
        <f t="shared" si="8"/>
        <v>0</v>
      </c>
      <c r="F32" s="185">
        <f t="shared" si="9"/>
        <v>0</v>
      </c>
      <c r="G32" s="184" t="s">
        <v>174</v>
      </c>
    </row>
    <row r="33" hidden="1" customHeight="1" spans="1:7">
      <c r="A33" s="182" t="s">
        <v>200</v>
      </c>
      <c r="B33" s="185">
        <v>0</v>
      </c>
      <c r="C33" s="185"/>
      <c r="D33" s="185"/>
      <c r="E33" s="185">
        <f t="shared" si="8"/>
        <v>0</v>
      </c>
      <c r="F33" s="185">
        <f t="shared" si="9"/>
        <v>0</v>
      </c>
      <c r="G33" s="184" t="s">
        <v>174</v>
      </c>
    </row>
    <row r="34" hidden="1" customHeight="1" spans="1:7">
      <c r="A34" s="182" t="s">
        <v>201</v>
      </c>
      <c r="B34" s="185">
        <v>13</v>
      </c>
      <c r="C34" s="185"/>
      <c r="D34" s="185">
        <v>-8</v>
      </c>
      <c r="E34" s="185">
        <f t="shared" si="8"/>
        <v>-8</v>
      </c>
      <c r="F34" s="185">
        <f t="shared" si="9"/>
        <v>5</v>
      </c>
      <c r="G34" s="184" t="s">
        <v>174</v>
      </c>
    </row>
    <row r="35" hidden="1" customHeight="1" spans="1:7">
      <c r="A35" s="182" t="s">
        <v>202</v>
      </c>
      <c r="B35" s="185">
        <v>0</v>
      </c>
      <c r="C35" s="185"/>
      <c r="D35" s="185"/>
      <c r="E35" s="185">
        <f t="shared" si="8"/>
        <v>0</v>
      </c>
      <c r="F35" s="185">
        <f t="shared" si="9"/>
        <v>0</v>
      </c>
      <c r="G35" s="184" t="s">
        <v>174</v>
      </c>
    </row>
    <row r="36" hidden="1" customHeight="1" spans="1:7">
      <c r="A36" s="182" t="s">
        <v>203</v>
      </c>
      <c r="B36" s="185">
        <v>0</v>
      </c>
      <c r="C36" s="185"/>
      <c r="D36" s="185"/>
      <c r="E36" s="185">
        <f t="shared" si="8"/>
        <v>0</v>
      </c>
      <c r="F36" s="185">
        <f t="shared" si="9"/>
        <v>0</v>
      </c>
      <c r="G36" s="184" t="s">
        <v>174</v>
      </c>
    </row>
    <row r="37" hidden="1" customHeight="1" spans="1:7">
      <c r="A37" s="182" t="s">
        <v>204</v>
      </c>
      <c r="B37" s="185">
        <v>771.22</v>
      </c>
      <c r="C37" s="185"/>
      <c r="D37" s="185">
        <v>-413</v>
      </c>
      <c r="E37" s="185">
        <f t="shared" si="8"/>
        <v>-413</v>
      </c>
      <c r="F37" s="185">
        <f t="shared" si="9"/>
        <v>358.22</v>
      </c>
      <c r="G37" s="184" t="s">
        <v>174</v>
      </c>
    </row>
    <row r="38" hidden="1" customHeight="1" spans="1:7">
      <c r="A38" s="182" t="s">
        <v>205</v>
      </c>
      <c r="B38" s="183">
        <f>SUM(B39:B48)</f>
        <v>290</v>
      </c>
      <c r="C38" s="183">
        <f t="shared" ref="B38:F38" si="10">SUM(C39:C48)</f>
        <v>423</v>
      </c>
      <c r="D38" s="183">
        <f t="shared" si="10"/>
        <v>-3</v>
      </c>
      <c r="E38" s="183">
        <f t="shared" si="10"/>
        <v>420</v>
      </c>
      <c r="F38" s="183">
        <f t="shared" si="10"/>
        <v>710</v>
      </c>
      <c r="G38" s="184" t="s">
        <v>172</v>
      </c>
    </row>
    <row r="39" hidden="1" customHeight="1" spans="1:7">
      <c r="A39" s="182" t="s">
        <v>206</v>
      </c>
      <c r="B39" s="185">
        <v>0</v>
      </c>
      <c r="C39" s="185"/>
      <c r="D39" s="185"/>
      <c r="E39" s="185">
        <f t="shared" ref="E39:E48" si="11">C39+D39</f>
        <v>0</v>
      </c>
      <c r="F39" s="185">
        <f t="shared" ref="F39:F48" si="12">B39+E39</f>
        <v>0</v>
      </c>
      <c r="G39" s="184" t="s">
        <v>174</v>
      </c>
    </row>
    <row r="40" hidden="1" customHeight="1" spans="1:7">
      <c r="A40" s="182" t="s">
        <v>207</v>
      </c>
      <c r="B40" s="185">
        <v>0</v>
      </c>
      <c r="C40" s="185"/>
      <c r="D40" s="185"/>
      <c r="E40" s="185">
        <f t="shared" si="11"/>
        <v>0</v>
      </c>
      <c r="F40" s="185">
        <f t="shared" si="12"/>
        <v>0</v>
      </c>
      <c r="G40" s="184" t="s">
        <v>174</v>
      </c>
    </row>
    <row r="41" hidden="1" customHeight="1" spans="1:7">
      <c r="A41" s="182" t="s">
        <v>208</v>
      </c>
      <c r="B41" s="185">
        <v>0</v>
      </c>
      <c r="C41" s="185"/>
      <c r="D41" s="185"/>
      <c r="E41" s="185">
        <f t="shared" si="11"/>
        <v>0</v>
      </c>
      <c r="F41" s="185">
        <f t="shared" si="12"/>
        <v>0</v>
      </c>
      <c r="G41" s="184" t="s">
        <v>174</v>
      </c>
    </row>
    <row r="42" hidden="1" customHeight="1" spans="1:7">
      <c r="A42" s="182" t="s">
        <v>209</v>
      </c>
      <c r="B42" s="185">
        <v>0</v>
      </c>
      <c r="C42" s="185"/>
      <c r="D42" s="185"/>
      <c r="E42" s="185">
        <f t="shared" si="11"/>
        <v>0</v>
      </c>
      <c r="F42" s="185">
        <f t="shared" si="12"/>
        <v>0</v>
      </c>
      <c r="G42" s="184" t="s">
        <v>174</v>
      </c>
    </row>
    <row r="43" hidden="1" customHeight="1" spans="1:7">
      <c r="A43" s="182" t="s">
        <v>210</v>
      </c>
      <c r="B43" s="185">
        <v>0</v>
      </c>
      <c r="C43" s="185"/>
      <c r="D43" s="185"/>
      <c r="E43" s="185">
        <f t="shared" si="11"/>
        <v>0</v>
      </c>
      <c r="F43" s="185">
        <f t="shared" si="12"/>
        <v>0</v>
      </c>
      <c r="G43" s="184" t="s">
        <v>174</v>
      </c>
    </row>
    <row r="44" hidden="1" customHeight="1" spans="1:7">
      <c r="A44" s="182" t="s">
        <v>211</v>
      </c>
      <c r="B44" s="185">
        <v>80</v>
      </c>
      <c r="C44" s="185">
        <v>320</v>
      </c>
      <c r="D44" s="185"/>
      <c r="E44" s="185">
        <f t="shared" si="11"/>
        <v>320</v>
      </c>
      <c r="F44" s="185">
        <f t="shared" si="12"/>
        <v>400</v>
      </c>
      <c r="G44" s="184" t="s">
        <v>174</v>
      </c>
    </row>
    <row r="45" hidden="1" customHeight="1" spans="1:7">
      <c r="A45" s="182" t="s">
        <v>212</v>
      </c>
      <c r="B45" s="185">
        <v>0</v>
      </c>
      <c r="C45" s="185"/>
      <c r="D45" s="185"/>
      <c r="E45" s="185">
        <f t="shared" si="11"/>
        <v>0</v>
      </c>
      <c r="F45" s="185">
        <f t="shared" si="12"/>
        <v>0</v>
      </c>
      <c r="G45" s="184" t="s">
        <v>174</v>
      </c>
    </row>
    <row r="46" hidden="1" customHeight="1" spans="1:7">
      <c r="A46" s="182" t="s">
        <v>213</v>
      </c>
      <c r="B46" s="185">
        <v>0</v>
      </c>
      <c r="C46" s="185"/>
      <c r="D46" s="185"/>
      <c r="E46" s="185">
        <f t="shared" si="11"/>
        <v>0</v>
      </c>
      <c r="F46" s="185">
        <f t="shared" si="12"/>
        <v>0</v>
      </c>
      <c r="G46" s="184" t="s">
        <v>174</v>
      </c>
    </row>
    <row r="47" hidden="1" customHeight="1" spans="1:7">
      <c r="A47" s="182" t="s">
        <v>214</v>
      </c>
      <c r="B47" s="185">
        <v>0</v>
      </c>
      <c r="C47" s="185"/>
      <c r="D47" s="185"/>
      <c r="E47" s="185">
        <f t="shared" si="11"/>
        <v>0</v>
      </c>
      <c r="F47" s="185">
        <f t="shared" si="12"/>
        <v>0</v>
      </c>
      <c r="G47" s="184" t="s">
        <v>174</v>
      </c>
    </row>
    <row r="48" hidden="1" customHeight="1" spans="1:7">
      <c r="A48" s="182" t="s">
        <v>215</v>
      </c>
      <c r="B48" s="185">
        <v>210</v>
      </c>
      <c r="C48" s="185">
        <v>103</v>
      </c>
      <c r="D48" s="185">
        <v>-3</v>
      </c>
      <c r="E48" s="185">
        <f t="shared" si="11"/>
        <v>100</v>
      </c>
      <c r="F48" s="185">
        <f t="shared" si="12"/>
        <v>310</v>
      </c>
      <c r="G48" s="184" t="s">
        <v>174</v>
      </c>
    </row>
    <row r="49" hidden="1" customHeight="1" spans="1:7">
      <c r="A49" s="182" t="s">
        <v>216</v>
      </c>
      <c r="B49" s="183">
        <f>SUM(B50:B59)</f>
        <v>174.15</v>
      </c>
      <c r="C49" s="183">
        <f t="shared" ref="B49:F49" si="13">SUM(C50:C59)</f>
        <v>544</v>
      </c>
      <c r="D49" s="183">
        <f t="shared" si="13"/>
        <v>0</v>
      </c>
      <c r="E49" s="183">
        <f t="shared" si="13"/>
        <v>544</v>
      </c>
      <c r="F49" s="183">
        <f t="shared" si="13"/>
        <v>718.15</v>
      </c>
      <c r="G49" s="184" t="s">
        <v>172</v>
      </c>
    </row>
    <row r="50" hidden="1" customHeight="1" spans="1:7">
      <c r="A50" s="182" t="s">
        <v>217</v>
      </c>
      <c r="B50" s="185">
        <v>0</v>
      </c>
      <c r="C50" s="185"/>
      <c r="D50" s="185"/>
      <c r="E50" s="185">
        <f t="shared" ref="E50:E59" si="14">C50+D50</f>
        <v>0</v>
      </c>
      <c r="F50" s="185">
        <f t="shared" ref="F50:F59" si="15">B50+E50</f>
        <v>0</v>
      </c>
      <c r="G50" s="184" t="s">
        <v>174</v>
      </c>
    </row>
    <row r="51" hidden="1" customHeight="1" spans="1:7">
      <c r="A51" s="182" t="s">
        <v>218</v>
      </c>
      <c r="B51" s="185">
        <v>0</v>
      </c>
      <c r="C51" s="185"/>
      <c r="D51" s="185"/>
      <c r="E51" s="185">
        <f t="shared" si="14"/>
        <v>0</v>
      </c>
      <c r="F51" s="185">
        <f t="shared" si="15"/>
        <v>0</v>
      </c>
      <c r="G51" s="184" t="s">
        <v>174</v>
      </c>
    </row>
    <row r="52" hidden="1" customHeight="1" spans="1:7">
      <c r="A52" s="182" t="s">
        <v>219</v>
      </c>
      <c r="B52" s="185">
        <v>0</v>
      </c>
      <c r="C52" s="185"/>
      <c r="D52" s="185"/>
      <c r="E52" s="185">
        <f t="shared" si="14"/>
        <v>0</v>
      </c>
      <c r="F52" s="185">
        <f t="shared" si="15"/>
        <v>0</v>
      </c>
      <c r="G52" s="184" t="s">
        <v>174</v>
      </c>
    </row>
    <row r="53" hidden="1" customHeight="1" spans="1:7">
      <c r="A53" s="182" t="s">
        <v>220</v>
      </c>
      <c r="B53" s="185">
        <v>0</v>
      </c>
      <c r="C53" s="185"/>
      <c r="D53" s="185"/>
      <c r="E53" s="185">
        <f t="shared" si="14"/>
        <v>0</v>
      </c>
      <c r="F53" s="185">
        <f t="shared" si="15"/>
        <v>0</v>
      </c>
      <c r="G53" s="184" t="s">
        <v>174</v>
      </c>
    </row>
    <row r="54" hidden="1" customHeight="1" spans="1:7">
      <c r="A54" s="182" t="s">
        <v>221</v>
      </c>
      <c r="B54" s="185">
        <v>0</v>
      </c>
      <c r="C54" s="185">
        <v>200</v>
      </c>
      <c r="D54" s="185"/>
      <c r="E54" s="185">
        <f t="shared" si="14"/>
        <v>200</v>
      </c>
      <c r="F54" s="185">
        <f t="shared" si="15"/>
        <v>200</v>
      </c>
      <c r="G54" s="184" t="s">
        <v>174</v>
      </c>
    </row>
    <row r="55" hidden="1" customHeight="1" spans="1:7">
      <c r="A55" s="182" t="s">
        <v>222</v>
      </c>
      <c r="B55" s="185">
        <v>0</v>
      </c>
      <c r="C55" s="185"/>
      <c r="D55" s="185"/>
      <c r="E55" s="185">
        <f t="shared" si="14"/>
        <v>0</v>
      </c>
      <c r="F55" s="185">
        <f t="shared" si="15"/>
        <v>0</v>
      </c>
      <c r="G55" s="184" t="s">
        <v>174</v>
      </c>
    </row>
    <row r="56" hidden="1" customHeight="1" spans="1:7">
      <c r="A56" s="182" t="s">
        <v>223</v>
      </c>
      <c r="B56" s="185">
        <v>0</v>
      </c>
      <c r="C56" s="185">
        <v>344</v>
      </c>
      <c r="D56" s="185"/>
      <c r="E56" s="185">
        <f t="shared" si="14"/>
        <v>344</v>
      </c>
      <c r="F56" s="185">
        <f t="shared" si="15"/>
        <v>344</v>
      </c>
      <c r="G56" s="184" t="s">
        <v>174</v>
      </c>
    </row>
    <row r="57" hidden="1" customHeight="1" spans="1:7">
      <c r="A57" s="182" t="s">
        <v>224</v>
      </c>
      <c r="B57" s="185">
        <v>174.15</v>
      </c>
      <c r="C57" s="185"/>
      <c r="D57" s="185"/>
      <c r="E57" s="185">
        <f t="shared" si="14"/>
        <v>0</v>
      </c>
      <c r="F57" s="185">
        <f t="shared" si="15"/>
        <v>174.15</v>
      </c>
      <c r="G57" s="184" t="s">
        <v>174</v>
      </c>
    </row>
    <row r="58" hidden="1" customHeight="1" spans="1:7">
      <c r="A58" s="182" t="s">
        <v>225</v>
      </c>
      <c r="B58" s="185">
        <v>0</v>
      </c>
      <c r="C58" s="185"/>
      <c r="D58" s="185"/>
      <c r="E58" s="185">
        <f t="shared" si="14"/>
        <v>0</v>
      </c>
      <c r="F58" s="185">
        <f t="shared" si="15"/>
        <v>0</v>
      </c>
      <c r="G58" s="184" t="s">
        <v>174</v>
      </c>
    </row>
    <row r="59" hidden="1" customHeight="1" spans="1:7">
      <c r="A59" s="182" t="s">
        <v>226</v>
      </c>
      <c r="B59" s="185">
        <v>0</v>
      </c>
      <c r="C59" s="185"/>
      <c r="D59" s="185"/>
      <c r="E59" s="185">
        <f t="shared" si="14"/>
        <v>0</v>
      </c>
      <c r="F59" s="185">
        <f t="shared" si="15"/>
        <v>0</v>
      </c>
      <c r="G59" s="184" t="s">
        <v>174</v>
      </c>
    </row>
    <row r="60" hidden="1" customHeight="1" spans="1:7">
      <c r="A60" s="182" t="s">
        <v>227</v>
      </c>
      <c r="B60" s="183">
        <f>SUM(B61:B70)</f>
        <v>222</v>
      </c>
      <c r="C60" s="183">
        <f t="shared" ref="B60:F60" si="16">SUM(C61:C70)</f>
        <v>0</v>
      </c>
      <c r="D60" s="183">
        <f t="shared" si="16"/>
        <v>-7</v>
      </c>
      <c r="E60" s="183">
        <f t="shared" si="16"/>
        <v>-7</v>
      </c>
      <c r="F60" s="183">
        <f t="shared" si="16"/>
        <v>215</v>
      </c>
      <c r="G60" s="184" t="s">
        <v>172</v>
      </c>
    </row>
    <row r="61" hidden="1" customHeight="1" spans="1:7">
      <c r="A61" s="182" t="s">
        <v>228</v>
      </c>
      <c r="B61" s="185">
        <v>0</v>
      </c>
      <c r="C61" s="185"/>
      <c r="D61" s="185"/>
      <c r="E61" s="185">
        <f t="shared" ref="E61:E70" si="17">C61+D61</f>
        <v>0</v>
      </c>
      <c r="F61" s="185">
        <f t="shared" ref="F61:F70" si="18">B61+E61</f>
        <v>0</v>
      </c>
      <c r="G61" s="184" t="s">
        <v>174</v>
      </c>
    </row>
    <row r="62" hidden="1" customHeight="1" spans="1:7">
      <c r="A62" s="182" t="s">
        <v>229</v>
      </c>
      <c r="B62" s="185">
        <v>4</v>
      </c>
      <c r="C62" s="185"/>
      <c r="D62" s="185">
        <v>-4</v>
      </c>
      <c r="E62" s="185">
        <f t="shared" si="17"/>
        <v>-4</v>
      </c>
      <c r="F62" s="185">
        <f t="shared" si="18"/>
        <v>0</v>
      </c>
      <c r="G62" s="184" t="s">
        <v>174</v>
      </c>
    </row>
    <row r="63" hidden="1" customHeight="1" spans="1:7">
      <c r="A63" s="182" t="s">
        <v>230</v>
      </c>
      <c r="B63" s="185">
        <v>0</v>
      </c>
      <c r="C63" s="185"/>
      <c r="D63" s="185"/>
      <c r="E63" s="185">
        <f t="shared" si="17"/>
        <v>0</v>
      </c>
      <c r="F63" s="185">
        <f t="shared" si="18"/>
        <v>0</v>
      </c>
      <c r="G63" s="184" t="s">
        <v>174</v>
      </c>
    </row>
    <row r="64" hidden="1" customHeight="1" spans="1:7">
      <c r="A64" s="182" t="s">
        <v>231</v>
      </c>
      <c r="B64" s="185">
        <v>0</v>
      </c>
      <c r="C64" s="185"/>
      <c r="D64" s="185"/>
      <c r="E64" s="185">
        <f t="shared" si="17"/>
        <v>0</v>
      </c>
      <c r="F64" s="185">
        <f t="shared" si="18"/>
        <v>0</v>
      </c>
      <c r="G64" s="184" t="s">
        <v>174</v>
      </c>
    </row>
    <row r="65" hidden="1" customHeight="1" spans="1:7">
      <c r="A65" s="182" t="s">
        <v>232</v>
      </c>
      <c r="B65" s="185">
        <v>0</v>
      </c>
      <c r="C65" s="185"/>
      <c r="D65" s="185"/>
      <c r="E65" s="185">
        <f t="shared" si="17"/>
        <v>0</v>
      </c>
      <c r="F65" s="185">
        <f t="shared" si="18"/>
        <v>0</v>
      </c>
      <c r="G65" s="184" t="s">
        <v>174</v>
      </c>
    </row>
    <row r="66" hidden="1" customHeight="1" spans="1:7">
      <c r="A66" s="182" t="s">
        <v>233</v>
      </c>
      <c r="B66" s="185">
        <v>0</v>
      </c>
      <c r="C66" s="185"/>
      <c r="D66" s="185"/>
      <c r="E66" s="185">
        <f t="shared" si="17"/>
        <v>0</v>
      </c>
      <c r="F66" s="185">
        <f t="shared" si="18"/>
        <v>0</v>
      </c>
      <c r="G66" s="184" t="s">
        <v>174</v>
      </c>
    </row>
    <row r="67" hidden="1" customHeight="1" spans="1:7">
      <c r="A67" s="182" t="s">
        <v>234</v>
      </c>
      <c r="B67" s="185">
        <v>150</v>
      </c>
      <c r="C67" s="185"/>
      <c r="D67" s="185"/>
      <c r="E67" s="185">
        <f t="shared" si="17"/>
        <v>0</v>
      </c>
      <c r="F67" s="185">
        <f t="shared" si="18"/>
        <v>150</v>
      </c>
      <c r="G67" s="184" t="s">
        <v>174</v>
      </c>
    </row>
    <row r="68" hidden="1" customHeight="1" spans="1:7">
      <c r="A68" s="182" t="s">
        <v>235</v>
      </c>
      <c r="B68" s="185">
        <v>0</v>
      </c>
      <c r="C68" s="185"/>
      <c r="D68" s="185"/>
      <c r="E68" s="185">
        <f t="shared" si="17"/>
        <v>0</v>
      </c>
      <c r="F68" s="185">
        <f t="shared" si="18"/>
        <v>0</v>
      </c>
      <c r="G68" s="184" t="s">
        <v>174</v>
      </c>
    </row>
    <row r="69" hidden="1" customHeight="1" spans="1:7">
      <c r="A69" s="182" t="s">
        <v>236</v>
      </c>
      <c r="B69" s="185">
        <v>0</v>
      </c>
      <c r="C69" s="185"/>
      <c r="D69" s="185"/>
      <c r="E69" s="185">
        <f t="shared" si="17"/>
        <v>0</v>
      </c>
      <c r="F69" s="185">
        <f t="shared" si="18"/>
        <v>0</v>
      </c>
      <c r="G69" s="184" t="s">
        <v>174</v>
      </c>
    </row>
    <row r="70" hidden="1" customHeight="1" spans="1:7">
      <c r="A70" s="182" t="s">
        <v>237</v>
      </c>
      <c r="B70" s="185">
        <v>68</v>
      </c>
      <c r="C70" s="185"/>
      <c r="D70" s="185">
        <v>-3</v>
      </c>
      <c r="E70" s="185">
        <f t="shared" si="17"/>
        <v>-3</v>
      </c>
      <c r="F70" s="185">
        <f t="shared" si="18"/>
        <v>65</v>
      </c>
      <c r="G70" s="184" t="s">
        <v>174</v>
      </c>
    </row>
    <row r="71" hidden="1" customHeight="1" spans="1:7">
      <c r="A71" s="182" t="s">
        <v>238</v>
      </c>
      <c r="B71" s="183">
        <f>SUM(B72:B82)</f>
        <v>0</v>
      </c>
      <c r="C71" s="183">
        <f t="shared" ref="B71:F71" si="19">SUM(C72:C82)</f>
        <v>0</v>
      </c>
      <c r="D71" s="183">
        <f t="shared" si="19"/>
        <v>0</v>
      </c>
      <c r="E71" s="183">
        <f t="shared" si="19"/>
        <v>0</v>
      </c>
      <c r="F71" s="183">
        <f t="shared" si="19"/>
        <v>0</v>
      </c>
      <c r="G71" s="184" t="s">
        <v>172</v>
      </c>
    </row>
    <row r="72" hidden="1" customHeight="1" spans="1:7">
      <c r="A72" s="182" t="s">
        <v>239</v>
      </c>
      <c r="B72" s="185">
        <v>0</v>
      </c>
      <c r="C72" s="185"/>
      <c r="D72" s="185"/>
      <c r="E72" s="185">
        <f t="shared" ref="E72:E82" si="20">C72+D72</f>
        <v>0</v>
      </c>
      <c r="F72" s="185">
        <f t="shared" ref="F72:F82" si="21">B72+E72</f>
        <v>0</v>
      </c>
      <c r="G72" s="184" t="s">
        <v>174</v>
      </c>
    </row>
    <row r="73" hidden="1" customHeight="1" spans="1:7">
      <c r="A73" s="182" t="s">
        <v>240</v>
      </c>
      <c r="B73" s="185">
        <v>0</v>
      </c>
      <c r="C73" s="185"/>
      <c r="D73" s="185"/>
      <c r="E73" s="185">
        <f t="shared" si="20"/>
        <v>0</v>
      </c>
      <c r="F73" s="185">
        <f t="shared" si="21"/>
        <v>0</v>
      </c>
      <c r="G73" s="184" t="s">
        <v>174</v>
      </c>
    </row>
    <row r="74" hidden="1" customHeight="1" spans="1:7">
      <c r="A74" s="182" t="s">
        <v>241</v>
      </c>
      <c r="B74" s="185">
        <v>0</v>
      </c>
      <c r="C74" s="185"/>
      <c r="D74" s="185"/>
      <c r="E74" s="185">
        <f t="shared" si="20"/>
        <v>0</v>
      </c>
      <c r="F74" s="185">
        <f t="shared" si="21"/>
        <v>0</v>
      </c>
      <c r="G74" s="184" t="s">
        <v>174</v>
      </c>
    </row>
    <row r="75" hidden="1" customHeight="1" spans="1:7">
      <c r="A75" s="182" t="s">
        <v>242</v>
      </c>
      <c r="B75" s="185">
        <v>0</v>
      </c>
      <c r="C75" s="185"/>
      <c r="D75" s="185"/>
      <c r="E75" s="185">
        <f t="shared" si="20"/>
        <v>0</v>
      </c>
      <c r="F75" s="185">
        <f t="shared" si="21"/>
        <v>0</v>
      </c>
      <c r="G75" s="184" t="s">
        <v>174</v>
      </c>
    </row>
    <row r="76" hidden="1" customHeight="1" spans="1:7">
      <c r="A76" s="182" t="s">
        <v>243</v>
      </c>
      <c r="B76" s="185">
        <v>0</v>
      </c>
      <c r="C76" s="185"/>
      <c r="D76" s="185"/>
      <c r="E76" s="185">
        <f t="shared" si="20"/>
        <v>0</v>
      </c>
      <c r="F76" s="185">
        <f t="shared" si="21"/>
        <v>0</v>
      </c>
      <c r="G76" s="184" t="s">
        <v>174</v>
      </c>
    </row>
    <row r="77" hidden="1" customHeight="1" spans="1:7">
      <c r="A77" s="182" t="s">
        <v>244</v>
      </c>
      <c r="B77" s="185">
        <v>0</v>
      </c>
      <c r="C77" s="185"/>
      <c r="D77" s="185"/>
      <c r="E77" s="185">
        <f t="shared" si="20"/>
        <v>0</v>
      </c>
      <c r="F77" s="185">
        <f t="shared" si="21"/>
        <v>0</v>
      </c>
      <c r="G77" s="184" t="s">
        <v>174</v>
      </c>
    </row>
    <row r="78" hidden="1" customHeight="1" spans="1:7">
      <c r="A78" s="182" t="s">
        <v>245</v>
      </c>
      <c r="B78" s="185">
        <v>0</v>
      </c>
      <c r="C78" s="185"/>
      <c r="D78" s="185"/>
      <c r="E78" s="185">
        <f t="shared" si="20"/>
        <v>0</v>
      </c>
      <c r="F78" s="185">
        <f t="shared" si="21"/>
        <v>0</v>
      </c>
      <c r="G78" s="184" t="s">
        <v>174</v>
      </c>
    </row>
    <row r="79" hidden="1" customHeight="1" spans="1:7">
      <c r="A79" s="182" t="s">
        <v>246</v>
      </c>
      <c r="B79" s="185">
        <v>0</v>
      </c>
      <c r="C79" s="185"/>
      <c r="D79" s="185"/>
      <c r="E79" s="185">
        <f t="shared" si="20"/>
        <v>0</v>
      </c>
      <c r="F79" s="185">
        <f t="shared" si="21"/>
        <v>0</v>
      </c>
      <c r="G79" s="184" t="s">
        <v>174</v>
      </c>
    </row>
    <row r="80" hidden="1" customHeight="1" spans="1:7">
      <c r="A80" s="182" t="s">
        <v>247</v>
      </c>
      <c r="B80" s="185">
        <v>0</v>
      </c>
      <c r="C80" s="185"/>
      <c r="D80" s="185"/>
      <c r="E80" s="185">
        <f t="shared" si="20"/>
        <v>0</v>
      </c>
      <c r="F80" s="185">
        <f t="shared" si="21"/>
        <v>0</v>
      </c>
      <c r="G80" s="184" t="s">
        <v>174</v>
      </c>
    </row>
    <row r="81" hidden="1" customHeight="1" spans="1:7">
      <c r="A81" s="182" t="s">
        <v>248</v>
      </c>
      <c r="B81" s="185">
        <v>0</v>
      </c>
      <c r="C81" s="185"/>
      <c r="D81" s="185"/>
      <c r="E81" s="185">
        <f t="shared" si="20"/>
        <v>0</v>
      </c>
      <c r="F81" s="185">
        <f t="shared" si="21"/>
        <v>0</v>
      </c>
      <c r="G81" s="184" t="s">
        <v>174</v>
      </c>
    </row>
    <row r="82" hidden="1" customHeight="1" spans="1:7">
      <c r="A82" s="182" t="s">
        <v>249</v>
      </c>
      <c r="B82" s="185">
        <v>0</v>
      </c>
      <c r="C82" s="185"/>
      <c r="D82" s="185"/>
      <c r="E82" s="185">
        <f t="shared" si="20"/>
        <v>0</v>
      </c>
      <c r="F82" s="185">
        <f t="shared" si="21"/>
        <v>0</v>
      </c>
      <c r="G82" s="184" t="s">
        <v>174</v>
      </c>
    </row>
    <row r="83" hidden="1" customHeight="1" spans="1:7">
      <c r="A83" s="182" t="s">
        <v>250</v>
      </c>
      <c r="B83" s="183">
        <f>SUM(B84:B91)</f>
        <v>3</v>
      </c>
      <c r="C83" s="183">
        <f t="shared" ref="B83:F83" si="22">SUM(C84:C91)</f>
        <v>0</v>
      </c>
      <c r="D83" s="183">
        <f t="shared" si="22"/>
        <v>0</v>
      </c>
      <c r="E83" s="183">
        <f t="shared" si="22"/>
        <v>0</v>
      </c>
      <c r="F83" s="183">
        <f t="shared" si="22"/>
        <v>3</v>
      </c>
      <c r="G83" s="184" t="s">
        <v>172</v>
      </c>
    </row>
    <row r="84" hidden="1" customHeight="1" spans="1:7">
      <c r="A84" s="182" t="s">
        <v>251</v>
      </c>
      <c r="B84" s="185">
        <v>0</v>
      </c>
      <c r="C84" s="185"/>
      <c r="D84" s="185"/>
      <c r="E84" s="185">
        <f t="shared" ref="E84:E91" si="23">C84+D84</f>
        <v>0</v>
      </c>
      <c r="F84" s="185">
        <f t="shared" ref="F84:F91" si="24">B84+E84</f>
        <v>0</v>
      </c>
      <c r="G84" s="184" t="s">
        <v>174</v>
      </c>
    </row>
    <row r="85" hidden="1" customHeight="1" spans="1:7">
      <c r="A85" s="182" t="s">
        <v>252</v>
      </c>
      <c r="B85" s="185">
        <v>0</v>
      </c>
      <c r="C85" s="185"/>
      <c r="D85" s="185"/>
      <c r="E85" s="185">
        <f t="shared" si="23"/>
        <v>0</v>
      </c>
      <c r="F85" s="185">
        <f t="shared" si="24"/>
        <v>0</v>
      </c>
      <c r="G85" s="184" t="s">
        <v>174</v>
      </c>
    </row>
    <row r="86" hidden="1" customHeight="1" spans="1:7">
      <c r="A86" s="182" t="s">
        <v>253</v>
      </c>
      <c r="B86" s="185">
        <v>0</v>
      </c>
      <c r="C86" s="185"/>
      <c r="D86" s="185"/>
      <c r="E86" s="185">
        <f t="shared" si="23"/>
        <v>0</v>
      </c>
      <c r="F86" s="185">
        <f t="shared" si="24"/>
        <v>0</v>
      </c>
      <c r="G86" s="184" t="s">
        <v>174</v>
      </c>
    </row>
    <row r="87" hidden="1" customHeight="1" spans="1:7">
      <c r="A87" s="182" t="s">
        <v>254</v>
      </c>
      <c r="B87" s="185">
        <v>0</v>
      </c>
      <c r="C87" s="185"/>
      <c r="D87" s="185"/>
      <c r="E87" s="185">
        <f t="shared" si="23"/>
        <v>0</v>
      </c>
      <c r="F87" s="185">
        <f t="shared" si="24"/>
        <v>0</v>
      </c>
      <c r="G87" s="184" t="s">
        <v>174</v>
      </c>
    </row>
    <row r="88" hidden="1" customHeight="1" spans="1:7">
      <c r="A88" s="182" t="s">
        <v>255</v>
      </c>
      <c r="B88" s="185">
        <v>0</v>
      </c>
      <c r="C88" s="185"/>
      <c r="D88" s="185"/>
      <c r="E88" s="185">
        <f t="shared" si="23"/>
        <v>0</v>
      </c>
      <c r="F88" s="185">
        <f t="shared" si="24"/>
        <v>0</v>
      </c>
      <c r="G88" s="184" t="s">
        <v>174</v>
      </c>
    </row>
    <row r="89" hidden="1" customHeight="1" spans="1:7">
      <c r="A89" s="182" t="s">
        <v>256</v>
      </c>
      <c r="B89" s="185">
        <v>0</v>
      </c>
      <c r="C89" s="185"/>
      <c r="D89" s="185"/>
      <c r="E89" s="185">
        <f t="shared" si="23"/>
        <v>0</v>
      </c>
      <c r="F89" s="185">
        <f t="shared" si="24"/>
        <v>0</v>
      </c>
      <c r="G89" s="184" t="s">
        <v>174</v>
      </c>
    </row>
    <row r="90" hidden="1" customHeight="1" spans="1:7">
      <c r="A90" s="182" t="s">
        <v>257</v>
      </c>
      <c r="B90" s="185">
        <v>0</v>
      </c>
      <c r="C90" s="185"/>
      <c r="D90" s="185"/>
      <c r="E90" s="185">
        <f t="shared" si="23"/>
        <v>0</v>
      </c>
      <c r="F90" s="185">
        <f t="shared" si="24"/>
        <v>0</v>
      </c>
      <c r="G90" s="184" t="s">
        <v>174</v>
      </c>
    </row>
    <row r="91" hidden="1" customHeight="1" spans="1:7">
      <c r="A91" s="182" t="s">
        <v>258</v>
      </c>
      <c r="B91" s="185">
        <v>3</v>
      </c>
      <c r="C91" s="185"/>
      <c r="D91" s="185"/>
      <c r="E91" s="185">
        <f t="shared" si="23"/>
        <v>0</v>
      </c>
      <c r="F91" s="185">
        <f t="shared" si="24"/>
        <v>3</v>
      </c>
      <c r="G91" s="184" t="s">
        <v>174</v>
      </c>
    </row>
    <row r="92" hidden="1" customHeight="1" spans="1:7">
      <c r="A92" s="182" t="s">
        <v>259</v>
      </c>
      <c r="B92" s="183">
        <f>SUM(B93:B104)</f>
        <v>0</v>
      </c>
      <c r="C92" s="183">
        <f t="shared" ref="B92:F92" si="25">SUM(C93:C104)</f>
        <v>0</v>
      </c>
      <c r="D92" s="183">
        <f t="shared" si="25"/>
        <v>0</v>
      </c>
      <c r="E92" s="183">
        <f t="shared" si="25"/>
        <v>0</v>
      </c>
      <c r="F92" s="183">
        <f t="shared" si="25"/>
        <v>0</v>
      </c>
      <c r="G92" s="184" t="s">
        <v>172</v>
      </c>
    </row>
    <row r="93" hidden="1" customHeight="1" spans="1:7">
      <c r="A93" s="182" t="s">
        <v>260</v>
      </c>
      <c r="B93" s="185">
        <v>0</v>
      </c>
      <c r="C93" s="185"/>
      <c r="D93" s="185"/>
      <c r="E93" s="185">
        <f t="shared" ref="E93:E104" si="26">C93+D93</f>
        <v>0</v>
      </c>
      <c r="F93" s="185">
        <f t="shared" ref="F93:F104" si="27">B93+E93</f>
        <v>0</v>
      </c>
      <c r="G93" s="184" t="s">
        <v>174</v>
      </c>
    </row>
    <row r="94" hidden="1" customHeight="1" spans="1:7">
      <c r="A94" s="182" t="s">
        <v>261</v>
      </c>
      <c r="B94" s="185">
        <v>0</v>
      </c>
      <c r="C94" s="185"/>
      <c r="D94" s="185"/>
      <c r="E94" s="185">
        <f t="shared" si="26"/>
        <v>0</v>
      </c>
      <c r="F94" s="185">
        <f t="shared" si="27"/>
        <v>0</v>
      </c>
      <c r="G94" s="184" t="s">
        <v>174</v>
      </c>
    </row>
    <row r="95" hidden="1" customHeight="1" spans="1:7">
      <c r="A95" s="182" t="s">
        <v>262</v>
      </c>
      <c r="B95" s="185">
        <v>0</v>
      </c>
      <c r="C95" s="185"/>
      <c r="D95" s="185"/>
      <c r="E95" s="185">
        <f t="shared" si="26"/>
        <v>0</v>
      </c>
      <c r="F95" s="185">
        <f t="shared" si="27"/>
        <v>0</v>
      </c>
      <c r="G95" s="184" t="s">
        <v>174</v>
      </c>
    </row>
    <row r="96" hidden="1" customHeight="1" spans="1:7">
      <c r="A96" s="182" t="s">
        <v>263</v>
      </c>
      <c r="B96" s="185">
        <v>0</v>
      </c>
      <c r="C96" s="185"/>
      <c r="D96" s="185"/>
      <c r="E96" s="185">
        <f t="shared" si="26"/>
        <v>0</v>
      </c>
      <c r="F96" s="185">
        <f t="shared" si="27"/>
        <v>0</v>
      </c>
      <c r="G96" s="184" t="s">
        <v>174</v>
      </c>
    </row>
    <row r="97" hidden="1" customHeight="1" spans="1:7">
      <c r="A97" s="182" t="s">
        <v>264</v>
      </c>
      <c r="B97" s="185">
        <v>0</v>
      </c>
      <c r="C97" s="185"/>
      <c r="D97" s="185"/>
      <c r="E97" s="185">
        <f t="shared" si="26"/>
        <v>0</v>
      </c>
      <c r="F97" s="185">
        <f t="shared" si="27"/>
        <v>0</v>
      </c>
      <c r="G97" s="184" t="s">
        <v>174</v>
      </c>
    </row>
    <row r="98" hidden="1" customHeight="1" spans="1:7">
      <c r="A98" s="182" t="s">
        <v>265</v>
      </c>
      <c r="B98" s="185">
        <v>0</v>
      </c>
      <c r="C98" s="185"/>
      <c r="D98" s="185"/>
      <c r="E98" s="185">
        <f t="shared" si="26"/>
        <v>0</v>
      </c>
      <c r="F98" s="185">
        <f t="shared" si="27"/>
        <v>0</v>
      </c>
      <c r="G98" s="184" t="s">
        <v>174</v>
      </c>
    </row>
    <row r="99" hidden="1" customHeight="1" spans="1:7">
      <c r="A99" s="182" t="s">
        <v>266</v>
      </c>
      <c r="B99" s="185">
        <v>0</v>
      </c>
      <c r="C99" s="185"/>
      <c r="D99" s="185"/>
      <c r="E99" s="185">
        <f t="shared" si="26"/>
        <v>0</v>
      </c>
      <c r="F99" s="185">
        <f t="shared" si="27"/>
        <v>0</v>
      </c>
      <c r="G99" s="184" t="s">
        <v>174</v>
      </c>
    </row>
    <row r="100" hidden="1" customHeight="1" spans="1:7">
      <c r="A100" s="182" t="s">
        <v>267</v>
      </c>
      <c r="B100" s="185">
        <v>0</v>
      </c>
      <c r="C100" s="185"/>
      <c r="D100" s="185"/>
      <c r="E100" s="185">
        <f t="shared" si="26"/>
        <v>0</v>
      </c>
      <c r="F100" s="185">
        <f t="shared" si="27"/>
        <v>0</v>
      </c>
      <c r="G100" s="184" t="s">
        <v>174</v>
      </c>
    </row>
    <row r="101" hidden="1" customHeight="1" spans="1:7">
      <c r="A101" s="182" t="s">
        <v>268</v>
      </c>
      <c r="B101" s="185">
        <v>0</v>
      </c>
      <c r="C101" s="185"/>
      <c r="D101" s="185"/>
      <c r="E101" s="185">
        <f t="shared" si="26"/>
        <v>0</v>
      </c>
      <c r="F101" s="185">
        <f t="shared" si="27"/>
        <v>0</v>
      </c>
      <c r="G101" s="184" t="s">
        <v>174</v>
      </c>
    </row>
    <row r="102" hidden="1" customHeight="1" spans="1:7">
      <c r="A102" s="182" t="s">
        <v>269</v>
      </c>
      <c r="B102" s="185">
        <v>0</v>
      </c>
      <c r="C102" s="185"/>
      <c r="D102" s="185"/>
      <c r="E102" s="185">
        <f t="shared" si="26"/>
        <v>0</v>
      </c>
      <c r="F102" s="185">
        <f t="shared" si="27"/>
        <v>0</v>
      </c>
      <c r="G102" s="184" t="s">
        <v>174</v>
      </c>
    </row>
    <row r="103" hidden="1" customHeight="1" spans="1:7">
      <c r="A103" s="182" t="s">
        <v>270</v>
      </c>
      <c r="B103" s="185">
        <v>0</v>
      </c>
      <c r="C103" s="185"/>
      <c r="D103" s="185"/>
      <c r="E103" s="185">
        <f t="shared" si="26"/>
        <v>0</v>
      </c>
      <c r="F103" s="185">
        <f t="shared" si="27"/>
        <v>0</v>
      </c>
      <c r="G103" s="184" t="s">
        <v>174</v>
      </c>
    </row>
    <row r="104" hidden="1" customHeight="1" spans="1:7">
      <c r="A104" s="182" t="s">
        <v>271</v>
      </c>
      <c r="B104" s="185">
        <v>0</v>
      </c>
      <c r="C104" s="185"/>
      <c r="D104" s="185"/>
      <c r="E104" s="185">
        <f t="shared" si="26"/>
        <v>0</v>
      </c>
      <c r="F104" s="185">
        <f t="shared" si="27"/>
        <v>0</v>
      </c>
      <c r="G104" s="184" t="s">
        <v>174</v>
      </c>
    </row>
    <row r="105" hidden="1" customHeight="1" spans="1:7">
      <c r="A105" s="182" t="s">
        <v>272</v>
      </c>
      <c r="B105" s="183">
        <f>SUM(B106:B114)</f>
        <v>37</v>
      </c>
      <c r="C105" s="183">
        <f t="shared" ref="B105:F105" si="28">SUM(C106:C114)</f>
        <v>0</v>
      </c>
      <c r="D105" s="183">
        <f t="shared" si="28"/>
        <v>-32</v>
      </c>
      <c r="E105" s="183">
        <f t="shared" si="28"/>
        <v>-32</v>
      </c>
      <c r="F105" s="183">
        <f t="shared" si="28"/>
        <v>5</v>
      </c>
      <c r="G105" s="184" t="s">
        <v>172</v>
      </c>
    </row>
    <row r="106" hidden="1" customHeight="1" spans="1:7">
      <c r="A106" s="182" t="s">
        <v>273</v>
      </c>
      <c r="B106" s="185">
        <v>0</v>
      </c>
      <c r="C106" s="185"/>
      <c r="D106" s="185"/>
      <c r="E106" s="185">
        <f t="shared" ref="E106:E114" si="29">C106+D106</f>
        <v>0</v>
      </c>
      <c r="F106" s="185">
        <f t="shared" ref="F106:F114" si="30">B106+E106</f>
        <v>0</v>
      </c>
      <c r="G106" s="184" t="s">
        <v>174</v>
      </c>
    </row>
    <row r="107" hidden="1" customHeight="1" spans="1:7">
      <c r="A107" s="182" t="s">
        <v>274</v>
      </c>
      <c r="B107" s="185">
        <v>0</v>
      </c>
      <c r="C107" s="185"/>
      <c r="D107" s="185"/>
      <c r="E107" s="185">
        <f t="shared" si="29"/>
        <v>0</v>
      </c>
      <c r="F107" s="185">
        <f t="shared" si="30"/>
        <v>0</v>
      </c>
      <c r="G107" s="184" t="s">
        <v>174</v>
      </c>
    </row>
    <row r="108" hidden="1" customHeight="1" spans="1:7">
      <c r="A108" s="182" t="s">
        <v>275</v>
      </c>
      <c r="B108" s="185">
        <v>0</v>
      </c>
      <c r="C108" s="185"/>
      <c r="D108" s="185"/>
      <c r="E108" s="185">
        <f t="shared" si="29"/>
        <v>0</v>
      </c>
      <c r="F108" s="185">
        <f t="shared" si="30"/>
        <v>0</v>
      </c>
      <c r="G108" s="184" t="s">
        <v>174</v>
      </c>
    </row>
    <row r="109" hidden="1" customHeight="1" spans="1:7">
      <c r="A109" s="182" t="s">
        <v>276</v>
      </c>
      <c r="B109" s="185">
        <v>20</v>
      </c>
      <c r="C109" s="185"/>
      <c r="D109" s="185">
        <v>-20</v>
      </c>
      <c r="E109" s="185">
        <f t="shared" si="29"/>
        <v>-20</v>
      </c>
      <c r="F109" s="185">
        <f t="shared" si="30"/>
        <v>0</v>
      </c>
      <c r="G109" s="184" t="s">
        <v>174</v>
      </c>
    </row>
    <row r="110" hidden="1" customHeight="1" spans="1:7">
      <c r="A110" s="182" t="s">
        <v>277</v>
      </c>
      <c r="B110" s="185">
        <v>0</v>
      </c>
      <c r="C110" s="185"/>
      <c r="D110" s="185"/>
      <c r="E110" s="185">
        <f t="shared" si="29"/>
        <v>0</v>
      </c>
      <c r="F110" s="185">
        <f t="shared" si="30"/>
        <v>0</v>
      </c>
      <c r="G110" s="184" t="s">
        <v>174</v>
      </c>
    </row>
    <row r="111" hidden="1" customHeight="1" spans="1:7">
      <c r="A111" s="182" t="s">
        <v>278</v>
      </c>
      <c r="B111" s="185">
        <v>0</v>
      </c>
      <c r="C111" s="185"/>
      <c r="D111" s="185"/>
      <c r="E111" s="185">
        <f t="shared" si="29"/>
        <v>0</v>
      </c>
      <c r="F111" s="185">
        <f t="shared" si="30"/>
        <v>0</v>
      </c>
      <c r="G111" s="184" t="s">
        <v>174</v>
      </c>
    </row>
    <row r="112" hidden="1" customHeight="1" spans="1:7">
      <c r="A112" s="182" t="s">
        <v>279</v>
      </c>
      <c r="B112" s="185">
        <v>0</v>
      </c>
      <c r="C112" s="185"/>
      <c r="D112" s="185"/>
      <c r="E112" s="185">
        <f t="shared" si="29"/>
        <v>0</v>
      </c>
      <c r="F112" s="185">
        <f t="shared" si="30"/>
        <v>0</v>
      </c>
      <c r="G112" s="184" t="s">
        <v>174</v>
      </c>
    </row>
    <row r="113" hidden="1" customHeight="1" spans="1:7">
      <c r="A113" s="182" t="s">
        <v>280</v>
      </c>
      <c r="B113" s="185">
        <v>0</v>
      </c>
      <c r="C113" s="185"/>
      <c r="D113" s="185"/>
      <c r="E113" s="185">
        <f t="shared" si="29"/>
        <v>0</v>
      </c>
      <c r="F113" s="185">
        <f t="shared" si="30"/>
        <v>0</v>
      </c>
      <c r="G113" s="184" t="s">
        <v>174</v>
      </c>
    </row>
    <row r="114" hidden="1" customHeight="1" spans="1:7">
      <c r="A114" s="182" t="s">
        <v>281</v>
      </c>
      <c r="B114" s="185">
        <v>17</v>
      </c>
      <c r="C114" s="185"/>
      <c r="D114" s="185">
        <v>-12</v>
      </c>
      <c r="E114" s="185">
        <f t="shared" si="29"/>
        <v>-12</v>
      </c>
      <c r="F114" s="185">
        <f t="shared" si="30"/>
        <v>5</v>
      </c>
      <c r="G114" s="184" t="s">
        <v>174</v>
      </c>
    </row>
    <row r="115" hidden="1" customHeight="1" spans="1:7">
      <c r="A115" s="182" t="s">
        <v>282</v>
      </c>
      <c r="B115" s="183">
        <f>SUM(B116:B123)</f>
        <v>17</v>
      </c>
      <c r="C115" s="183">
        <f t="shared" ref="B115:F115" si="31">SUM(C116:C123)</f>
        <v>456</v>
      </c>
      <c r="D115" s="183">
        <f t="shared" si="31"/>
        <v>0</v>
      </c>
      <c r="E115" s="183">
        <f t="shared" si="31"/>
        <v>456</v>
      </c>
      <c r="F115" s="183">
        <f t="shared" si="31"/>
        <v>473</v>
      </c>
      <c r="G115" s="184" t="s">
        <v>172</v>
      </c>
    </row>
    <row r="116" hidden="1" customHeight="1" spans="1:7">
      <c r="A116" s="182" t="s">
        <v>283</v>
      </c>
      <c r="B116" s="185">
        <v>0</v>
      </c>
      <c r="C116" s="185"/>
      <c r="D116" s="185"/>
      <c r="E116" s="185">
        <f t="shared" ref="E116:E123" si="32">C116+D116</f>
        <v>0</v>
      </c>
      <c r="F116" s="185">
        <f t="shared" ref="F116:F123" si="33">B116+E116</f>
        <v>0</v>
      </c>
      <c r="G116" s="184" t="s">
        <v>174</v>
      </c>
    </row>
    <row r="117" hidden="1" customHeight="1" spans="1:7">
      <c r="A117" s="182" t="s">
        <v>284</v>
      </c>
      <c r="B117" s="185">
        <v>0</v>
      </c>
      <c r="C117" s="185"/>
      <c r="D117" s="185"/>
      <c r="E117" s="185">
        <f t="shared" si="32"/>
        <v>0</v>
      </c>
      <c r="F117" s="185">
        <f t="shared" si="33"/>
        <v>0</v>
      </c>
      <c r="G117" s="184" t="s">
        <v>174</v>
      </c>
    </row>
    <row r="118" hidden="1" customHeight="1" spans="1:7">
      <c r="A118" s="182" t="s">
        <v>285</v>
      </c>
      <c r="B118" s="185">
        <v>0</v>
      </c>
      <c r="C118" s="185"/>
      <c r="D118" s="185"/>
      <c r="E118" s="185">
        <f t="shared" si="32"/>
        <v>0</v>
      </c>
      <c r="F118" s="185">
        <f t="shared" si="33"/>
        <v>0</v>
      </c>
      <c r="G118" s="184" t="s">
        <v>174</v>
      </c>
    </row>
    <row r="119" hidden="1" customHeight="1" spans="1:7">
      <c r="A119" s="182" t="s">
        <v>286</v>
      </c>
      <c r="B119" s="185">
        <v>0</v>
      </c>
      <c r="C119" s="185"/>
      <c r="D119" s="185"/>
      <c r="E119" s="185">
        <f t="shared" si="32"/>
        <v>0</v>
      </c>
      <c r="F119" s="185">
        <f t="shared" si="33"/>
        <v>0</v>
      </c>
      <c r="G119" s="184" t="s">
        <v>174</v>
      </c>
    </row>
    <row r="120" hidden="1" customHeight="1" spans="1:7">
      <c r="A120" s="182" t="s">
        <v>287</v>
      </c>
      <c r="B120" s="185">
        <v>0</v>
      </c>
      <c r="C120" s="185"/>
      <c r="D120" s="185"/>
      <c r="E120" s="185">
        <f t="shared" si="32"/>
        <v>0</v>
      </c>
      <c r="F120" s="185">
        <f t="shared" si="33"/>
        <v>0</v>
      </c>
      <c r="G120" s="184" t="s">
        <v>174</v>
      </c>
    </row>
    <row r="121" hidden="1" customHeight="1" spans="1:7">
      <c r="A121" s="182" t="s">
        <v>288</v>
      </c>
      <c r="B121" s="185">
        <v>0</v>
      </c>
      <c r="C121" s="185">
        <v>65</v>
      </c>
      <c r="D121" s="185"/>
      <c r="E121" s="185">
        <f t="shared" si="32"/>
        <v>65</v>
      </c>
      <c r="F121" s="185">
        <f t="shared" si="33"/>
        <v>65</v>
      </c>
      <c r="G121" s="184" t="s">
        <v>174</v>
      </c>
    </row>
    <row r="122" hidden="1" customHeight="1" spans="1:7">
      <c r="A122" s="182" t="s">
        <v>289</v>
      </c>
      <c r="B122" s="185">
        <v>0</v>
      </c>
      <c r="C122" s="185"/>
      <c r="D122" s="185"/>
      <c r="E122" s="185">
        <f t="shared" si="32"/>
        <v>0</v>
      </c>
      <c r="F122" s="185">
        <f t="shared" si="33"/>
        <v>0</v>
      </c>
      <c r="G122" s="184" t="s">
        <v>174</v>
      </c>
    </row>
    <row r="123" hidden="1" customHeight="1" spans="1:7">
      <c r="A123" s="182" t="s">
        <v>290</v>
      </c>
      <c r="B123" s="185">
        <v>17</v>
      </c>
      <c r="C123" s="185">
        <v>391</v>
      </c>
      <c r="D123" s="185"/>
      <c r="E123" s="185">
        <f t="shared" si="32"/>
        <v>391</v>
      </c>
      <c r="F123" s="185">
        <f t="shared" si="33"/>
        <v>408</v>
      </c>
      <c r="G123" s="184" t="s">
        <v>174</v>
      </c>
    </row>
    <row r="124" hidden="1" customHeight="1" spans="1:7">
      <c r="A124" s="182" t="s">
        <v>291</v>
      </c>
      <c r="B124" s="183">
        <f>SUM(B125:B134)</f>
        <v>1528</v>
      </c>
      <c r="C124" s="183">
        <f t="shared" ref="B124:F124" si="34">SUM(C125:C134)</f>
        <v>0</v>
      </c>
      <c r="D124" s="183">
        <f t="shared" si="34"/>
        <v>-1273</v>
      </c>
      <c r="E124" s="183">
        <f t="shared" si="34"/>
        <v>-1273</v>
      </c>
      <c r="F124" s="183">
        <f t="shared" si="34"/>
        <v>255</v>
      </c>
      <c r="G124" s="184" t="s">
        <v>172</v>
      </c>
    </row>
    <row r="125" hidden="1" customHeight="1" spans="1:7">
      <c r="A125" s="182" t="s">
        <v>292</v>
      </c>
      <c r="B125" s="185">
        <v>0</v>
      </c>
      <c r="C125" s="185"/>
      <c r="D125" s="185"/>
      <c r="E125" s="185">
        <f t="shared" ref="E125:E134" si="35">C125+D125</f>
        <v>0</v>
      </c>
      <c r="F125" s="185">
        <f t="shared" ref="F125:F134" si="36">B125+E125</f>
        <v>0</v>
      </c>
      <c r="G125" s="184" t="s">
        <v>174</v>
      </c>
    </row>
    <row r="126" hidden="1" customHeight="1" spans="1:7">
      <c r="A126" s="182" t="s">
        <v>293</v>
      </c>
      <c r="B126" s="185">
        <v>0</v>
      </c>
      <c r="C126" s="185"/>
      <c r="D126" s="185"/>
      <c r="E126" s="185">
        <f t="shared" si="35"/>
        <v>0</v>
      </c>
      <c r="F126" s="185">
        <f t="shared" si="36"/>
        <v>0</v>
      </c>
      <c r="G126" s="184" t="s">
        <v>174</v>
      </c>
    </row>
    <row r="127" hidden="1" customHeight="1" spans="1:7">
      <c r="A127" s="182" t="s">
        <v>294</v>
      </c>
      <c r="B127" s="185">
        <v>0</v>
      </c>
      <c r="C127" s="185"/>
      <c r="D127" s="185"/>
      <c r="E127" s="185">
        <f t="shared" si="35"/>
        <v>0</v>
      </c>
      <c r="F127" s="185">
        <f t="shared" si="36"/>
        <v>0</v>
      </c>
      <c r="G127" s="184" t="s">
        <v>174</v>
      </c>
    </row>
    <row r="128" hidden="1" customHeight="1" spans="1:7">
      <c r="A128" s="182" t="s">
        <v>295</v>
      </c>
      <c r="B128" s="185">
        <v>0</v>
      </c>
      <c r="C128" s="185"/>
      <c r="D128" s="185"/>
      <c r="E128" s="185">
        <f t="shared" si="35"/>
        <v>0</v>
      </c>
      <c r="F128" s="185">
        <f t="shared" si="36"/>
        <v>0</v>
      </c>
      <c r="G128" s="184" t="s">
        <v>174</v>
      </c>
    </row>
    <row r="129" hidden="1" customHeight="1" spans="1:7">
      <c r="A129" s="182" t="s">
        <v>296</v>
      </c>
      <c r="B129" s="185">
        <v>0</v>
      </c>
      <c r="C129" s="185"/>
      <c r="D129" s="185"/>
      <c r="E129" s="185">
        <f t="shared" si="35"/>
        <v>0</v>
      </c>
      <c r="F129" s="185">
        <f t="shared" si="36"/>
        <v>0</v>
      </c>
      <c r="G129" s="184" t="s">
        <v>174</v>
      </c>
    </row>
    <row r="130" hidden="1" customHeight="1" spans="1:7">
      <c r="A130" s="182" t="s">
        <v>297</v>
      </c>
      <c r="B130" s="185">
        <v>0</v>
      </c>
      <c r="C130" s="185"/>
      <c r="D130" s="185"/>
      <c r="E130" s="185">
        <f t="shared" si="35"/>
        <v>0</v>
      </c>
      <c r="F130" s="185">
        <f t="shared" si="36"/>
        <v>0</v>
      </c>
      <c r="G130" s="184" t="s">
        <v>174</v>
      </c>
    </row>
    <row r="131" hidden="1" customHeight="1" spans="1:7">
      <c r="A131" s="182" t="s">
        <v>298</v>
      </c>
      <c r="B131" s="185">
        <v>0</v>
      </c>
      <c r="C131" s="185"/>
      <c r="D131" s="185"/>
      <c r="E131" s="185">
        <f t="shared" si="35"/>
        <v>0</v>
      </c>
      <c r="F131" s="185">
        <f t="shared" si="36"/>
        <v>0</v>
      </c>
      <c r="G131" s="184" t="s">
        <v>174</v>
      </c>
    </row>
    <row r="132" hidden="1" customHeight="1" spans="1:7">
      <c r="A132" s="182" t="s">
        <v>299</v>
      </c>
      <c r="B132" s="185">
        <v>0</v>
      </c>
      <c r="C132" s="185"/>
      <c r="D132" s="185"/>
      <c r="E132" s="185">
        <f t="shared" si="35"/>
        <v>0</v>
      </c>
      <c r="F132" s="185">
        <f t="shared" si="36"/>
        <v>0</v>
      </c>
      <c r="G132" s="184" t="s">
        <v>174</v>
      </c>
    </row>
    <row r="133" hidden="1" customHeight="1" spans="1:7">
      <c r="A133" s="182" t="s">
        <v>300</v>
      </c>
      <c r="B133" s="185">
        <v>0</v>
      </c>
      <c r="C133" s="185"/>
      <c r="D133" s="185"/>
      <c r="E133" s="185">
        <f t="shared" si="35"/>
        <v>0</v>
      </c>
      <c r="F133" s="185">
        <f t="shared" si="36"/>
        <v>0</v>
      </c>
      <c r="G133" s="184" t="s">
        <v>174</v>
      </c>
    </row>
    <row r="134" hidden="1" customHeight="1" spans="1:7">
      <c r="A134" s="182" t="s">
        <v>301</v>
      </c>
      <c r="B134" s="185">
        <v>1528</v>
      </c>
      <c r="C134" s="185"/>
      <c r="D134" s="185">
        <v>-1273</v>
      </c>
      <c r="E134" s="185">
        <f t="shared" si="35"/>
        <v>-1273</v>
      </c>
      <c r="F134" s="185">
        <f t="shared" si="36"/>
        <v>255</v>
      </c>
      <c r="G134" s="184" t="s">
        <v>174</v>
      </c>
    </row>
    <row r="135" hidden="1" customHeight="1" spans="1:7">
      <c r="A135" s="182" t="s">
        <v>302</v>
      </c>
      <c r="B135" s="183">
        <f>SUM(B136:B147)</f>
        <v>0</v>
      </c>
      <c r="C135" s="183">
        <f t="shared" ref="B135:F135" si="37">SUM(C136:C147)</f>
        <v>0</v>
      </c>
      <c r="D135" s="183">
        <f t="shared" si="37"/>
        <v>0</v>
      </c>
      <c r="E135" s="183">
        <f t="shared" si="37"/>
        <v>0</v>
      </c>
      <c r="F135" s="183">
        <f t="shared" si="37"/>
        <v>0</v>
      </c>
      <c r="G135" s="184" t="s">
        <v>172</v>
      </c>
    </row>
    <row r="136" hidden="1" customHeight="1" spans="1:7">
      <c r="A136" s="182" t="s">
        <v>303</v>
      </c>
      <c r="B136" s="185">
        <v>0</v>
      </c>
      <c r="C136" s="185"/>
      <c r="D136" s="185"/>
      <c r="E136" s="185">
        <f t="shared" ref="E136:E147" si="38">C136+D136</f>
        <v>0</v>
      </c>
      <c r="F136" s="185">
        <f t="shared" ref="F136:F147" si="39">B136+E136</f>
        <v>0</v>
      </c>
      <c r="G136" s="184" t="s">
        <v>174</v>
      </c>
    </row>
    <row r="137" hidden="1" customHeight="1" spans="1:7">
      <c r="A137" s="182" t="s">
        <v>304</v>
      </c>
      <c r="B137" s="185">
        <v>0</v>
      </c>
      <c r="C137" s="185"/>
      <c r="D137" s="185"/>
      <c r="E137" s="185">
        <f t="shared" si="38"/>
        <v>0</v>
      </c>
      <c r="F137" s="185">
        <f t="shared" si="39"/>
        <v>0</v>
      </c>
      <c r="G137" s="184" t="s">
        <v>174</v>
      </c>
    </row>
    <row r="138" hidden="1" customHeight="1" spans="1:7">
      <c r="A138" s="182" t="s">
        <v>305</v>
      </c>
      <c r="B138" s="185">
        <v>0</v>
      </c>
      <c r="C138" s="185"/>
      <c r="D138" s="185"/>
      <c r="E138" s="185">
        <f t="shared" si="38"/>
        <v>0</v>
      </c>
      <c r="F138" s="185">
        <f t="shared" si="39"/>
        <v>0</v>
      </c>
      <c r="G138" s="184" t="s">
        <v>174</v>
      </c>
    </row>
    <row r="139" hidden="1" customHeight="1" spans="1:7">
      <c r="A139" s="182" t="s">
        <v>306</v>
      </c>
      <c r="B139" s="185">
        <v>0</v>
      </c>
      <c r="C139" s="185"/>
      <c r="D139" s="185"/>
      <c r="E139" s="185">
        <f t="shared" si="38"/>
        <v>0</v>
      </c>
      <c r="F139" s="185">
        <f t="shared" si="39"/>
        <v>0</v>
      </c>
      <c r="G139" s="184" t="s">
        <v>174</v>
      </c>
    </row>
    <row r="140" hidden="1" customHeight="1" spans="1:7">
      <c r="A140" s="182" t="s">
        <v>307</v>
      </c>
      <c r="B140" s="185">
        <v>0</v>
      </c>
      <c r="C140" s="185"/>
      <c r="D140" s="185"/>
      <c r="E140" s="185">
        <f t="shared" si="38"/>
        <v>0</v>
      </c>
      <c r="F140" s="185">
        <f t="shared" si="39"/>
        <v>0</v>
      </c>
      <c r="G140" s="184" t="s">
        <v>174</v>
      </c>
    </row>
    <row r="141" hidden="1" customHeight="1" spans="1:7">
      <c r="A141" s="182" t="s">
        <v>308</v>
      </c>
      <c r="B141" s="185">
        <v>0</v>
      </c>
      <c r="C141" s="185"/>
      <c r="D141" s="185"/>
      <c r="E141" s="185">
        <f t="shared" si="38"/>
        <v>0</v>
      </c>
      <c r="F141" s="185">
        <f t="shared" si="39"/>
        <v>0</v>
      </c>
      <c r="G141" s="184" t="s">
        <v>174</v>
      </c>
    </row>
    <row r="142" hidden="1" customHeight="1" spans="1:7">
      <c r="A142" s="182" t="s">
        <v>309</v>
      </c>
      <c r="B142" s="185">
        <v>0</v>
      </c>
      <c r="C142" s="185"/>
      <c r="D142" s="185"/>
      <c r="E142" s="185">
        <f t="shared" si="38"/>
        <v>0</v>
      </c>
      <c r="F142" s="185">
        <f t="shared" si="39"/>
        <v>0</v>
      </c>
      <c r="G142" s="184" t="s">
        <v>174</v>
      </c>
    </row>
    <row r="143" hidden="1" customHeight="1" spans="1:7">
      <c r="A143" s="182" t="s">
        <v>310</v>
      </c>
      <c r="B143" s="185">
        <v>0</v>
      </c>
      <c r="C143" s="185"/>
      <c r="D143" s="185"/>
      <c r="E143" s="185">
        <f t="shared" si="38"/>
        <v>0</v>
      </c>
      <c r="F143" s="185">
        <f t="shared" si="39"/>
        <v>0</v>
      </c>
      <c r="G143" s="184" t="s">
        <v>174</v>
      </c>
    </row>
    <row r="144" hidden="1" customHeight="1" spans="1:7">
      <c r="A144" s="182" t="s">
        <v>311</v>
      </c>
      <c r="B144" s="185">
        <v>0</v>
      </c>
      <c r="C144" s="185"/>
      <c r="D144" s="185"/>
      <c r="E144" s="185">
        <f t="shared" si="38"/>
        <v>0</v>
      </c>
      <c r="F144" s="185">
        <f t="shared" si="39"/>
        <v>0</v>
      </c>
      <c r="G144" s="184" t="s">
        <v>174</v>
      </c>
    </row>
    <row r="145" hidden="1" customHeight="1" spans="1:7">
      <c r="A145" s="182" t="s">
        <v>312</v>
      </c>
      <c r="B145" s="185">
        <v>0</v>
      </c>
      <c r="C145" s="185"/>
      <c r="D145" s="185"/>
      <c r="E145" s="185">
        <f t="shared" si="38"/>
        <v>0</v>
      </c>
      <c r="F145" s="185">
        <f t="shared" si="39"/>
        <v>0</v>
      </c>
      <c r="G145" s="184" t="s">
        <v>174</v>
      </c>
    </row>
    <row r="146" hidden="1" customHeight="1" spans="1:7">
      <c r="A146" s="182" t="s">
        <v>313</v>
      </c>
      <c r="B146" s="185">
        <v>0</v>
      </c>
      <c r="C146" s="185"/>
      <c r="D146" s="185"/>
      <c r="E146" s="185">
        <f t="shared" si="38"/>
        <v>0</v>
      </c>
      <c r="F146" s="185">
        <f t="shared" si="39"/>
        <v>0</v>
      </c>
      <c r="G146" s="184" t="s">
        <v>174</v>
      </c>
    </row>
    <row r="147" hidden="1" customHeight="1" spans="1:7">
      <c r="A147" s="182" t="s">
        <v>314</v>
      </c>
      <c r="B147" s="185">
        <v>0</v>
      </c>
      <c r="C147" s="185"/>
      <c r="D147" s="185"/>
      <c r="E147" s="185">
        <f t="shared" si="38"/>
        <v>0</v>
      </c>
      <c r="F147" s="185">
        <f t="shared" si="39"/>
        <v>0</v>
      </c>
      <c r="G147" s="184" t="s">
        <v>174</v>
      </c>
    </row>
    <row r="148" hidden="1" customHeight="1" spans="1:7">
      <c r="A148" s="182" t="s">
        <v>315</v>
      </c>
      <c r="B148" s="183">
        <f>SUM(B149:B154)</f>
        <v>13</v>
      </c>
      <c r="C148" s="183">
        <f t="shared" ref="B148:F148" si="40">SUM(C149:C154)</f>
        <v>65</v>
      </c>
      <c r="D148" s="183">
        <f t="shared" si="40"/>
        <v>-3</v>
      </c>
      <c r="E148" s="183">
        <f t="shared" si="40"/>
        <v>62</v>
      </c>
      <c r="F148" s="183">
        <f t="shared" si="40"/>
        <v>75</v>
      </c>
      <c r="G148" s="184" t="s">
        <v>172</v>
      </c>
    </row>
    <row r="149" hidden="1" customHeight="1" spans="1:7">
      <c r="A149" s="182" t="s">
        <v>316</v>
      </c>
      <c r="B149" s="185">
        <v>0</v>
      </c>
      <c r="C149" s="185"/>
      <c r="D149" s="185"/>
      <c r="E149" s="185">
        <f t="shared" ref="E149:E154" si="41">C149+D149</f>
        <v>0</v>
      </c>
      <c r="F149" s="185">
        <f t="shared" ref="F149:F154" si="42">B149+E149</f>
        <v>0</v>
      </c>
      <c r="G149" s="184" t="s">
        <v>174</v>
      </c>
    </row>
    <row r="150" hidden="1" customHeight="1" spans="1:7">
      <c r="A150" s="182" t="s">
        <v>317</v>
      </c>
      <c r="B150" s="185">
        <v>3</v>
      </c>
      <c r="C150" s="185"/>
      <c r="D150" s="185">
        <v>-3</v>
      </c>
      <c r="E150" s="185">
        <f t="shared" si="41"/>
        <v>-3</v>
      </c>
      <c r="F150" s="185">
        <f t="shared" si="42"/>
        <v>0</v>
      </c>
      <c r="G150" s="184" t="s">
        <v>174</v>
      </c>
    </row>
    <row r="151" hidden="1" customHeight="1" spans="1:7">
      <c r="A151" s="182" t="s">
        <v>318</v>
      </c>
      <c r="B151" s="185">
        <v>0</v>
      </c>
      <c r="C151" s="185"/>
      <c r="D151" s="185"/>
      <c r="E151" s="185">
        <f t="shared" si="41"/>
        <v>0</v>
      </c>
      <c r="F151" s="185">
        <f t="shared" si="42"/>
        <v>0</v>
      </c>
      <c r="G151" s="184" t="s">
        <v>174</v>
      </c>
    </row>
    <row r="152" hidden="1" customHeight="1" spans="1:7">
      <c r="A152" s="182" t="s">
        <v>319</v>
      </c>
      <c r="B152" s="185">
        <v>10</v>
      </c>
      <c r="C152" s="185"/>
      <c r="D152" s="185"/>
      <c r="E152" s="185">
        <f t="shared" si="41"/>
        <v>0</v>
      </c>
      <c r="F152" s="185">
        <f t="shared" si="42"/>
        <v>10</v>
      </c>
      <c r="G152" s="184" t="s">
        <v>174</v>
      </c>
    </row>
    <row r="153" hidden="1" customHeight="1" spans="1:7">
      <c r="A153" s="182" t="s">
        <v>320</v>
      </c>
      <c r="B153" s="185">
        <v>0</v>
      </c>
      <c r="C153" s="185"/>
      <c r="D153" s="185"/>
      <c r="E153" s="185">
        <f t="shared" si="41"/>
        <v>0</v>
      </c>
      <c r="F153" s="185">
        <f t="shared" si="42"/>
        <v>0</v>
      </c>
      <c r="G153" s="184" t="s">
        <v>174</v>
      </c>
    </row>
    <row r="154" hidden="1" customHeight="1" spans="1:7">
      <c r="A154" s="182" t="s">
        <v>321</v>
      </c>
      <c r="B154" s="185">
        <v>0</v>
      </c>
      <c r="C154" s="185">
        <v>65</v>
      </c>
      <c r="D154" s="185"/>
      <c r="E154" s="185">
        <f t="shared" si="41"/>
        <v>65</v>
      </c>
      <c r="F154" s="185">
        <f t="shared" si="42"/>
        <v>65</v>
      </c>
      <c r="G154" s="184" t="s">
        <v>174</v>
      </c>
    </row>
    <row r="155" hidden="1" customHeight="1" spans="1:7">
      <c r="A155" s="182" t="s">
        <v>322</v>
      </c>
      <c r="B155" s="183">
        <f>SUM(B156:B162)</f>
        <v>3</v>
      </c>
      <c r="C155" s="183">
        <f t="shared" ref="B155:F155" si="43">SUM(C156:C162)</f>
        <v>0</v>
      </c>
      <c r="D155" s="183">
        <f t="shared" si="43"/>
        <v>0</v>
      </c>
      <c r="E155" s="183">
        <f t="shared" si="43"/>
        <v>0</v>
      </c>
      <c r="F155" s="183">
        <f t="shared" si="43"/>
        <v>3</v>
      </c>
      <c r="G155" s="184" t="s">
        <v>172</v>
      </c>
    </row>
    <row r="156" hidden="1" customHeight="1" spans="1:7">
      <c r="A156" s="182" t="s">
        <v>323</v>
      </c>
      <c r="B156" s="185">
        <v>0</v>
      </c>
      <c r="C156" s="185"/>
      <c r="D156" s="185"/>
      <c r="E156" s="185">
        <f t="shared" ref="E156:E162" si="44">C156+D156</f>
        <v>0</v>
      </c>
      <c r="F156" s="185">
        <f t="shared" ref="F156:F162" si="45">B156+E156</f>
        <v>0</v>
      </c>
      <c r="G156" s="184" t="s">
        <v>174</v>
      </c>
    </row>
    <row r="157" hidden="1" customHeight="1" spans="1:7">
      <c r="A157" s="182" t="s">
        <v>324</v>
      </c>
      <c r="B157" s="185">
        <v>0</v>
      </c>
      <c r="C157" s="185"/>
      <c r="D157" s="185"/>
      <c r="E157" s="185">
        <f t="shared" si="44"/>
        <v>0</v>
      </c>
      <c r="F157" s="185">
        <f t="shared" si="45"/>
        <v>0</v>
      </c>
      <c r="G157" s="184" t="s">
        <v>174</v>
      </c>
    </row>
    <row r="158" hidden="1" customHeight="1" spans="1:7">
      <c r="A158" s="182" t="s">
        <v>325</v>
      </c>
      <c r="B158" s="185">
        <v>0</v>
      </c>
      <c r="C158" s="185"/>
      <c r="D158" s="185"/>
      <c r="E158" s="185">
        <f t="shared" si="44"/>
        <v>0</v>
      </c>
      <c r="F158" s="185">
        <f t="shared" si="45"/>
        <v>0</v>
      </c>
      <c r="G158" s="184" t="s">
        <v>174</v>
      </c>
    </row>
    <row r="159" hidden="1" customHeight="1" spans="1:7">
      <c r="A159" s="182" t="s">
        <v>326</v>
      </c>
      <c r="B159" s="185">
        <v>0</v>
      </c>
      <c r="C159" s="185"/>
      <c r="D159" s="185"/>
      <c r="E159" s="185">
        <f t="shared" si="44"/>
        <v>0</v>
      </c>
      <c r="F159" s="185">
        <f t="shared" si="45"/>
        <v>0</v>
      </c>
      <c r="G159" s="184" t="s">
        <v>174</v>
      </c>
    </row>
    <row r="160" hidden="1" customHeight="1" spans="1:7">
      <c r="A160" s="182" t="s">
        <v>327</v>
      </c>
      <c r="B160" s="185">
        <v>0</v>
      </c>
      <c r="C160" s="185"/>
      <c r="D160" s="185"/>
      <c r="E160" s="185">
        <f t="shared" si="44"/>
        <v>0</v>
      </c>
      <c r="F160" s="185">
        <f t="shared" si="45"/>
        <v>0</v>
      </c>
      <c r="G160" s="184" t="s">
        <v>174</v>
      </c>
    </row>
    <row r="161" hidden="1" customHeight="1" spans="1:7">
      <c r="A161" s="182" t="s">
        <v>328</v>
      </c>
      <c r="B161" s="185">
        <v>0</v>
      </c>
      <c r="C161" s="185"/>
      <c r="D161" s="185"/>
      <c r="E161" s="185">
        <f t="shared" si="44"/>
        <v>0</v>
      </c>
      <c r="F161" s="185">
        <f t="shared" si="45"/>
        <v>0</v>
      </c>
      <c r="G161" s="184" t="s">
        <v>174</v>
      </c>
    </row>
    <row r="162" hidden="1" customHeight="1" spans="1:7">
      <c r="A162" s="182" t="s">
        <v>329</v>
      </c>
      <c r="B162" s="185">
        <v>3</v>
      </c>
      <c r="C162" s="185"/>
      <c r="D162" s="185"/>
      <c r="E162" s="185">
        <f t="shared" si="44"/>
        <v>0</v>
      </c>
      <c r="F162" s="185">
        <f t="shared" si="45"/>
        <v>3</v>
      </c>
      <c r="G162" s="184" t="s">
        <v>174</v>
      </c>
    </row>
    <row r="163" hidden="1" customHeight="1" spans="1:7">
      <c r="A163" s="182" t="s">
        <v>330</v>
      </c>
      <c r="B163" s="183">
        <f>SUM(B164:B168)</f>
        <v>20</v>
      </c>
      <c r="C163" s="183">
        <f t="shared" ref="B163:F163" si="46">SUM(C164:C168)</f>
        <v>25</v>
      </c>
      <c r="D163" s="183">
        <f t="shared" si="46"/>
        <v>0.2</v>
      </c>
      <c r="E163" s="183">
        <f t="shared" si="46"/>
        <v>25.2</v>
      </c>
      <c r="F163" s="183">
        <f t="shared" si="46"/>
        <v>45.2</v>
      </c>
      <c r="G163" s="184" t="s">
        <v>172</v>
      </c>
    </row>
    <row r="164" hidden="1" customHeight="1" spans="1:7">
      <c r="A164" s="182" t="s">
        <v>331</v>
      </c>
      <c r="B164" s="185">
        <v>0</v>
      </c>
      <c r="C164" s="185"/>
      <c r="D164" s="185"/>
      <c r="E164" s="185">
        <f t="shared" ref="E164:E168" si="47">C164+D164</f>
        <v>0</v>
      </c>
      <c r="F164" s="185">
        <f t="shared" ref="F164:F168" si="48">B164+E164</f>
        <v>0</v>
      </c>
      <c r="G164" s="184" t="s">
        <v>174</v>
      </c>
    </row>
    <row r="165" hidden="1" customHeight="1" spans="1:7">
      <c r="A165" s="182" t="s">
        <v>332</v>
      </c>
      <c r="B165" s="185">
        <v>0</v>
      </c>
      <c r="C165" s="185"/>
      <c r="D165" s="185"/>
      <c r="E165" s="185">
        <f t="shared" si="47"/>
        <v>0</v>
      </c>
      <c r="F165" s="185">
        <f t="shared" si="48"/>
        <v>0</v>
      </c>
      <c r="G165" s="184" t="s">
        <v>174</v>
      </c>
    </row>
    <row r="166" hidden="1" customHeight="1" spans="1:7">
      <c r="A166" s="182" t="s">
        <v>333</v>
      </c>
      <c r="B166" s="185">
        <v>0</v>
      </c>
      <c r="C166" s="185"/>
      <c r="D166" s="185"/>
      <c r="E166" s="185">
        <f t="shared" si="47"/>
        <v>0</v>
      </c>
      <c r="F166" s="185">
        <f t="shared" si="48"/>
        <v>0</v>
      </c>
      <c r="G166" s="184" t="s">
        <v>174</v>
      </c>
    </row>
    <row r="167" hidden="1" customHeight="1" spans="1:7">
      <c r="A167" s="182" t="s">
        <v>334</v>
      </c>
      <c r="B167" s="185">
        <v>20</v>
      </c>
      <c r="C167" s="185">
        <v>25</v>
      </c>
      <c r="D167" s="185">
        <v>0.2</v>
      </c>
      <c r="E167" s="185">
        <f t="shared" si="47"/>
        <v>25.2</v>
      </c>
      <c r="F167" s="185">
        <f t="shared" si="48"/>
        <v>45.2</v>
      </c>
      <c r="G167" s="184" t="s">
        <v>174</v>
      </c>
    </row>
    <row r="168" hidden="1" customHeight="1" spans="1:7">
      <c r="A168" s="182" t="s">
        <v>335</v>
      </c>
      <c r="B168" s="185">
        <v>0</v>
      </c>
      <c r="C168" s="185"/>
      <c r="D168" s="185"/>
      <c r="E168" s="185">
        <f t="shared" si="47"/>
        <v>0</v>
      </c>
      <c r="F168" s="185">
        <f t="shared" si="48"/>
        <v>0</v>
      </c>
      <c r="G168" s="184" t="s">
        <v>174</v>
      </c>
    </row>
    <row r="169" hidden="1" customHeight="1" spans="1:7">
      <c r="A169" s="182" t="s">
        <v>336</v>
      </c>
      <c r="B169" s="183">
        <f>SUM(B170:B175)</f>
        <v>5</v>
      </c>
      <c r="C169" s="183">
        <f t="shared" ref="B169:F169" si="49">SUM(C170:C175)</f>
        <v>0</v>
      </c>
      <c r="D169" s="183">
        <f t="shared" si="49"/>
        <v>-1</v>
      </c>
      <c r="E169" s="183">
        <f t="shared" si="49"/>
        <v>-1</v>
      </c>
      <c r="F169" s="183">
        <f t="shared" si="49"/>
        <v>4</v>
      </c>
      <c r="G169" s="184" t="s">
        <v>172</v>
      </c>
    </row>
    <row r="170" hidden="1" customHeight="1" spans="1:7">
      <c r="A170" s="182" t="s">
        <v>337</v>
      </c>
      <c r="B170" s="185">
        <v>0</v>
      </c>
      <c r="C170" s="185"/>
      <c r="D170" s="185"/>
      <c r="E170" s="185">
        <f t="shared" ref="E170:E175" si="50">C170+D170</f>
        <v>0</v>
      </c>
      <c r="F170" s="185">
        <f t="shared" ref="F170:F175" si="51">B170+E170</f>
        <v>0</v>
      </c>
      <c r="G170" s="184" t="s">
        <v>174</v>
      </c>
    </row>
    <row r="171" hidden="1" customHeight="1" spans="1:7">
      <c r="A171" s="182" t="s">
        <v>338</v>
      </c>
      <c r="B171" s="185">
        <v>0</v>
      </c>
      <c r="C171" s="185"/>
      <c r="D171" s="185"/>
      <c r="E171" s="185">
        <f t="shared" si="50"/>
        <v>0</v>
      </c>
      <c r="F171" s="185">
        <f t="shared" si="51"/>
        <v>0</v>
      </c>
      <c r="G171" s="184" t="s">
        <v>174</v>
      </c>
    </row>
    <row r="172" hidden="1" customHeight="1" spans="1:7">
      <c r="A172" s="182" t="s">
        <v>339</v>
      </c>
      <c r="B172" s="185">
        <v>0</v>
      </c>
      <c r="C172" s="185"/>
      <c r="D172" s="185"/>
      <c r="E172" s="185">
        <f t="shared" si="50"/>
        <v>0</v>
      </c>
      <c r="F172" s="185">
        <f t="shared" si="51"/>
        <v>0</v>
      </c>
      <c r="G172" s="184" t="s">
        <v>174</v>
      </c>
    </row>
    <row r="173" hidden="1" customHeight="1" spans="1:7">
      <c r="A173" s="182" t="s">
        <v>340</v>
      </c>
      <c r="B173" s="185">
        <v>0</v>
      </c>
      <c r="C173" s="185"/>
      <c r="D173" s="185"/>
      <c r="E173" s="185">
        <f t="shared" si="50"/>
        <v>0</v>
      </c>
      <c r="F173" s="185">
        <f t="shared" si="51"/>
        <v>0</v>
      </c>
      <c r="G173" s="184" t="s">
        <v>174</v>
      </c>
    </row>
    <row r="174" hidden="1" customHeight="1" spans="1:7">
      <c r="A174" s="182" t="s">
        <v>341</v>
      </c>
      <c r="B174" s="185">
        <v>0</v>
      </c>
      <c r="C174" s="185"/>
      <c r="D174" s="185"/>
      <c r="E174" s="185">
        <f t="shared" si="50"/>
        <v>0</v>
      </c>
      <c r="F174" s="185">
        <f t="shared" si="51"/>
        <v>0</v>
      </c>
      <c r="G174" s="184" t="s">
        <v>174</v>
      </c>
    </row>
    <row r="175" hidden="1" customHeight="1" spans="1:7">
      <c r="A175" s="182" t="s">
        <v>342</v>
      </c>
      <c r="B175" s="185">
        <v>5</v>
      </c>
      <c r="C175" s="185"/>
      <c r="D175" s="185">
        <v>-1</v>
      </c>
      <c r="E175" s="185">
        <f t="shared" si="50"/>
        <v>-1</v>
      </c>
      <c r="F175" s="185">
        <f t="shared" si="51"/>
        <v>4</v>
      </c>
      <c r="G175" s="184" t="s">
        <v>174</v>
      </c>
    </row>
    <row r="176" hidden="1" customHeight="1" spans="1:7">
      <c r="A176" s="182" t="s">
        <v>343</v>
      </c>
      <c r="B176" s="183">
        <f>SUM(B177:B182)</f>
        <v>236</v>
      </c>
      <c r="C176" s="183">
        <f t="shared" ref="B176:F176" si="52">SUM(C177:C182)</f>
        <v>39</v>
      </c>
      <c r="D176" s="183">
        <f t="shared" si="52"/>
        <v>-121</v>
      </c>
      <c r="E176" s="183">
        <f t="shared" si="52"/>
        <v>-82</v>
      </c>
      <c r="F176" s="183">
        <f t="shared" si="52"/>
        <v>154</v>
      </c>
      <c r="G176" s="184" t="s">
        <v>172</v>
      </c>
    </row>
    <row r="177" hidden="1" customHeight="1" spans="1:7">
      <c r="A177" s="182" t="s">
        <v>344</v>
      </c>
      <c r="B177" s="185">
        <v>0</v>
      </c>
      <c r="C177" s="185">
        <v>39</v>
      </c>
      <c r="D177" s="185"/>
      <c r="E177" s="185">
        <f t="shared" ref="E177:E182" si="53">C177+D177</f>
        <v>39</v>
      </c>
      <c r="F177" s="185">
        <f t="shared" ref="F177:F182" si="54">B177+E177</f>
        <v>39</v>
      </c>
      <c r="G177" s="184" t="s">
        <v>174</v>
      </c>
    </row>
    <row r="178" hidden="1" customHeight="1" spans="1:7">
      <c r="A178" s="182" t="s">
        <v>345</v>
      </c>
      <c r="B178" s="185">
        <v>119</v>
      </c>
      <c r="C178" s="185"/>
      <c r="D178" s="185">
        <v>-104</v>
      </c>
      <c r="E178" s="185">
        <f t="shared" si="53"/>
        <v>-104</v>
      </c>
      <c r="F178" s="185">
        <f t="shared" si="54"/>
        <v>15</v>
      </c>
      <c r="G178" s="184" t="s">
        <v>174</v>
      </c>
    </row>
    <row r="179" hidden="1" customHeight="1" spans="1:7">
      <c r="A179" s="182" t="s">
        <v>346</v>
      </c>
      <c r="B179" s="185">
        <v>0</v>
      </c>
      <c r="C179" s="185"/>
      <c r="D179" s="185"/>
      <c r="E179" s="185">
        <f t="shared" si="53"/>
        <v>0</v>
      </c>
      <c r="F179" s="185">
        <f t="shared" si="54"/>
        <v>0</v>
      </c>
      <c r="G179" s="184" t="s">
        <v>174</v>
      </c>
    </row>
    <row r="180" hidden="1" customHeight="1" spans="1:7">
      <c r="A180" s="182" t="s">
        <v>347</v>
      </c>
      <c r="B180" s="185">
        <v>0</v>
      </c>
      <c r="C180" s="185"/>
      <c r="D180" s="185"/>
      <c r="E180" s="185">
        <f t="shared" si="53"/>
        <v>0</v>
      </c>
      <c r="F180" s="185">
        <f t="shared" si="54"/>
        <v>0</v>
      </c>
      <c r="G180" s="184" t="s">
        <v>174</v>
      </c>
    </row>
    <row r="181" hidden="1" customHeight="1" spans="1:7">
      <c r="A181" s="182" t="s">
        <v>348</v>
      </c>
      <c r="B181" s="185">
        <v>0</v>
      </c>
      <c r="C181" s="185"/>
      <c r="D181" s="185"/>
      <c r="E181" s="185">
        <f t="shared" si="53"/>
        <v>0</v>
      </c>
      <c r="F181" s="185">
        <f t="shared" si="54"/>
        <v>0</v>
      </c>
      <c r="G181" s="184" t="s">
        <v>174</v>
      </c>
    </row>
    <row r="182" hidden="1" customHeight="1" spans="1:7">
      <c r="A182" s="182" t="s">
        <v>349</v>
      </c>
      <c r="B182" s="185">
        <v>117</v>
      </c>
      <c r="C182" s="185"/>
      <c r="D182" s="185">
        <v>-17</v>
      </c>
      <c r="E182" s="185">
        <f t="shared" si="53"/>
        <v>-17</v>
      </c>
      <c r="F182" s="185">
        <f t="shared" si="54"/>
        <v>100</v>
      </c>
      <c r="G182" s="184" t="s">
        <v>174</v>
      </c>
    </row>
    <row r="183" hidden="1" customHeight="1" spans="1:7">
      <c r="A183" s="182" t="s">
        <v>350</v>
      </c>
      <c r="B183" s="183">
        <f>SUM(B184:B189)</f>
        <v>447</v>
      </c>
      <c r="C183" s="183">
        <f t="shared" ref="B183:F183" si="55">SUM(C184:C189)</f>
        <v>285</v>
      </c>
      <c r="D183" s="183">
        <f t="shared" si="55"/>
        <v>-20</v>
      </c>
      <c r="E183" s="183">
        <f t="shared" si="55"/>
        <v>265</v>
      </c>
      <c r="F183" s="183">
        <f t="shared" si="55"/>
        <v>712</v>
      </c>
      <c r="G183" s="184" t="s">
        <v>172</v>
      </c>
    </row>
    <row r="184" hidden="1" customHeight="1" spans="1:7">
      <c r="A184" s="182" t="s">
        <v>351</v>
      </c>
      <c r="B184" s="185">
        <v>0</v>
      </c>
      <c r="C184" s="185"/>
      <c r="D184" s="185"/>
      <c r="E184" s="185">
        <f t="shared" ref="E184:E189" si="56">C184+D184</f>
        <v>0</v>
      </c>
      <c r="F184" s="185">
        <f t="shared" ref="F184:F189" si="57">B184+E184</f>
        <v>0</v>
      </c>
      <c r="G184" s="184" t="s">
        <v>174</v>
      </c>
    </row>
    <row r="185" hidden="1" customHeight="1" spans="1:7">
      <c r="A185" s="182" t="s">
        <v>352</v>
      </c>
      <c r="B185" s="185">
        <v>0</v>
      </c>
      <c r="C185" s="185"/>
      <c r="D185" s="185"/>
      <c r="E185" s="185">
        <f t="shared" si="56"/>
        <v>0</v>
      </c>
      <c r="F185" s="185">
        <f t="shared" si="57"/>
        <v>0</v>
      </c>
      <c r="G185" s="184" t="s">
        <v>174</v>
      </c>
    </row>
    <row r="186" hidden="1" customHeight="1" spans="1:7">
      <c r="A186" s="182" t="s">
        <v>353</v>
      </c>
      <c r="B186" s="185">
        <v>0</v>
      </c>
      <c r="C186" s="185"/>
      <c r="D186" s="185"/>
      <c r="E186" s="185">
        <f t="shared" si="56"/>
        <v>0</v>
      </c>
      <c r="F186" s="185">
        <f t="shared" si="57"/>
        <v>0</v>
      </c>
      <c r="G186" s="184" t="s">
        <v>174</v>
      </c>
    </row>
    <row r="187" hidden="1" customHeight="1" spans="1:7">
      <c r="A187" s="182" t="s">
        <v>354</v>
      </c>
      <c r="B187" s="185">
        <v>20</v>
      </c>
      <c r="C187" s="185"/>
      <c r="D187" s="185">
        <v>-20</v>
      </c>
      <c r="E187" s="185">
        <f t="shared" si="56"/>
        <v>-20</v>
      </c>
      <c r="F187" s="185">
        <f t="shared" si="57"/>
        <v>0</v>
      </c>
      <c r="G187" s="184" t="s">
        <v>174</v>
      </c>
    </row>
    <row r="188" hidden="1" customHeight="1" spans="1:7">
      <c r="A188" s="182" t="s">
        <v>355</v>
      </c>
      <c r="B188" s="185">
        <v>0</v>
      </c>
      <c r="C188" s="185"/>
      <c r="D188" s="185"/>
      <c r="E188" s="185">
        <f t="shared" si="56"/>
        <v>0</v>
      </c>
      <c r="F188" s="185">
        <f t="shared" si="57"/>
        <v>0</v>
      </c>
      <c r="G188" s="184" t="s">
        <v>174</v>
      </c>
    </row>
    <row r="189" hidden="1" customHeight="1" spans="1:7">
      <c r="A189" s="182" t="s">
        <v>356</v>
      </c>
      <c r="B189" s="185">
        <v>427</v>
      </c>
      <c r="C189" s="185">
        <v>285</v>
      </c>
      <c r="D189" s="185"/>
      <c r="E189" s="185">
        <f t="shared" si="56"/>
        <v>285</v>
      </c>
      <c r="F189" s="185">
        <f t="shared" si="57"/>
        <v>712</v>
      </c>
      <c r="G189" s="184" t="s">
        <v>174</v>
      </c>
    </row>
    <row r="190" hidden="1" customHeight="1" spans="1:7">
      <c r="A190" s="182" t="s">
        <v>357</v>
      </c>
      <c r="B190" s="183">
        <f>SUM(B191:B196)</f>
        <v>190.95</v>
      </c>
      <c r="C190" s="183">
        <f t="shared" ref="B190:F190" si="58">SUM(C191:C196)</f>
        <v>379</v>
      </c>
      <c r="D190" s="183">
        <f t="shared" si="58"/>
        <v>-15</v>
      </c>
      <c r="E190" s="183">
        <f t="shared" si="58"/>
        <v>364</v>
      </c>
      <c r="F190" s="183">
        <f t="shared" si="58"/>
        <v>554.95</v>
      </c>
      <c r="G190" s="184" t="s">
        <v>172</v>
      </c>
    </row>
    <row r="191" hidden="1" customHeight="1" spans="1:7">
      <c r="A191" s="182" t="s">
        <v>358</v>
      </c>
      <c r="B191" s="185">
        <v>8.71</v>
      </c>
      <c r="C191" s="185"/>
      <c r="D191" s="185"/>
      <c r="E191" s="185">
        <f t="shared" ref="E191:E196" si="59">C191+D191</f>
        <v>0</v>
      </c>
      <c r="F191" s="185">
        <f t="shared" ref="F191:F196" si="60">B191+E191</f>
        <v>8.71</v>
      </c>
      <c r="G191" s="184" t="s">
        <v>174</v>
      </c>
    </row>
    <row r="192" hidden="1" customHeight="1" spans="1:7">
      <c r="A192" s="182" t="s">
        <v>359</v>
      </c>
      <c r="B192" s="185">
        <v>15</v>
      </c>
      <c r="C192" s="185"/>
      <c r="D192" s="185">
        <v>-15</v>
      </c>
      <c r="E192" s="185">
        <f t="shared" si="59"/>
        <v>-15</v>
      </c>
      <c r="F192" s="185">
        <f t="shared" si="60"/>
        <v>0</v>
      </c>
      <c r="G192" s="184" t="s">
        <v>174</v>
      </c>
    </row>
    <row r="193" hidden="1" customHeight="1" spans="1:7">
      <c r="A193" s="182" t="s">
        <v>360</v>
      </c>
      <c r="B193" s="185">
        <v>0</v>
      </c>
      <c r="C193" s="185"/>
      <c r="D193" s="185"/>
      <c r="E193" s="185">
        <f t="shared" si="59"/>
        <v>0</v>
      </c>
      <c r="F193" s="185">
        <f t="shared" si="60"/>
        <v>0</v>
      </c>
      <c r="G193" s="184" t="s">
        <v>174</v>
      </c>
    </row>
    <row r="194" hidden="1" customHeight="1" spans="1:7">
      <c r="A194" s="182" t="s">
        <v>361</v>
      </c>
      <c r="B194" s="185">
        <v>0</v>
      </c>
      <c r="C194" s="185"/>
      <c r="D194" s="185"/>
      <c r="E194" s="185">
        <f t="shared" si="59"/>
        <v>0</v>
      </c>
      <c r="F194" s="185">
        <f t="shared" si="60"/>
        <v>0</v>
      </c>
      <c r="G194" s="184" t="s">
        <v>174</v>
      </c>
    </row>
    <row r="195" hidden="1" customHeight="1" spans="1:7">
      <c r="A195" s="182" t="s">
        <v>362</v>
      </c>
      <c r="B195" s="185">
        <v>0</v>
      </c>
      <c r="C195" s="185"/>
      <c r="D195" s="185"/>
      <c r="E195" s="185">
        <f t="shared" si="59"/>
        <v>0</v>
      </c>
      <c r="F195" s="185">
        <f t="shared" si="60"/>
        <v>0</v>
      </c>
      <c r="G195" s="184" t="s">
        <v>174</v>
      </c>
    </row>
    <row r="196" hidden="1" customHeight="1" spans="1:7">
      <c r="A196" s="182" t="s">
        <v>363</v>
      </c>
      <c r="B196" s="185">
        <v>167.24</v>
      </c>
      <c r="C196" s="185">
        <v>379</v>
      </c>
      <c r="D196" s="185"/>
      <c r="E196" s="185">
        <f t="shared" si="59"/>
        <v>379</v>
      </c>
      <c r="F196" s="185">
        <f t="shared" si="60"/>
        <v>546.24</v>
      </c>
      <c r="G196" s="184" t="s">
        <v>174</v>
      </c>
    </row>
    <row r="197" hidden="1" customHeight="1" spans="1:7">
      <c r="A197" s="182" t="s">
        <v>364</v>
      </c>
      <c r="B197" s="183">
        <f>SUM(B198:B203)</f>
        <v>39</v>
      </c>
      <c r="C197" s="183">
        <f t="shared" ref="B197:F197" si="61">SUM(C198:C203)</f>
        <v>437</v>
      </c>
      <c r="D197" s="183">
        <f t="shared" si="61"/>
        <v>-8</v>
      </c>
      <c r="E197" s="183">
        <f t="shared" si="61"/>
        <v>429</v>
      </c>
      <c r="F197" s="183">
        <f t="shared" si="61"/>
        <v>468</v>
      </c>
      <c r="G197" s="184" t="s">
        <v>172</v>
      </c>
    </row>
    <row r="198" hidden="1" customHeight="1" spans="1:7">
      <c r="A198" s="182" t="s">
        <v>365</v>
      </c>
      <c r="B198" s="185">
        <v>0</v>
      </c>
      <c r="C198" s="185"/>
      <c r="D198" s="185"/>
      <c r="E198" s="185">
        <f t="shared" ref="E198:E203" si="62">C198+D198</f>
        <v>0</v>
      </c>
      <c r="F198" s="185">
        <f t="shared" ref="F198:F203" si="63">B198+E198</f>
        <v>0</v>
      </c>
      <c r="G198" s="184" t="s">
        <v>174</v>
      </c>
    </row>
    <row r="199" hidden="1" customHeight="1" spans="1:7">
      <c r="A199" s="182" t="s">
        <v>366</v>
      </c>
      <c r="B199" s="185">
        <v>8</v>
      </c>
      <c r="C199" s="185"/>
      <c r="D199" s="185">
        <v>-8</v>
      </c>
      <c r="E199" s="185">
        <f t="shared" si="62"/>
        <v>-8</v>
      </c>
      <c r="F199" s="185">
        <f t="shared" si="63"/>
        <v>0</v>
      </c>
      <c r="G199" s="184" t="s">
        <v>174</v>
      </c>
    </row>
    <row r="200" hidden="1" customHeight="1" spans="1:7">
      <c r="A200" s="182" t="s">
        <v>367</v>
      </c>
      <c r="B200" s="185">
        <v>0</v>
      </c>
      <c r="C200" s="185"/>
      <c r="D200" s="185"/>
      <c r="E200" s="185">
        <f t="shared" si="62"/>
        <v>0</v>
      </c>
      <c r="F200" s="185">
        <f t="shared" si="63"/>
        <v>0</v>
      </c>
      <c r="G200" s="184" t="s">
        <v>174</v>
      </c>
    </row>
    <row r="201" hidden="1" customHeight="1" spans="1:7">
      <c r="A201" s="182" t="s">
        <v>368</v>
      </c>
      <c r="B201" s="185">
        <v>0</v>
      </c>
      <c r="C201" s="185"/>
      <c r="D201" s="185"/>
      <c r="E201" s="185">
        <f t="shared" si="62"/>
        <v>0</v>
      </c>
      <c r="F201" s="185">
        <f t="shared" si="63"/>
        <v>0</v>
      </c>
      <c r="G201" s="184" t="s">
        <v>174</v>
      </c>
    </row>
    <row r="202" hidden="1" customHeight="1" spans="1:7">
      <c r="A202" s="182" t="s">
        <v>369</v>
      </c>
      <c r="B202" s="185">
        <v>0</v>
      </c>
      <c r="C202" s="185"/>
      <c r="D202" s="185"/>
      <c r="E202" s="185">
        <f t="shared" si="62"/>
        <v>0</v>
      </c>
      <c r="F202" s="185">
        <f t="shared" si="63"/>
        <v>0</v>
      </c>
      <c r="G202" s="184" t="s">
        <v>174</v>
      </c>
    </row>
    <row r="203" hidden="1" customHeight="1" spans="1:7">
      <c r="A203" s="182" t="s">
        <v>370</v>
      </c>
      <c r="B203" s="185">
        <v>31</v>
      </c>
      <c r="C203" s="185">
        <v>437</v>
      </c>
      <c r="D203" s="185"/>
      <c r="E203" s="185">
        <f t="shared" si="62"/>
        <v>437</v>
      </c>
      <c r="F203" s="185">
        <f t="shared" si="63"/>
        <v>468</v>
      </c>
      <c r="G203" s="184" t="s">
        <v>174</v>
      </c>
    </row>
    <row r="204" hidden="1" customHeight="1" spans="1:7">
      <c r="A204" s="182" t="s">
        <v>371</v>
      </c>
      <c r="B204" s="183">
        <f>SUM(B205:B211)</f>
        <v>31</v>
      </c>
      <c r="C204" s="183">
        <f t="shared" ref="B204:F204" si="64">SUM(C205:C211)</f>
        <v>5</v>
      </c>
      <c r="D204" s="183">
        <f t="shared" si="64"/>
        <v>-9</v>
      </c>
      <c r="E204" s="183">
        <f t="shared" si="64"/>
        <v>-4</v>
      </c>
      <c r="F204" s="183">
        <f t="shared" si="64"/>
        <v>27</v>
      </c>
      <c r="G204" s="184" t="s">
        <v>172</v>
      </c>
    </row>
    <row r="205" hidden="1" customHeight="1" spans="1:7">
      <c r="A205" s="182" t="s">
        <v>372</v>
      </c>
      <c r="B205" s="185">
        <v>0</v>
      </c>
      <c r="C205" s="185"/>
      <c r="D205" s="185"/>
      <c r="E205" s="185">
        <f t="shared" ref="E205:E211" si="65">C205+D205</f>
        <v>0</v>
      </c>
      <c r="F205" s="185">
        <f t="shared" ref="F205:F211" si="66">B205+E205</f>
        <v>0</v>
      </c>
      <c r="G205" s="184" t="s">
        <v>174</v>
      </c>
    </row>
    <row r="206" hidden="1" customHeight="1" spans="1:7">
      <c r="A206" s="182" t="s">
        <v>373</v>
      </c>
      <c r="B206" s="185">
        <v>0</v>
      </c>
      <c r="C206" s="185"/>
      <c r="D206" s="185"/>
      <c r="E206" s="185">
        <f t="shared" si="65"/>
        <v>0</v>
      </c>
      <c r="F206" s="185">
        <f t="shared" si="66"/>
        <v>0</v>
      </c>
      <c r="G206" s="184" t="s">
        <v>174</v>
      </c>
    </row>
    <row r="207" hidden="1" customHeight="1" spans="1:7">
      <c r="A207" s="182" t="s">
        <v>374</v>
      </c>
      <c r="B207" s="185">
        <v>0</v>
      </c>
      <c r="C207" s="185"/>
      <c r="D207" s="185"/>
      <c r="E207" s="185">
        <f t="shared" si="65"/>
        <v>0</v>
      </c>
      <c r="F207" s="185">
        <f t="shared" si="66"/>
        <v>0</v>
      </c>
      <c r="G207" s="184" t="s">
        <v>174</v>
      </c>
    </row>
    <row r="208" hidden="1" customHeight="1" spans="1:7">
      <c r="A208" s="182" t="s">
        <v>375</v>
      </c>
      <c r="B208" s="185">
        <v>3</v>
      </c>
      <c r="C208" s="185"/>
      <c r="D208" s="185">
        <v>-3</v>
      </c>
      <c r="E208" s="185">
        <f t="shared" si="65"/>
        <v>-3</v>
      </c>
      <c r="F208" s="185">
        <f t="shared" si="66"/>
        <v>0</v>
      </c>
      <c r="G208" s="184" t="s">
        <v>174</v>
      </c>
    </row>
    <row r="209" hidden="1" customHeight="1" spans="1:7">
      <c r="A209" s="182" t="s">
        <v>376</v>
      </c>
      <c r="B209" s="185">
        <v>0</v>
      </c>
      <c r="C209" s="185">
        <v>5</v>
      </c>
      <c r="D209" s="185"/>
      <c r="E209" s="185">
        <f t="shared" si="65"/>
        <v>5</v>
      </c>
      <c r="F209" s="185">
        <f t="shared" si="66"/>
        <v>5</v>
      </c>
      <c r="G209" s="184" t="s">
        <v>174</v>
      </c>
    </row>
    <row r="210" hidden="1" customHeight="1" spans="1:7">
      <c r="A210" s="182" t="s">
        <v>377</v>
      </c>
      <c r="B210" s="185">
        <v>0</v>
      </c>
      <c r="C210" s="185"/>
      <c r="D210" s="185"/>
      <c r="E210" s="185">
        <f t="shared" si="65"/>
        <v>0</v>
      </c>
      <c r="F210" s="185">
        <f t="shared" si="66"/>
        <v>0</v>
      </c>
      <c r="G210" s="184" t="s">
        <v>174</v>
      </c>
    </row>
    <row r="211" hidden="1" customHeight="1" spans="1:7">
      <c r="A211" s="182" t="s">
        <v>378</v>
      </c>
      <c r="B211" s="185">
        <v>28</v>
      </c>
      <c r="C211" s="185"/>
      <c r="D211" s="185">
        <v>-6</v>
      </c>
      <c r="E211" s="185">
        <f t="shared" si="65"/>
        <v>-6</v>
      </c>
      <c r="F211" s="185">
        <f t="shared" si="66"/>
        <v>22</v>
      </c>
      <c r="G211" s="184" t="s">
        <v>174</v>
      </c>
    </row>
    <row r="212" hidden="1" customHeight="1" spans="1:7">
      <c r="A212" s="182" t="s">
        <v>379</v>
      </c>
      <c r="B212" s="183">
        <f>SUM(B213:B217)</f>
        <v>0</v>
      </c>
      <c r="C212" s="183">
        <f t="shared" ref="B212:F212" si="67">SUM(C213:C217)</f>
        <v>0</v>
      </c>
      <c r="D212" s="183">
        <f t="shared" si="67"/>
        <v>0</v>
      </c>
      <c r="E212" s="183">
        <f t="shared" si="67"/>
        <v>0</v>
      </c>
      <c r="F212" s="183">
        <f t="shared" si="67"/>
        <v>0</v>
      </c>
      <c r="G212" s="184" t="s">
        <v>172</v>
      </c>
    </row>
    <row r="213" hidden="1" customHeight="1" spans="1:7">
      <c r="A213" s="182" t="s">
        <v>380</v>
      </c>
      <c r="B213" s="185">
        <v>0</v>
      </c>
      <c r="C213" s="185"/>
      <c r="D213" s="185"/>
      <c r="E213" s="185">
        <f t="shared" ref="E213:E217" si="68">C213+D213</f>
        <v>0</v>
      </c>
      <c r="F213" s="185">
        <f t="shared" ref="F213:F217" si="69">B213+E213</f>
        <v>0</v>
      </c>
      <c r="G213" s="184" t="s">
        <v>174</v>
      </c>
    </row>
    <row r="214" hidden="1" customHeight="1" spans="1:7">
      <c r="A214" s="182" t="s">
        <v>381</v>
      </c>
      <c r="B214" s="185">
        <v>0</v>
      </c>
      <c r="C214" s="185"/>
      <c r="D214" s="185"/>
      <c r="E214" s="185">
        <f t="shared" si="68"/>
        <v>0</v>
      </c>
      <c r="F214" s="185">
        <f t="shared" si="69"/>
        <v>0</v>
      </c>
      <c r="G214" s="184" t="s">
        <v>174</v>
      </c>
    </row>
    <row r="215" hidden="1" customHeight="1" spans="1:7">
      <c r="A215" s="182" t="s">
        <v>382</v>
      </c>
      <c r="B215" s="185">
        <v>0</v>
      </c>
      <c r="C215" s="185"/>
      <c r="D215" s="185"/>
      <c r="E215" s="185">
        <f t="shared" si="68"/>
        <v>0</v>
      </c>
      <c r="F215" s="185">
        <f t="shared" si="69"/>
        <v>0</v>
      </c>
      <c r="G215" s="184" t="s">
        <v>174</v>
      </c>
    </row>
    <row r="216" hidden="1" customHeight="1" spans="1:7">
      <c r="A216" s="182" t="s">
        <v>383</v>
      </c>
      <c r="B216" s="185">
        <v>0</v>
      </c>
      <c r="C216" s="185"/>
      <c r="D216" s="185"/>
      <c r="E216" s="185">
        <f t="shared" si="68"/>
        <v>0</v>
      </c>
      <c r="F216" s="185">
        <f t="shared" si="69"/>
        <v>0</v>
      </c>
      <c r="G216" s="184" t="s">
        <v>174</v>
      </c>
    </row>
    <row r="217" hidden="1" customHeight="1" spans="1:7">
      <c r="A217" s="182" t="s">
        <v>384</v>
      </c>
      <c r="B217" s="185">
        <v>0</v>
      </c>
      <c r="C217" s="185"/>
      <c r="D217" s="185"/>
      <c r="E217" s="185">
        <f t="shared" si="68"/>
        <v>0</v>
      </c>
      <c r="F217" s="185">
        <f t="shared" si="69"/>
        <v>0</v>
      </c>
      <c r="G217" s="184" t="s">
        <v>174</v>
      </c>
    </row>
    <row r="218" hidden="1" customHeight="1" spans="1:7">
      <c r="A218" s="182" t="s">
        <v>385</v>
      </c>
      <c r="B218" s="183">
        <f>SUM(B219:B223)</f>
        <v>217</v>
      </c>
      <c r="C218" s="183">
        <f t="shared" ref="B218:F218" si="70">SUM(C219:C223)</f>
        <v>13</v>
      </c>
      <c r="D218" s="183">
        <f t="shared" si="70"/>
        <v>0</v>
      </c>
      <c r="E218" s="183">
        <f t="shared" si="70"/>
        <v>13</v>
      </c>
      <c r="F218" s="183">
        <f t="shared" si="70"/>
        <v>230</v>
      </c>
      <c r="G218" s="184" t="s">
        <v>172</v>
      </c>
    </row>
    <row r="219" hidden="1" customHeight="1" spans="1:7">
      <c r="A219" s="182" t="s">
        <v>386</v>
      </c>
      <c r="B219" s="185">
        <v>0</v>
      </c>
      <c r="C219" s="185"/>
      <c r="D219" s="185"/>
      <c r="E219" s="185">
        <f t="shared" ref="E219:E223" si="71">C219+D219</f>
        <v>0</v>
      </c>
      <c r="F219" s="185">
        <f t="shared" ref="F219:F223" si="72">B219+E219</f>
        <v>0</v>
      </c>
      <c r="G219" s="184" t="s">
        <v>174</v>
      </c>
    </row>
    <row r="220" hidden="1" customHeight="1" spans="1:7">
      <c r="A220" s="182" t="s">
        <v>387</v>
      </c>
      <c r="B220" s="185">
        <v>0</v>
      </c>
      <c r="C220" s="185"/>
      <c r="D220" s="185"/>
      <c r="E220" s="185">
        <f t="shared" si="71"/>
        <v>0</v>
      </c>
      <c r="F220" s="185">
        <f t="shared" si="72"/>
        <v>0</v>
      </c>
      <c r="G220" s="184" t="s">
        <v>174</v>
      </c>
    </row>
    <row r="221" hidden="1" customHeight="1" spans="1:7">
      <c r="A221" s="182" t="s">
        <v>388</v>
      </c>
      <c r="B221" s="185">
        <v>0</v>
      </c>
      <c r="C221" s="185"/>
      <c r="D221" s="185"/>
      <c r="E221" s="185">
        <f t="shared" si="71"/>
        <v>0</v>
      </c>
      <c r="F221" s="185">
        <f t="shared" si="72"/>
        <v>0</v>
      </c>
      <c r="G221" s="184" t="s">
        <v>174</v>
      </c>
    </row>
    <row r="222" hidden="1" customHeight="1" spans="1:7">
      <c r="A222" s="182" t="s">
        <v>389</v>
      </c>
      <c r="B222" s="185">
        <v>0</v>
      </c>
      <c r="C222" s="185"/>
      <c r="D222" s="185"/>
      <c r="E222" s="185">
        <f t="shared" si="71"/>
        <v>0</v>
      </c>
      <c r="F222" s="185">
        <f t="shared" si="72"/>
        <v>0</v>
      </c>
      <c r="G222" s="184" t="s">
        <v>174</v>
      </c>
    </row>
    <row r="223" hidden="1" customHeight="1" spans="1:7">
      <c r="A223" s="182" t="s">
        <v>390</v>
      </c>
      <c r="B223" s="185">
        <v>217</v>
      </c>
      <c r="C223" s="185">
        <v>13</v>
      </c>
      <c r="D223" s="185"/>
      <c r="E223" s="185">
        <f t="shared" si="71"/>
        <v>13</v>
      </c>
      <c r="F223" s="185">
        <f t="shared" si="72"/>
        <v>230</v>
      </c>
      <c r="G223" s="184" t="s">
        <v>174</v>
      </c>
    </row>
    <row r="224" hidden="1" customHeight="1" spans="1:7">
      <c r="A224" s="182" t="s">
        <v>391</v>
      </c>
      <c r="B224" s="183">
        <f>SUM(B225:B230)</f>
        <v>0</v>
      </c>
      <c r="C224" s="183">
        <f t="shared" ref="B224:F224" si="73">SUM(C225:C230)</f>
        <v>0</v>
      </c>
      <c r="D224" s="183">
        <f t="shared" si="73"/>
        <v>0</v>
      </c>
      <c r="E224" s="183">
        <f t="shared" si="73"/>
        <v>0</v>
      </c>
      <c r="F224" s="183">
        <f t="shared" si="73"/>
        <v>0</v>
      </c>
      <c r="G224" s="184" t="s">
        <v>172</v>
      </c>
    </row>
    <row r="225" hidden="1" customHeight="1" spans="1:7">
      <c r="A225" s="182" t="s">
        <v>392</v>
      </c>
      <c r="B225" s="185">
        <v>0</v>
      </c>
      <c r="C225" s="185"/>
      <c r="D225" s="185"/>
      <c r="E225" s="185">
        <f t="shared" ref="E225:E230" si="74">C225+D225</f>
        <v>0</v>
      </c>
      <c r="F225" s="185">
        <f t="shared" ref="F225:F230" si="75">B225+E225</f>
        <v>0</v>
      </c>
      <c r="G225" s="184" t="s">
        <v>174</v>
      </c>
    </row>
    <row r="226" hidden="1" customHeight="1" spans="1:7">
      <c r="A226" s="182" t="s">
        <v>393</v>
      </c>
      <c r="B226" s="185">
        <v>0</v>
      </c>
      <c r="C226" s="185"/>
      <c r="D226" s="185"/>
      <c r="E226" s="185">
        <f t="shared" si="74"/>
        <v>0</v>
      </c>
      <c r="F226" s="185">
        <f t="shared" si="75"/>
        <v>0</v>
      </c>
      <c r="G226" s="184" t="s">
        <v>174</v>
      </c>
    </row>
    <row r="227" hidden="1" customHeight="1" spans="1:7">
      <c r="A227" s="182" t="s">
        <v>394</v>
      </c>
      <c r="B227" s="185">
        <v>0</v>
      </c>
      <c r="C227" s="185"/>
      <c r="D227" s="185"/>
      <c r="E227" s="185">
        <f t="shared" si="74"/>
        <v>0</v>
      </c>
      <c r="F227" s="185">
        <f t="shared" si="75"/>
        <v>0</v>
      </c>
      <c r="G227" s="184" t="s">
        <v>174</v>
      </c>
    </row>
    <row r="228" hidden="1" customHeight="1" spans="1:7">
      <c r="A228" s="182" t="s">
        <v>395</v>
      </c>
      <c r="B228" s="185">
        <v>0</v>
      </c>
      <c r="C228" s="185"/>
      <c r="D228" s="185"/>
      <c r="E228" s="185">
        <f t="shared" si="74"/>
        <v>0</v>
      </c>
      <c r="F228" s="185">
        <f t="shared" si="75"/>
        <v>0</v>
      </c>
      <c r="G228" s="184" t="s">
        <v>174</v>
      </c>
    </row>
    <row r="229" hidden="1" customHeight="1" spans="1:7">
      <c r="A229" s="182" t="s">
        <v>396</v>
      </c>
      <c r="B229" s="185">
        <v>0</v>
      </c>
      <c r="C229" s="185"/>
      <c r="D229" s="185"/>
      <c r="E229" s="185">
        <f t="shared" si="74"/>
        <v>0</v>
      </c>
      <c r="F229" s="185">
        <f t="shared" si="75"/>
        <v>0</v>
      </c>
      <c r="G229" s="184" t="s">
        <v>174</v>
      </c>
    </row>
    <row r="230" hidden="1" customHeight="1" spans="1:7">
      <c r="A230" s="182" t="s">
        <v>397</v>
      </c>
      <c r="B230" s="185">
        <v>0</v>
      </c>
      <c r="C230" s="185"/>
      <c r="D230" s="185"/>
      <c r="E230" s="185">
        <f t="shared" si="74"/>
        <v>0</v>
      </c>
      <c r="F230" s="185">
        <f t="shared" si="75"/>
        <v>0</v>
      </c>
      <c r="G230" s="184" t="s">
        <v>174</v>
      </c>
    </row>
    <row r="231" hidden="1" customHeight="1" spans="1:7">
      <c r="A231" s="182" t="s">
        <v>398</v>
      </c>
      <c r="B231" s="183">
        <f>SUM(B232:B245)</f>
        <v>100</v>
      </c>
      <c r="C231" s="183">
        <f t="shared" ref="B231:F231" si="76">SUM(C232:C245)</f>
        <v>4</v>
      </c>
      <c r="D231" s="183">
        <f t="shared" si="76"/>
        <v>-44</v>
      </c>
      <c r="E231" s="183">
        <f t="shared" si="76"/>
        <v>-40</v>
      </c>
      <c r="F231" s="183">
        <f t="shared" si="76"/>
        <v>60</v>
      </c>
      <c r="G231" s="184" t="s">
        <v>172</v>
      </c>
    </row>
    <row r="232" hidden="1" customHeight="1" spans="1:7">
      <c r="A232" s="182" t="s">
        <v>399</v>
      </c>
      <c r="B232" s="185">
        <v>0</v>
      </c>
      <c r="C232" s="185"/>
      <c r="D232" s="185"/>
      <c r="E232" s="185">
        <f t="shared" ref="E232:E245" si="77">C232+D232</f>
        <v>0</v>
      </c>
      <c r="F232" s="185">
        <f t="shared" ref="F232:F245" si="78">B232+E232</f>
        <v>0</v>
      </c>
      <c r="G232" s="184" t="s">
        <v>174</v>
      </c>
    </row>
    <row r="233" hidden="1" customHeight="1" spans="1:7">
      <c r="A233" s="182" t="s">
        <v>400</v>
      </c>
      <c r="B233" s="185">
        <v>0</v>
      </c>
      <c r="C233" s="185"/>
      <c r="D233" s="185"/>
      <c r="E233" s="185">
        <f t="shared" si="77"/>
        <v>0</v>
      </c>
      <c r="F233" s="185">
        <f t="shared" si="78"/>
        <v>0</v>
      </c>
      <c r="G233" s="184" t="s">
        <v>174</v>
      </c>
    </row>
    <row r="234" hidden="1" customHeight="1" spans="1:7">
      <c r="A234" s="182" t="s">
        <v>401</v>
      </c>
      <c r="B234" s="185">
        <v>0</v>
      </c>
      <c r="C234" s="185"/>
      <c r="D234" s="185"/>
      <c r="E234" s="185">
        <f t="shared" si="77"/>
        <v>0</v>
      </c>
      <c r="F234" s="185">
        <f t="shared" si="78"/>
        <v>0</v>
      </c>
      <c r="G234" s="184" t="s">
        <v>174</v>
      </c>
    </row>
    <row r="235" hidden="1" customHeight="1" spans="1:7">
      <c r="A235" s="182" t="s">
        <v>402</v>
      </c>
      <c r="B235" s="185">
        <v>50</v>
      </c>
      <c r="C235" s="185"/>
      <c r="D235" s="185">
        <v>-30</v>
      </c>
      <c r="E235" s="185">
        <f t="shared" si="77"/>
        <v>-30</v>
      </c>
      <c r="F235" s="185">
        <f t="shared" si="78"/>
        <v>20</v>
      </c>
      <c r="G235" s="184" t="s">
        <v>174</v>
      </c>
    </row>
    <row r="236" hidden="1" customHeight="1" spans="1:7">
      <c r="A236" s="182" t="s">
        <v>403</v>
      </c>
      <c r="B236" s="185">
        <v>14</v>
      </c>
      <c r="C236" s="185"/>
      <c r="D236" s="185">
        <v>-14</v>
      </c>
      <c r="E236" s="185">
        <f t="shared" si="77"/>
        <v>-14</v>
      </c>
      <c r="F236" s="185">
        <f t="shared" si="78"/>
        <v>0</v>
      </c>
      <c r="G236" s="184" t="s">
        <v>174</v>
      </c>
    </row>
    <row r="237" hidden="1" customHeight="1" spans="1:7">
      <c r="A237" s="182" t="s">
        <v>404</v>
      </c>
      <c r="B237" s="185">
        <v>0</v>
      </c>
      <c r="C237" s="185"/>
      <c r="D237" s="185"/>
      <c r="E237" s="185">
        <f t="shared" si="77"/>
        <v>0</v>
      </c>
      <c r="F237" s="185">
        <f t="shared" si="78"/>
        <v>0</v>
      </c>
      <c r="G237" s="184" t="s">
        <v>174</v>
      </c>
    </row>
    <row r="238" hidden="1" customHeight="1" spans="1:7">
      <c r="A238" s="182" t="s">
        <v>405</v>
      </c>
      <c r="B238" s="185">
        <v>0</v>
      </c>
      <c r="C238" s="185"/>
      <c r="D238" s="185"/>
      <c r="E238" s="185">
        <f t="shared" si="77"/>
        <v>0</v>
      </c>
      <c r="F238" s="185">
        <f t="shared" si="78"/>
        <v>0</v>
      </c>
      <c r="G238" s="184" t="s">
        <v>174</v>
      </c>
    </row>
    <row r="239" hidden="1" customHeight="1" spans="1:7">
      <c r="A239" s="182" t="s">
        <v>406</v>
      </c>
      <c r="B239" s="185">
        <v>0</v>
      </c>
      <c r="C239" s="185"/>
      <c r="D239" s="185"/>
      <c r="E239" s="185">
        <f t="shared" si="77"/>
        <v>0</v>
      </c>
      <c r="F239" s="185">
        <f t="shared" si="78"/>
        <v>0</v>
      </c>
      <c r="G239" s="184" t="s">
        <v>174</v>
      </c>
    </row>
    <row r="240" hidden="1" customHeight="1" spans="1:7">
      <c r="A240" s="182" t="s">
        <v>407</v>
      </c>
      <c r="B240" s="185">
        <v>0</v>
      </c>
      <c r="C240" s="185"/>
      <c r="D240" s="185"/>
      <c r="E240" s="185">
        <f t="shared" si="77"/>
        <v>0</v>
      </c>
      <c r="F240" s="185">
        <f t="shared" si="78"/>
        <v>0</v>
      </c>
      <c r="G240" s="184" t="s">
        <v>174</v>
      </c>
    </row>
    <row r="241" hidden="1" customHeight="1" spans="1:7">
      <c r="A241" s="182" t="s">
        <v>408</v>
      </c>
      <c r="B241" s="185">
        <v>0</v>
      </c>
      <c r="C241" s="185"/>
      <c r="D241" s="185"/>
      <c r="E241" s="185">
        <f t="shared" si="77"/>
        <v>0</v>
      </c>
      <c r="F241" s="185">
        <f t="shared" si="78"/>
        <v>0</v>
      </c>
      <c r="G241" s="184" t="s">
        <v>174</v>
      </c>
    </row>
    <row r="242" hidden="1" customHeight="1" spans="1:7">
      <c r="A242" s="182" t="s">
        <v>409</v>
      </c>
      <c r="B242" s="185">
        <v>0</v>
      </c>
      <c r="C242" s="185"/>
      <c r="D242" s="185"/>
      <c r="E242" s="185">
        <f t="shared" si="77"/>
        <v>0</v>
      </c>
      <c r="F242" s="185">
        <f t="shared" si="78"/>
        <v>0</v>
      </c>
      <c r="G242" s="184" t="s">
        <v>174</v>
      </c>
    </row>
    <row r="243" hidden="1" customHeight="1" spans="1:7">
      <c r="A243" s="182" t="s">
        <v>410</v>
      </c>
      <c r="B243" s="185">
        <v>0</v>
      </c>
      <c r="C243" s="185"/>
      <c r="D243" s="185"/>
      <c r="E243" s="185">
        <f t="shared" si="77"/>
        <v>0</v>
      </c>
      <c r="F243" s="185">
        <f t="shared" si="78"/>
        <v>0</v>
      </c>
      <c r="G243" s="184" t="s">
        <v>174</v>
      </c>
    </row>
    <row r="244" hidden="1" customHeight="1" spans="1:7">
      <c r="A244" s="182" t="s">
        <v>411</v>
      </c>
      <c r="B244" s="185">
        <v>0</v>
      </c>
      <c r="C244" s="185"/>
      <c r="D244" s="185"/>
      <c r="E244" s="185">
        <f t="shared" si="77"/>
        <v>0</v>
      </c>
      <c r="F244" s="185">
        <f t="shared" si="78"/>
        <v>0</v>
      </c>
      <c r="G244" s="184" t="s">
        <v>174</v>
      </c>
    </row>
    <row r="245" hidden="1" customHeight="1" spans="1:7">
      <c r="A245" s="182" t="s">
        <v>412</v>
      </c>
      <c r="B245" s="185">
        <v>36</v>
      </c>
      <c r="C245" s="185">
        <f>4</f>
        <v>4</v>
      </c>
      <c r="D245" s="185"/>
      <c r="E245" s="185">
        <f t="shared" si="77"/>
        <v>4</v>
      </c>
      <c r="F245" s="185">
        <f t="shared" si="78"/>
        <v>40</v>
      </c>
      <c r="G245" s="184" t="s">
        <v>174</v>
      </c>
    </row>
    <row r="246" hidden="1" customHeight="1" spans="1:7">
      <c r="A246" s="182" t="s">
        <v>413</v>
      </c>
      <c r="B246" s="183">
        <f>SUM(B247:B248)</f>
        <v>10814</v>
      </c>
      <c r="C246" s="183">
        <f t="shared" ref="B246:F246" si="79">SUM(C247:C248)</f>
        <v>0</v>
      </c>
      <c r="D246" s="183">
        <f t="shared" si="79"/>
        <v>-8523</v>
      </c>
      <c r="E246" s="183">
        <f t="shared" si="79"/>
        <v>-8523</v>
      </c>
      <c r="F246" s="183">
        <f t="shared" si="79"/>
        <v>2291</v>
      </c>
      <c r="G246" s="184" t="s">
        <v>172</v>
      </c>
    </row>
    <row r="247" hidden="1" customHeight="1" spans="1:7">
      <c r="A247" s="182" t="s">
        <v>414</v>
      </c>
      <c r="B247" s="185">
        <v>0</v>
      </c>
      <c r="C247" s="185"/>
      <c r="D247" s="185"/>
      <c r="E247" s="185">
        <f>C247+D247</f>
        <v>0</v>
      </c>
      <c r="F247" s="185">
        <f>B247+E247</f>
        <v>0</v>
      </c>
      <c r="G247" s="184" t="s">
        <v>174</v>
      </c>
    </row>
    <row r="248" hidden="1" customHeight="1" spans="1:7">
      <c r="A248" s="182" t="s">
        <v>415</v>
      </c>
      <c r="B248" s="185">
        <v>10814</v>
      </c>
      <c r="C248" s="185"/>
      <c r="D248" s="185">
        <v>-8523</v>
      </c>
      <c r="E248" s="185">
        <f>C248+D248</f>
        <v>-8523</v>
      </c>
      <c r="F248" s="185">
        <f>B248+E248</f>
        <v>2291</v>
      </c>
      <c r="G248" s="184" t="s">
        <v>174</v>
      </c>
    </row>
    <row r="249" customHeight="1" spans="1:7">
      <c r="A249" s="179" t="s">
        <v>416</v>
      </c>
      <c r="B249" s="180">
        <f>SUM(B250:B251)</f>
        <v>0</v>
      </c>
      <c r="C249" s="180">
        <f t="shared" ref="B249:F249" si="80">SUM(C250:C251)</f>
        <v>0</v>
      </c>
      <c r="D249" s="180">
        <f t="shared" si="80"/>
        <v>0</v>
      </c>
      <c r="E249" s="180">
        <f t="shared" si="80"/>
        <v>0</v>
      </c>
      <c r="F249" s="180">
        <f t="shared" si="80"/>
        <v>0</v>
      </c>
      <c r="G249" s="181" t="s">
        <v>170</v>
      </c>
    </row>
    <row r="250" hidden="1" customHeight="1" spans="1:7">
      <c r="A250" s="182" t="s">
        <v>417</v>
      </c>
      <c r="B250" s="185"/>
      <c r="C250" s="185"/>
      <c r="D250" s="185"/>
      <c r="E250" s="185"/>
      <c r="F250" s="185"/>
      <c r="G250" s="184" t="s">
        <v>172</v>
      </c>
    </row>
    <row r="251" hidden="1" customHeight="1" spans="1:7">
      <c r="A251" s="182" t="s">
        <v>418</v>
      </c>
      <c r="B251" s="185"/>
      <c r="C251" s="185"/>
      <c r="D251" s="185"/>
      <c r="E251" s="185"/>
      <c r="F251" s="185"/>
      <c r="G251" s="184" t="s">
        <v>172</v>
      </c>
    </row>
    <row r="252" customHeight="1" spans="1:7">
      <c r="A252" s="179" t="s">
        <v>419</v>
      </c>
      <c r="B252" s="180">
        <f>SUM(B253,B255,B265)</f>
        <v>37</v>
      </c>
      <c r="C252" s="180">
        <f t="shared" ref="B252:F252" si="81">SUM(C253,C255,C265)</f>
        <v>0</v>
      </c>
      <c r="D252" s="180">
        <f t="shared" si="81"/>
        <v>-37</v>
      </c>
      <c r="E252" s="180">
        <f t="shared" si="81"/>
        <v>-37</v>
      </c>
      <c r="F252" s="180">
        <f t="shared" si="81"/>
        <v>0</v>
      </c>
      <c r="G252" s="181" t="s">
        <v>170</v>
      </c>
    </row>
    <row r="253" hidden="1" customHeight="1" spans="1:7">
      <c r="A253" s="182" t="s">
        <v>420</v>
      </c>
      <c r="B253" s="183">
        <f>B254</f>
        <v>0</v>
      </c>
      <c r="C253" s="183">
        <f t="shared" ref="B253:F253" si="82">C254</f>
        <v>0</v>
      </c>
      <c r="D253" s="183">
        <f t="shared" si="82"/>
        <v>0</v>
      </c>
      <c r="E253" s="183">
        <f t="shared" si="82"/>
        <v>0</v>
      </c>
      <c r="F253" s="183">
        <f t="shared" si="82"/>
        <v>0</v>
      </c>
      <c r="G253" s="184" t="s">
        <v>172</v>
      </c>
    </row>
    <row r="254" hidden="1" customHeight="1" spans="1:7">
      <c r="A254" s="182" t="s">
        <v>421</v>
      </c>
      <c r="B254" s="185">
        <v>0</v>
      </c>
      <c r="C254" s="185"/>
      <c r="D254" s="185"/>
      <c r="E254" s="185">
        <f t="shared" ref="E254:E264" si="83">C254+D254</f>
        <v>0</v>
      </c>
      <c r="F254" s="185">
        <f t="shared" ref="F254:F264" si="84">B254+E254</f>
        <v>0</v>
      </c>
      <c r="G254" s="184" t="s">
        <v>174</v>
      </c>
    </row>
    <row r="255" hidden="1" customHeight="1" spans="1:7">
      <c r="A255" s="182" t="s">
        <v>422</v>
      </c>
      <c r="B255" s="183">
        <f>SUM(B256:B264)</f>
        <v>37</v>
      </c>
      <c r="C255" s="183">
        <f t="shared" ref="B255:F255" si="85">SUM(C256:C264)</f>
        <v>0</v>
      </c>
      <c r="D255" s="183">
        <f t="shared" si="85"/>
        <v>-37</v>
      </c>
      <c r="E255" s="183">
        <f t="shared" si="85"/>
        <v>-37</v>
      </c>
      <c r="F255" s="183">
        <f t="shared" si="85"/>
        <v>0</v>
      </c>
      <c r="G255" s="184" t="s">
        <v>172</v>
      </c>
    </row>
    <row r="256" hidden="1" customHeight="1" spans="1:7">
      <c r="A256" s="182" t="s">
        <v>423</v>
      </c>
      <c r="B256" s="185">
        <v>25</v>
      </c>
      <c r="C256" s="185"/>
      <c r="D256" s="185">
        <v>-25</v>
      </c>
      <c r="E256" s="185">
        <f t="shared" si="83"/>
        <v>-25</v>
      </c>
      <c r="F256" s="185">
        <f t="shared" si="84"/>
        <v>0</v>
      </c>
      <c r="G256" s="184" t="s">
        <v>174</v>
      </c>
    </row>
    <row r="257" hidden="1" customHeight="1" spans="1:7">
      <c r="A257" s="182" t="s">
        <v>424</v>
      </c>
      <c r="B257" s="185">
        <v>0</v>
      </c>
      <c r="C257" s="185"/>
      <c r="D257" s="185"/>
      <c r="E257" s="185">
        <f t="shared" si="83"/>
        <v>0</v>
      </c>
      <c r="F257" s="185">
        <f t="shared" si="84"/>
        <v>0</v>
      </c>
      <c r="G257" s="184" t="s">
        <v>174</v>
      </c>
    </row>
    <row r="258" hidden="1" customHeight="1" spans="1:7">
      <c r="A258" s="182" t="s">
        <v>425</v>
      </c>
      <c r="B258" s="185">
        <v>0</v>
      </c>
      <c r="C258" s="185"/>
      <c r="D258" s="185"/>
      <c r="E258" s="185">
        <f t="shared" si="83"/>
        <v>0</v>
      </c>
      <c r="F258" s="185">
        <f t="shared" si="84"/>
        <v>0</v>
      </c>
      <c r="G258" s="184" t="s">
        <v>174</v>
      </c>
    </row>
    <row r="259" hidden="1" customHeight="1" spans="1:7">
      <c r="A259" s="182" t="s">
        <v>426</v>
      </c>
      <c r="B259" s="185">
        <v>0</v>
      </c>
      <c r="C259" s="185"/>
      <c r="D259" s="185"/>
      <c r="E259" s="185">
        <f t="shared" si="83"/>
        <v>0</v>
      </c>
      <c r="F259" s="185">
        <f t="shared" si="84"/>
        <v>0</v>
      </c>
      <c r="G259" s="184" t="s">
        <v>174</v>
      </c>
    </row>
    <row r="260" hidden="1" customHeight="1" spans="1:7">
      <c r="A260" s="182" t="s">
        <v>427</v>
      </c>
      <c r="B260" s="185">
        <v>0</v>
      </c>
      <c r="C260" s="185"/>
      <c r="D260" s="185"/>
      <c r="E260" s="185">
        <f t="shared" si="83"/>
        <v>0</v>
      </c>
      <c r="F260" s="185">
        <f t="shared" si="84"/>
        <v>0</v>
      </c>
      <c r="G260" s="184" t="s">
        <v>174</v>
      </c>
    </row>
    <row r="261" hidden="1" customHeight="1" spans="1:7">
      <c r="A261" s="182" t="s">
        <v>428</v>
      </c>
      <c r="B261" s="185">
        <v>0</v>
      </c>
      <c r="C261" s="185"/>
      <c r="D261" s="185"/>
      <c r="E261" s="185">
        <f t="shared" si="83"/>
        <v>0</v>
      </c>
      <c r="F261" s="185">
        <f t="shared" si="84"/>
        <v>0</v>
      </c>
      <c r="G261" s="184" t="s">
        <v>174</v>
      </c>
    </row>
    <row r="262" hidden="1" customHeight="1" spans="1:7">
      <c r="A262" s="182" t="s">
        <v>429</v>
      </c>
      <c r="B262" s="185">
        <v>12</v>
      </c>
      <c r="C262" s="185"/>
      <c r="D262" s="185">
        <v>-12</v>
      </c>
      <c r="E262" s="185">
        <f t="shared" si="83"/>
        <v>-12</v>
      </c>
      <c r="F262" s="185">
        <f t="shared" si="84"/>
        <v>0</v>
      </c>
      <c r="G262" s="184" t="s">
        <v>174</v>
      </c>
    </row>
    <row r="263" hidden="1" customHeight="1" spans="1:7">
      <c r="A263" s="182" t="s">
        <v>430</v>
      </c>
      <c r="B263" s="185">
        <v>0</v>
      </c>
      <c r="C263" s="185"/>
      <c r="D263" s="185"/>
      <c r="E263" s="185">
        <f t="shared" si="83"/>
        <v>0</v>
      </c>
      <c r="F263" s="185">
        <f t="shared" si="84"/>
        <v>0</v>
      </c>
      <c r="G263" s="184" t="s">
        <v>174</v>
      </c>
    </row>
    <row r="264" hidden="1" customHeight="1" spans="1:7">
      <c r="A264" s="182" t="s">
        <v>431</v>
      </c>
      <c r="B264" s="185">
        <v>0</v>
      </c>
      <c r="C264" s="185"/>
      <c r="D264" s="185"/>
      <c r="E264" s="185">
        <f t="shared" si="83"/>
        <v>0</v>
      </c>
      <c r="F264" s="185">
        <f t="shared" si="84"/>
        <v>0</v>
      </c>
      <c r="G264" s="184" t="s">
        <v>174</v>
      </c>
    </row>
    <row r="265" hidden="1" customHeight="1" spans="1:7">
      <c r="A265" s="182" t="s">
        <v>432</v>
      </c>
      <c r="B265" s="183">
        <f>SUM(B266)</f>
        <v>0</v>
      </c>
      <c r="C265" s="183">
        <f t="shared" ref="B265:F265" si="86">SUM(C266)</f>
        <v>0</v>
      </c>
      <c r="D265" s="183">
        <f t="shared" si="86"/>
        <v>0</v>
      </c>
      <c r="E265" s="183">
        <f t="shared" si="86"/>
        <v>0</v>
      </c>
      <c r="F265" s="183">
        <f t="shared" si="86"/>
        <v>0</v>
      </c>
      <c r="G265" s="184" t="s">
        <v>172</v>
      </c>
    </row>
    <row r="266" hidden="1" customHeight="1" spans="1:7">
      <c r="A266" s="182" t="s">
        <v>433</v>
      </c>
      <c r="B266" s="185">
        <v>0</v>
      </c>
      <c r="C266" s="185"/>
      <c r="D266" s="185"/>
      <c r="E266" s="185">
        <f t="shared" ref="E266:E270" si="87">C266+D266</f>
        <v>0</v>
      </c>
      <c r="F266" s="185">
        <f t="shared" ref="F266:F270" si="88">B266+E266</f>
        <v>0</v>
      </c>
      <c r="G266" s="184" t="s">
        <v>174</v>
      </c>
    </row>
    <row r="267" customHeight="1" spans="1:7">
      <c r="A267" s="179" t="s">
        <v>434</v>
      </c>
      <c r="B267" s="180">
        <f>SUM(B268,B271,B282,B289,B297,B306,B322,B332,B342,B350,B356)</f>
        <v>3633.05</v>
      </c>
      <c r="C267" s="180">
        <f t="shared" ref="B267:F267" si="89">SUM(C268,C271,C282,C289,C297,C306,C322,C332,C342,C350,C356)</f>
        <v>2385</v>
      </c>
      <c r="D267" s="180">
        <f t="shared" si="89"/>
        <v>-1647</v>
      </c>
      <c r="E267" s="180">
        <f t="shared" si="89"/>
        <v>738</v>
      </c>
      <c r="F267" s="180">
        <f t="shared" si="89"/>
        <v>4371.05</v>
      </c>
      <c r="G267" s="181" t="s">
        <v>170</v>
      </c>
    </row>
    <row r="268" hidden="1" customHeight="1" spans="1:7">
      <c r="A268" s="182" t="s">
        <v>435</v>
      </c>
      <c r="B268" s="183">
        <f>SUM(B269:B270)</f>
        <v>5</v>
      </c>
      <c r="C268" s="183">
        <f t="shared" ref="B268:F268" si="90">SUM(C269:C270)</f>
        <v>0</v>
      </c>
      <c r="D268" s="183">
        <f t="shared" si="90"/>
        <v>0</v>
      </c>
      <c r="E268" s="183">
        <f t="shared" si="90"/>
        <v>0</v>
      </c>
      <c r="F268" s="183">
        <f t="shared" si="90"/>
        <v>5</v>
      </c>
      <c r="G268" s="184" t="s">
        <v>172</v>
      </c>
    </row>
    <row r="269" hidden="1" customHeight="1" spans="1:7">
      <c r="A269" s="182" t="s">
        <v>436</v>
      </c>
      <c r="B269" s="185">
        <v>0</v>
      </c>
      <c r="C269" s="185"/>
      <c r="D269" s="185"/>
      <c r="E269" s="185">
        <f t="shared" si="87"/>
        <v>0</v>
      </c>
      <c r="F269" s="185">
        <f t="shared" si="88"/>
        <v>0</v>
      </c>
      <c r="G269" s="184" t="s">
        <v>174</v>
      </c>
    </row>
    <row r="270" hidden="1" customHeight="1" spans="1:7">
      <c r="A270" s="182" t="s">
        <v>437</v>
      </c>
      <c r="B270" s="185">
        <v>5</v>
      </c>
      <c r="C270" s="185"/>
      <c r="D270" s="185"/>
      <c r="E270" s="185">
        <f t="shared" si="87"/>
        <v>0</v>
      </c>
      <c r="F270" s="185">
        <f t="shared" si="88"/>
        <v>5</v>
      </c>
      <c r="G270" s="184" t="s">
        <v>174</v>
      </c>
    </row>
    <row r="271" hidden="1" customHeight="1" spans="1:7">
      <c r="A271" s="182" t="s">
        <v>438</v>
      </c>
      <c r="B271" s="183">
        <f>SUM(B272:B281)</f>
        <v>3338.05</v>
      </c>
      <c r="C271" s="183">
        <f t="shared" ref="B271:F271" si="91">SUM(C272:C281)</f>
        <v>1514</v>
      </c>
      <c r="D271" s="183">
        <f t="shared" si="91"/>
        <v>-1456</v>
      </c>
      <c r="E271" s="183">
        <f t="shared" si="91"/>
        <v>58</v>
      </c>
      <c r="F271" s="183">
        <f t="shared" si="91"/>
        <v>3396.05</v>
      </c>
      <c r="G271" s="184" t="s">
        <v>172</v>
      </c>
    </row>
    <row r="272" hidden="1" customHeight="1" spans="1:7">
      <c r="A272" s="182" t="s">
        <v>439</v>
      </c>
      <c r="B272" s="185">
        <v>0</v>
      </c>
      <c r="C272" s="185"/>
      <c r="D272" s="185"/>
      <c r="E272" s="185">
        <f t="shared" ref="E272:E281" si="92">C272+D272</f>
        <v>0</v>
      </c>
      <c r="F272" s="185">
        <f t="shared" ref="F272:F281" si="93">B272+E272</f>
        <v>0</v>
      </c>
      <c r="G272" s="184" t="s">
        <v>174</v>
      </c>
    </row>
    <row r="273" hidden="1" customHeight="1" spans="1:7">
      <c r="A273" s="182" t="s">
        <v>440</v>
      </c>
      <c r="B273" s="185">
        <v>0</v>
      </c>
      <c r="C273" s="185">
        <v>372</v>
      </c>
      <c r="D273" s="185"/>
      <c r="E273" s="185">
        <f t="shared" si="92"/>
        <v>372</v>
      </c>
      <c r="F273" s="185">
        <f t="shared" si="93"/>
        <v>372</v>
      </c>
      <c r="G273" s="184" t="s">
        <v>174</v>
      </c>
    </row>
    <row r="274" hidden="1" customHeight="1" spans="1:7">
      <c r="A274" s="182" t="s">
        <v>441</v>
      </c>
      <c r="B274" s="185">
        <v>0</v>
      </c>
      <c r="C274" s="185"/>
      <c r="D274" s="185"/>
      <c r="E274" s="185">
        <f t="shared" si="92"/>
        <v>0</v>
      </c>
      <c r="F274" s="185">
        <f t="shared" si="93"/>
        <v>0</v>
      </c>
      <c r="G274" s="184" t="s">
        <v>174</v>
      </c>
    </row>
    <row r="275" hidden="1" customHeight="1" spans="1:7">
      <c r="A275" s="182" t="s">
        <v>442</v>
      </c>
      <c r="B275" s="185">
        <v>0</v>
      </c>
      <c r="C275" s="185"/>
      <c r="D275" s="185"/>
      <c r="E275" s="185">
        <f t="shared" si="92"/>
        <v>0</v>
      </c>
      <c r="F275" s="185">
        <f t="shared" si="93"/>
        <v>0</v>
      </c>
      <c r="G275" s="184" t="s">
        <v>174</v>
      </c>
    </row>
    <row r="276" hidden="1" customHeight="1" spans="1:7">
      <c r="A276" s="182" t="s">
        <v>443</v>
      </c>
      <c r="B276" s="185">
        <v>1733</v>
      </c>
      <c r="C276" s="185">
        <v>1142</v>
      </c>
      <c r="D276" s="185">
        <v>-1334</v>
      </c>
      <c r="E276" s="185">
        <f t="shared" si="92"/>
        <v>-192</v>
      </c>
      <c r="F276" s="185">
        <f t="shared" si="93"/>
        <v>1541</v>
      </c>
      <c r="G276" s="184" t="s">
        <v>174</v>
      </c>
    </row>
    <row r="277" hidden="1" customHeight="1" spans="1:7">
      <c r="A277" s="182" t="s">
        <v>444</v>
      </c>
      <c r="B277" s="185">
        <v>0</v>
      </c>
      <c r="C277" s="185"/>
      <c r="D277" s="185"/>
      <c r="E277" s="185">
        <f t="shared" si="92"/>
        <v>0</v>
      </c>
      <c r="F277" s="185">
        <f t="shared" si="93"/>
        <v>0</v>
      </c>
      <c r="G277" s="184" t="s">
        <v>174</v>
      </c>
    </row>
    <row r="278" hidden="1" customHeight="1" spans="1:7">
      <c r="A278" s="182" t="s">
        <v>445</v>
      </c>
      <c r="B278" s="185">
        <v>0</v>
      </c>
      <c r="C278" s="185"/>
      <c r="D278" s="185"/>
      <c r="E278" s="185">
        <f t="shared" si="92"/>
        <v>0</v>
      </c>
      <c r="F278" s="185">
        <f t="shared" si="93"/>
        <v>0</v>
      </c>
      <c r="G278" s="184" t="s">
        <v>174</v>
      </c>
    </row>
    <row r="279" hidden="1" customHeight="1" spans="1:7">
      <c r="A279" s="182" t="s">
        <v>446</v>
      </c>
      <c r="B279" s="185">
        <v>0</v>
      </c>
      <c r="C279" s="185"/>
      <c r="D279" s="185"/>
      <c r="E279" s="185">
        <f t="shared" si="92"/>
        <v>0</v>
      </c>
      <c r="F279" s="185">
        <f t="shared" si="93"/>
        <v>0</v>
      </c>
      <c r="G279" s="184" t="s">
        <v>174</v>
      </c>
    </row>
    <row r="280" hidden="1" customHeight="1" spans="1:7">
      <c r="A280" s="182" t="s">
        <v>447</v>
      </c>
      <c r="B280" s="185">
        <v>0</v>
      </c>
      <c r="C280" s="185"/>
      <c r="D280" s="185"/>
      <c r="E280" s="185">
        <f t="shared" si="92"/>
        <v>0</v>
      </c>
      <c r="F280" s="185">
        <f t="shared" si="93"/>
        <v>0</v>
      </c>
      <c r="G280" s="184" t="s">
        <v>174</v>
      </c>
    </row>
    <row r="281" hidden="1" customHeight="1" spans="1:7">
      <c r="A281" s="182" t="s">
        <v>448</v>
      </c>
      <c r="B281" s="186">
        <f>1605.36-0.26-0.05</f>
        <v>1605.05</v>
      </c>
      <c r="C281" s="185"/>
      <c r="D281" s="185">
        <v>-122</v>
      </c>
      <c r="E281" s="185">
        <f t="shared" si="92"/>
        <v>-122</v>
      </c>
      <c r="F281" s="185">
        <f t="shared" si="93"/>
        <v>1483.05</v>
      </c>
      <c r="G281" s="184" t="s">
        <v>174</v>
      </c>
    </row>
    <row r="282" hidden="1" customHeight="1" spans="1:7">
      <c r="A282" s="182" t="s">
        <v>449</v>
      </c>
      <c r="B282" s="183">
        <f>SUM(B283:B288)</f>
        <v>0</v>
      </c>
      <c r="C282" s="183">
        <f t="shared" ref="B282:F282" si="94">SUM(C283:C288)</f>
        <v>0</v>
      </c>
      <c r="D282" s="183">
        <f t="shared" si="94"/>
        <v>0</v>
      </c>
      <c r="E282" s="183">
        <f t="shared" si="94"/>
        <v>0</v>
      </c>
      <c r="F282" s="183">
        <f t="shared" si="94"/>
        <v>0</v>
      </c>
      <c r="G282" s="184" t="s">
        <v>172</v>
      </c>
    </row>
    <row r="283" hidden="1" customHeight="1" spans="1:7">
      <c r="A283" s="182" t="s">
        <v>450</v>
      </c>
      <c r="B283" s="185">
        <v>0</v>
      </c>
      <c r="C283" s="185"/>
      <c r="D283" s="185"/>
      <c r="E283" s="185">
        <f t="shared" ref="E283:E288" si="95">C283+D283</f>
        <v>0</v>
      </c>
      <c r="F283" s="185">
        <f t="shared" ref="F283:F288" si="96">B283+E283</f>
        <v>0</v>
      </c>
      <c r="G283" s="184" t="s">
        <v>174</v>
      </c>
    </row>
    <row r="284" hidden="1" customHeight="1" spans="1:7">
      <c r="A284" s="182" t="s">
        <v>451</v>
      </c>
      <c r="B284" s="185">
        <v>0</v>
      </c>
      <c r="C284" s="185"/>
      <c r="D284" s="185"/>
      <c r="E284" s="185">
        <f t="shared" si="95"/>
        <v>0</v>
      </c>
      <c r="F284" s="185">
        <f t="shared" si="96"/>
        <v>0</v>
      </c>
      <c r="G284" s="184" t="s">
        <v>174</v>
      </c>
    </row>
    <row r="285" hidden="1" customHeight="1" spans="1:7">
      <c r="A285" s="182" t="s">
        <v>452</v>
      </c>
      <c r="B285" s="185">
        <v>0</v>
      </c>
      <c r="C285" s="185"/>
      <c r="D285" s="185"/>
      <c r="E285" s="185">
        <f t="shared" si="95"/>
        <v>0</v>
      </c>
      <c r="F285" s="185">
        <f t="shared" si="96"/>
        <v>0</v>
      </c>
      <c r="G285" s="184" t="s">
        <v>174</v>
      </c>
    </row>
    <row r="286" hidden="1" customHeight="1" spans="1:7">
      <c r="A286" s="182" t="s">
        <v>453</v>
      </c>
      <c r="B286" s="185">
        <v>0</v>
      </c>
      <c r="C286" s="185"/>
      <c r="D286" s="185"/>
      <c r="E286" s="185">
        <f t="shared" si="95"/>
        <v>0</v>
      </c>
      <c r="F286" s="185">
        <f t="shared" si="96"/>
        <v>0</v>
      </c>
      <c r="G286" s="184" t="s">
        <v>174</v>
      </c>
    </row>
    <row r="287" hidden="1" customHeight="1" spans="1:7">
      <c r="A287" s="182" t="s">
        <v>454</v>
      </c>
      <c r="B287" s="185">
        <v>0</v>
      </c>
      <c r="C287" s="185"/>
      <c r="D287" s="185"/>
      <c r="E287" s="185">
        <f t="shared" si="95"/>
        <v>0</v>
      </c>
      <c r="F287" s="185">
        <f t="shared" si="96"/>
        <v>0</v>
      </c>
      <c r="G287" s="184" t="s">
        <v>174</v>
      </c>
    </row>
    <row r="288" hidden="1" customHeight="1" spans="1:7">
      <c r="A288" s="182" t="s">
        <v>455</v>
      </c>
      <c r="B288" s="185">
        <v>0</v>
      </c>
      <c r="C288" s="185"/>
      <c r="D288" s="185"/>
      <c r="E288" s="185">
        <f t="shared" si="95"/>
        <v>0</v>
      </c>
      <c r="F288" s="185">
        <f t="shared" si="96"/>
        <v>0</v>
      </c>
      <c r="G288" s="184" t="s">
        <v>174</v>
      </c>
    </row>
    <row r="289" hidden="1" customHeight="1" spans="1:7">
      <c r="A289" s="182" t="s">
        <v>456</v>
      </c>
      <c r="B289" s="183">
        <f>SUM(B290:B296)</f>
        <v>0</v>
      </c>
      <c r="C289" s="183">
        <f t="shared" ref="B289:F289" si="97">SUM(C290:C296)</f>
        <v>3</v>
      </c>
      <c r="D289" s="183">
        <f t="shared" si="97"/>
        <v>0</v>
      </c>
      <c r="E289" s="183">
        <f t="shared" si="97"/>
        <v>3</v>
      </c>
      <c r="F289" s="183">
        <f t="shared" si="97"/>
        <v>3</v>
      </c>
      <c r="G289" s="184" t="s">
        <v>172</v>
      </c>
    </row>
    <row r="290" hidden="1" customHeight="1" spans="1:7">
      <c r="A290" s="182" t="s">
        <v>457</v>
      </c>
      <c r="B290" s="185">
        <v>0</v>
      </c>
      <c r="C290" s="185"/>
      <c r="D290" s="185"/>
      <c r="E290" s="185">
        <f t="shared" ref="E290:E296" si="98">C290+D290</f>
        <v>0</v>
      </c>
      <c r="F290" s="185">
        <f t="shared" ref="F290:F296" si="99">B290+E290</f>
        <v>0</v>
      </c>
      <c r="G290" s="184" t="s">
        <v>174</v>
      </c>
    </row>
    <row r="291" hidden="1" customHeight="1" spans="1:7">
      <c r="A291" s="182" t="s">
        <v>458</v>
      </c>
      <c r="B291" s="185">
        <v>0</v>
      </c>
      <c r="C291" s="185"/>
      <c r="D291" s="185"/>
      <c r="E291" s="185">
        <f t="shared" si="98"/>
        <v>0</v>
      </c>
      <c r="F291" s="185">
        <f t="shared" si="99"/>
        <v>0</v>
      </c>
      <c r="G291" s="184" t="s">
        <v>174</v>
      </c>
    </row>
    <row r="292" hidden="1" customHeight="1" spans="1:7">
      <c r="A292" s="182" t="s">
        <v>459</v>
      </c>
      <c r="B292" s="185">
        <v>0</v>
      </c>
      <c r="C292" s="185"/>
      <c r="D292" s="185"/>
      <c r="E292" s="185">
        <f t="shared" si="98"/>
        <v>0</v>
      </c>
      <c r="F292" s="185">
        <f t="shared" si="99"/>
        <v>0</v>
      </c>
      <c r="G292" s="184" t="s">
        <v>174</v>
      </c>
    </row>
    <row r="293" hidden="1" customHeight="1" spans="1:7">
      <c r="A293" s="182" t="s">
        <v>460</v>
      </c>
      <c r="B293" s="185">
        <v>0</v>
      </c>
      <c r="C293" s="185"/>
      <c r="D293" s="185"/>
      <c r="E293" s="185">
        <f t="shared" si="98"/>
        <v>0</v>
      </c>
      <c r="F293" s="185">
        <f t="shared" si="99"/>
        <v>0</v>
      </c>
      <c r="G293" s="184" t="s">
        <v>174</v>
      </c>
    </row>
    <row r="294" hidden="1" customHeight="1" spans="1:7">
      <c r="A294" s="182" t="s">
        <v>461</v>
      </c>
      <c r="B294" s="185">
        <v>0</v>
      </c>
      <c r="C294" s="185"/>
      <c r="D294" s="185"/>
      <c r="E294" s="185">
        <f t="shared" si="98"/>
        <v>0</v>
      </c>
      <c r="F294" s="185">
        <f t="shared" si="99"/>
        <v>0</v>
      </c>
      <c r="G294" s="184" t="s">
        <v>174</v>
      </c>
    </row>
    <row r="295" hidden="1" customHeight="1" spans="1:7">
      <c r="A295" s="182" t="s">
        <v>462</v>
      </c>
      <c r="B295" s="185">
        <v>0</v>
      </c>
      <c r="C295" s="185"/>
      <c r="D295" s="185"/>
      <c r="E295" s="185">
        <f t="shared" si="98"/>
        <v>0</v>
      </c>
      <c r="F295" s="185">
        <f t="shared" si="99"/>
        <v>0</v>
      </c>
      <c r="G295" s="184" t="s">
        <v>174</v>
      </c>
    </row>
    <row r="296" hidden="1" customHeight="1" spans="1:7">
      <c r="A296" s="182" t="s">
        <v>463</v>
      </c>
      <c r="B296" s="185">
        <v>0</v>
      </c>
      <c r="C296" s="185">
        <v>3</v>
      </c>
      <c r="D296" s="185"/>
      <c r="E296" s="185">
        <f t="shared" si="98"/>
        <v>3</v>
      </c>
      <c r="F296" s="185">
        <f t="shared" si="99"/>
        <v>3</v>
      </c>
      <c r="G296" s="184" t="s">
        <v>174</v>
      </c>
    </row>
    <row r="297" hidden="1" customHeight="1" spans="1:7">
      <c r="A297" s="182" t="s">
        <v>464</v>
      </c>
      <c r="B297" s="183">
        <f>SUM(B298:B305)</f>
        <v>0</v>
      </c>
      <c r="C297" s="183">
        <f t="shared" ref="B297:F297" si="100">SUM(C298:C305)</f>
        <v>33</v>
      </c>
      <c r="D297" s="183">
        <f t="shared" si="100"/>
        <v>0</v>
      </c>
      <c r="E297" s="183">
        <f t="shared" si="100"/>
        <v>33</v>
      </c>
      <c r="F297" s="183">
        <f t="shared" si="100"/>
        <v>33</v>
      </c>
      <c r="G297" s="184" t="s">
        <v>172</v>
      </c>
    </row>
    <row r="298" hidden="1" customHeight="1" spans="1:7">
      <c r="A298" s="182" t="s">
        <v>465</v>
      </c>
      <c r="B298" s="185">
        <v>0</v>
      </c>
      <c r="C298" s="185"/>
      <c r="D298" s="185"/>
      <c r="E298" s="185">
        <f t="shared" ref="E298:E305" si="101">C298+D298</f>
        <v>0</v>
      </c>
      <c r="F298" s="185">
        <f t="shared" ref="F298:F305" si="102">B298+E298</f>
        <v>0</v>
      </c>
      <c r="G298" s="184" t="s">
        <v>174</v>
      </c>
    </row>
    <row r="299" hidden="1" customHeight="1" spans="1:7">
      <c r="A299" s="182" t="s">
        <v>466</v>
      </c>
      <c r="B299" s="185">
        <v>0</v>
      </c>
      <c r="C299" s="185"/>
      <c r="D299" s="185"/>
      <c r="E299" s="185">
        <f t="shared" si="101"/>
        <v>0</v>
      </c>
      <c r="F299" s="185">
        <f t="shared" si="102"/>
        <v>0</v>
      </c>
      <c r="G299" s="184" t="s">
        <v>174</v>
      </c>
    </row>
    <row r="300" hidden="1" customHeight="1" spans="1:7">
      <c r="A300" s="182" t="s">
        <v>467</v>
      </c>
      <c r="B300" s="185">
        <v>0</v>
      </c>
      <c r="C300" s="185"/>
      <c r="D300" s="185"/>
      <c r="E300" s="185">
        <f t="shared" si="101"/>
        <v>0</v>
      </c>
      <c r="F300" s="185">
        <f t="shared" si="102"/>
        <v>0</v>
      </c>
      <c r="G300" s="184" t="s">
        <v>174</v>
      </c>
    </row>
    <row r="301" hidden="1" customHeight="1" spans="1:7">
      <c r="A301" s="182" t="s">
        <v>468</v>
      </c>
      <c r="B301" s="185">
        <v>0</v>
      </c>
      <c r="C301" s="185"/>
      <c r="D301" s="185"/>
      <c r="E301" s="185">
        <f t="shared" si="101"/>
        <v>0</v>
      </c>
      <c r="F301" s="185">
        <f t="shared" si="102"/>
        <v>0</v>
      </c>
      <c r="G301" s="184" t="s">
        <v>174</v>
      </c>
    </row>
    <row r="302" hidden="1" customHeight="1" spans="1:7">
      <c r="A302" s="182" t="s">
        <v>469</v>
      </c>
      <c r="B302" s="185">
        <v>0</v>
      </c>
      <c r="C302" s="185"/>
      <c r="D302" s="185"/>
      <c r="E302" s="185">
        <f t="shared" si="101"/>
        <v>0</v>
      </c>
      <c r="F302" s="185">
        <f t="shared" si="102"/>
        <v>0</v>
      </c>
      <c r="G302" s="184" t="s">
        <v>174</v>
      </c>
    </row>
    <row r="303" hidden="1" customHeight="1" spans="1:7">
      <c r="A303" s="182" t="s">
        <v>470</v>
      </c>
      <c r="B303" s="185">
        <v>0</v>
      </c>
      <c r="C303" s="185"/>
      <c r="D303" s="185"/>
      <c r="E303" s="185">
        <f t="shared" si="101"/>
        <v>0</v>
      </c>
      <c r="F303" s="185">
        <f t="shared" si="102"/>
        <v>0</v>
      </c>
      <c r="G303" s="184" t="s">
        <v>174</v>
      </c>
    </row>
    <row r="304" hidden="1" customHeight="1" spans="1:7">
      <c r="A304" s="182" t="s">
        <v>471</v>
      </c>
      <c r="B304" s="185">
        <v>0</v>
      </c>
      <c r="C304" s="185"/>
      <c r="D304" s="185"/>
      <c r="E304" s="185">
        <f t="shared" si="101"/>
        <v>0</v>
      </c>
      <c r="F304" s="185">
        <f t="shared" si="102"/>
        <v>0</v>
      </c>
      <c r="G304" s="184" t="s">
        <v>174</v>
      </c>
    </row>
    <row r="305" hidden="1" customHeight="1" spans="1:7">
      <c r="A305" s="182" t="s">
        <v>472</v>
      </c>
      <c r="B305" s="185">
        <v>0</v>
      </c>
      <c r="C305" s="185">
        <v>33</v>
      </c>
      <c r="D305" s="185"/>
      <c r="E305" s="185">
        <f t="shared" si="101"/>
        <v>33</v>
      </c>
      <c r="F305" s="185">
        <f t="shared" si="102"/>
        <v>33</v>
      </c>
      <c r="G305" s="184" t="s">
        <v>174</v>
      </c>
    </row>
    <row r="306" hidden="1" customHeight="1" spans="1:7">
      <c r="A306" s="182" t="s">
        <v>473</v>
      </c>
      <c r="B306" s="183">
        <f>SUM(B307:B321)</f>
        <v>280</v>
      </c>
      <c r="C306" s="183">
        <f t="shared" ref="B306:F306" si="103">SUM(C307:C321)</f>
        <v>326</v>
      </c>
      <c r="D306" s="183">
        <f t="shared" si="103"/>
        <v>-191</v>
      </c>
      <c r="E306" s="183">
        <f t="shared" si="103"/>
        <v>135</v>
      </c>
      <c r="F306" s="183">
        <f t="shared" si="103"/>
        <v>415</v>
      </c>
      <c r="G306" s="184" t="s">
        <v>172</v>
      </c>
    </row>
    <row r="307" hidden="1" customHeight="1" spans="1:7">
      <c r="A307" s="182" t="s">
        <v>474</v>
      </c>
      <c r="B307" s="185">
        <v>0</v>
      </c>
      <c r="C307" s="185"/>
      <c r="D307" s="185"/>
      <c r="E307" s="185">
        <f t="shared" ref="E307:E321" si="104">C307+D307</f>
        <v>0</v>
      </c>
      <c r="F307" s="185">
        <f t="shared" ref="F307:F321" si="105">B307+E307</f>
        <v>0</v>
      </c>
      <c r="G307" s="184" t="s">
        <v>174</v>
      </c>
    </row>
    <row r="308" hidden="1" customHeight="1" spans="1:7">
      <c r="A308" s="182" t="s">
        <v>475</v>
      </c>
      <c r="B308" s="185">
        <v>0</v>
      </c>
      <c r="C308" s="185">
        <v>60</v>
      </c>
      <c r="D308" s="185"/>
      <c r="E308" s="185">
        <f t="shared" si="104"/>
        <v>60</v>
      </c>
      <c r="F308" s="185">
        <f t="shared" si="105"/>
        <v>60</v>
      </c>
      <c r="G308" s="184" t="s">
        <v>174</v>
      </c>
    </row>
    <row r="309" hidden="1" customHeight="1" spans="1:7">
      <c r="A309" s="182" t="s">
        <v>476</v>
      </c>
      <c r="B309" s="185">
        <v>0</v>
      </c>
      <c r="C309" s="185"/>
      <c r="D309" s="185"/>
      <c r="E309" s="185">
        <f t="shared" si="104"/>
        <v>0</v>
      </c>
      <c r="F309" s="185">
        <f t="shared" si="105"/>
        <v>0</v>
      </c>
      <c r="G309" s="184" t="s">
        <v>174</v>
      </c>
    </row>
    <row r="310" hidden="1" customHeight="1" spans="1:7">
      <c r="A310" s="182" t="s">
        <v>477</v>
      </c>
      <c r="B310" s="185">
        <v>206</v>
      </c>
      <c r="C310" s="185">
        <v>117</v>
      </c>
      <c r="D310" s="185">
        <v>-191</v>
      </c>
      <c r="E310" s="185">
        <f t="shared" si="104"/>
        <v>-74</v>
      </c>
      <c r="F310" s="185">
        <f t="shared" si="105"/>
        <v>132</v>
      </c>
      <c r="G310" s="184" t="s">
        <v>174</v>
      </c>
    </row>
    <row r="311" hidden="1" customHeight="1" spans="1:7">
      <c r="A311" s="182" t="s">
        <v>478</v>
      </c>
      <c r="B311" s="185">
        <v>0</v>
      </c>
      <c r="C311" s="185"/>
      <c r="D311" s="185"/>
      <c r="E311" s="185">
        <f t="shared" si="104"/>
        <v>0</v>
      </c>
      <c r="F311" s="185">
        <f t="shared" si="105"/>
        <v>0</v>
      </c>
      <c r="G311" s="184" t="s">
        <v>174</v>
      </c>
    </row>
    <row r="312" hidden="1" customHeight="1" spans="1:7">
      <c r="A312" s="182" t="s">
        <v>479</v>
      </c>
      <c r="B312" s="185">
        <v>0</v>
      </c>
      <c r="C312" s="185">
        <v>67</v>
      </c>
      <c r="D312" s="185"/>
      <c r="E312" s="185">
        <f t="shared" si="104"/>
        <v>67</v>
      </c>
      <c r="F312" s="185">
        <f t="shared" si="105"/>
        <v>67</v>
      </c>
      <c r="G312" s="184" t="s">
        <v>174</v>
      </c>
    </row>
    <row r="313" hidden="1" customHeight="1" spans="1:7">
      <c r="A313" s="182" t="s">
        <v>480</v>
      </c>
      <c r="B313" s="185">
        <v>0</v>
      </c>
      <c r="C313" s="185">
        <v>15</v>
      </c>
      <c r="D313" s="185"/>
      <c r="E313" s="185">
        <f t="shared" si="104"/>
        <v>15</v>
      </c>
      <c r="F313" s="185">
        <f t="shared" si="105"/>
        <v>15</v>
      </c>
      <c r="G313" s="184" t="s">
        <v>174</v>
      </c>
    </row>
    <row r="314" hidden="1" customHeight="1" spans="1:7">
      <c r="A314" s="182" t="s">
        <v>481</v>
      </c>
      <c r="B314" s="185">
        <v>0</v>
      </c>
      <c r="C314" s="185"/>
      <c r="D314" s="185"/>
      <c r="E314" s="185">
        <f t="shared" si="104"/>
        <v>0</v>
      </c>
      <c r="F314" s="185">
        <f t="shared" si="105"/>
        <v>0</v>
      </c>
      <c r="G314" s="184" t="s">
        <v>174</v>
      </c>
    </row>
    <row r="315" hidden="1" customHeight="1" spans="1:7">
      <c r="A315" s="182" t="s">
        <v>482</v>
      </c>
      <c r="B315" s="185">
        <v>0</v>
      </c>
      <c r="C315" s="185"/>
      <c r="D315" s="185"/>
      <c r="E315" s="185">
        <f t="shared" si="104"/>
        <v>0</v>
      </c>
      <c r="F315" s="185">
        <f t="shared" si="105"/>
        <v>0</v>
      </c>
      <c r="G315" s="184" t="s">
        <v>174</v>
      </c>
    </row>
    <row r="316" hidden="1" customHeight="1" spans="1:7">
      <c r="A316" s="182" t="s">
        <v>483</v>
      </c>
      <c r="B316" s="185">
        <v>0</v>
      </c>
      <c r="C316" s="185">
        <v>17</v>
      </c>
      <c r="D316" s="185"/>
      <c r="E316" s="185">
        <f t="shared" si="104"/>
        <v>17</v>
      </c>
      <c r="F316" s="185">
        <f t="shared" si="105"/>
        <v>17</v>
      </c>
      <c r="G316" s="184" t="s">
        <v>174</v>
      </c>
    </row>
    <row r="317" hidden="1" customHeight="1" spans="1:7">
      <c r="A317" s="182" t="s">
        <v>484</v>
      </c>
      <c r="B317" s="185">
        <v>0</v>
      </c>
      <c r="C317" s="185"/>
      <c r="D317" s="185"/>
      <c r="E317" s="185">
        <f t="shared" si="104"/>
        <v>0</v>
      </c>
      <c r="F317" s="185">
        <f t="shared" si="105"/>
        <v>0</v>
      </c>
      <c r="G317" s="184" t="s">
        <v>174</v>
      </c>
    </row>
    <row r="318" hidden="1" customHeight="1" spans="1:7">
      <c r="A318" s="182" t="s">
        <v>485</v>
      </c>
      <c r="B318" s="185">
        <v>0</v>
      </c>
      <c r="C318" s="185"/>
      <c r="D318" s="185"/>
      <c r="E318" s="185">
        <f t="shared" si="104"/>
        <v>0</v>
      </c>
      <c r="F318" s="185">
        <f t="shared" si="105"/>
        <v>0</v>
      </c>
      <c r="G318" s="184" t="s">
        <v>174</v>
      </c>
    </row>
    <row r="319" hidden="1" customHeight="1" spans="1:7">
      <c r="A319" s="182" t="s">
        <v>486</v>
      </c>
      <c r="B319" s="185">
        <v>0</v>
      </c>
      <c r="C319" s="185"/>
      <c r="D319" s="185"/>
      <c r="E319" s="185">
        <f t="shared" si="104"/>
        <v>0</v>
      </c>
      <c r="F319" s="185">
        <f t="shared" si="105"/>
        <v>0</v>
      </c>
      <c r="G319" s="184" t="s">
        <v>174</v>
      </c>
    </row>
    <row r="320" hidden="1" customHeight="1" spans="1:7">
      <c r="A320" s="182" t="s">
        <v>487</v>
      </c>
      <c r="B320" s="185">
        <v>0</v>
      </c>
      <c r="C320" s="185"/>
      <c r="D320" s="185"/>
      <c r="E320" s="185">
        <f t="shared" si="104"/>
        <v>0</v>
      </c>
      <c r="F320" s="185">
        <f t="shared" si="105"/>
        <v>0</v>
      </c>
      <c r="G320" s="184" t="s">
        <v>174</v>
      </c>
    </row>
    <row r="321" hidden="1" customHeight="1" spans="1:7">
      <c r="A321" s="182" t="s">
        <v>488</v>
      </c>
      <c r="B321" s="185">
        <v>74</v>
      </c>
      <c r="C321" s="185">
        <v>50</v>
      </c>
      <c r="D321" s="185"/>
      <c r="E321" s="185">
        <f t="shared" si="104"/>
        <v>50</v>
      </c>
      <c r="F321" s="185">
        <f t="shared" si="105"/>
        <v>124</v>
      </c>
      <c r="G321" s="184" t="s">
        <v>174</v>
      </c>
    </row>
    <row r="322" hidden="1" customHeight="1" spans="1:7">
      <c r="A322" s="182" t="s">
        <v>489</v>
      </c>
      <c r="B322" s="183">
        <f>SUM(B323:B331)</f>
        <v>0</v>
      </c>
      <c r="C322" s="183">
        <f t="shared" ref="B322:F322" si="106">SUM(C323:C331)</f>
        <v>0</v>
      </c>
      <c r="D322" s="183">
        <f t="shared" si="106"/>
        <v>0</v>
      </c>
      <c r="E322" s="183">
        <f t="shared" si="106"/>
        <v>0</v>
      </c>
      <c r="F322" s="183">
        <f t="shared" si="106"/>
        <v>0</v>
      </c>
      <c r="G322" s="184" t="s">
        <v>172</v>
      </c>
    </row>
    <row r="323" hidden="1" customHeight="1" spans="1:7">
      <c r="A323" s="182" t="s">
        <v>490</v>
      </c>
      <c r="B323" s="185">
        <v>0</v>
      </c>
      <c r="C323" s="185"/>
      <c r="D323" s="185"/>
      <c r="E323" s="185">
        <f t="shared" ref="E323:E331" si="107">C323+D323</f>
        <v>0</v>
      </c>
      <c r="F323" s="185">
        <f t="shared" ref="F323:F331" si="108">B323+E323</f>
        <v>0</v>
      </c>
      <c r="G323" s="184" t="s">
        <v>174</v>
      </c>
    </row>
    <row r="324" hidden="1" customHeight="1" spans="1:7">
      <c r="A324" s="182" t="s">
        <v>491</v>
      </c>
      <c r="B324" s="185">
        <v>0</v>
      </c>
      <c r="C324" s="185"/>
      <c r="D324" s="185"/>
      <c r="E324" s="185">
        <f t="shared" si="107"/>
        <v>0</v>
      </c>
      <c r="F324" s="185">
        <f t="shared" si="108"/>
        <v>0</v>
      </c>
      <c r="G324" s="184" t="s">
        <v>174</v>
      </c>
    </row>
    <row r="325" hidden="1" customHeight="1" spans="1:7">
      <c r="A325" s="182" t="s">
        <v>492</v>
      </c>
      <c r="B325" s="185">
        <v>0</v>
      </c>
      <c r="C325" s="185"/>
      <c r="D325" s="185"/>
      <c r="E325" s="185">
        <f t="shared" si="107"/>
        <v>0</v>
      </c>
      <c r="F325" s="185">
        <f t="shared" si="108"/>
        <v>0</v>
      </c>
      <c r="G325" s="184" t="s">
        <v>174</v>
      </c>
    </row>
    <row r="326" hidden="1" customHeight="1" spans="1:7">
      <c r="A326" s="182" t="s">
        <v>493</v>
      </c>
      <c r="B326" s="185">
        <v>0</v>
      </c>
      <c r="C326" s="185"/>
      <c r="D326" s="185"/>
      <c r="E326" s="185">
        <f t="shared" si="107"/>
        <v>0</v>
      </c>
      <c r="F326" s="185">
        <f t="shared" si="108"/>
        <v>0</v>
      </c>
      <c r="G326" s="184" t="s">
        <v>174</v>
      </c>
    </row>
    <row r="327" hidden="1" customHeight="1" spans="1:7">
      <c r="A327" s="182" t="s">
        <v>494</v>
      </c>
      <c r="B327" s="185">
        <v>0</v>
      </c>
      <c r="C327" s="185"/>
      <c r="D327" s="185"/>
      <c r="E327" s="185">
        <f t="shared" si="107"/>
        <v>0</v>
      </c>
      <c r="F327" s="185">
        <f t="shared" si="108"/>
        <v>0</v>
      </c>
      <c r="G327" s="184" t="s">
        <v>174</v>
      </c>
    </row>
    <row r="328" hidden="1" customHeight="1" spans="1:7">
      <c r="A328" s="182" t="s">
        <v>495</v>
      </c>
      <c r="B328" s="185">
        <v>0</v>
      </c>
      <c r="C328" s="185"/>
      <c r="D328" s="185"/>
      <c r="E328" s="185">
        <f t="shared" si="107"/>
        <v>0</v>
      </c>
      <c r="F328" s="185">
        <f t="shared" si="108"/>
        <v>0</v>
      </c>
      <c r="G328" s="184" t="s">
        <v>174</v>
      </c>
    </row>
    <row r="329" hidden="1" customHeight="1" spans="1:7">
      <c r="A329" s="182" t="s">
        <v>496</v>
      </c>
      <c r="B329" s="185">
        <v>0</v>
      </c>
      <c r="C329" s="185"/>
      <c r="D329" s="185"/>
      <c r="E329" s="185">
        <f t="shared" si="107"/>
        <v>0</v>
      </c>
      <c r="F329" s="185">
        <f t="shared" si="108"/>
        <v>0</v>
      </c>
      <c r="G329" s="184" t="s">
        <v>174</v>
      </c>
    </row>
    <row r="330" hidden="1" customHeight="1" spans="1:7">
      <c r="A330" s="182" t="s">
        <v>497</v>
      </c>
      <c r="B330" s="185">
        <v>0</v>
      </c>
      <c r="C330" s="185"/>
      <c r="D330" s="185"/>
      <c r="E330" s="185">
        <f t="shared" si="107"/>
        <v>0</v>
      </c>
      <c r="F330" s="185">
        <f t="shared" si="108"/>
        <v>0</v>
      </c>
      <c r="G330" s="184" t="s">
        <v>174</v>
      </c>
    </row>
    <row r="331" hidden="1" customHeight="1" spans="1:7">
      <c r="A331" s="182" t="s">
        <v>498</v>
      </c>
      <c r="B331" s="185">
        <v>0</v>
      </c>
      <c r="C331" s="185"/>
      <c r="D331" s="185"/>
      <c r="E331" s="185">
        <f t="shared" si="107"/>
        <v>0</v>
      </c>
      <c r="F331" s="185">
        <f t="shared" si="108"/>
        <v>0</v>
      </c>
      <c r="G331" s="184" t="s">
        <v>174</v>
      </c>
    </row>
    <row r="332" hidden="1" customHeight="1" spans="1:7">
      <c r="A332" s="182" t="s">
        <v>499</v>
      </c>
      <c r="B332" s="183">
        <f>SUM(B333:B341)</f>
        <v>0</v>
      </c>
      <c r="C332" s="183">
        <f t="shared" ref="B332:F332" si="109">SUM(C333:C341)</f>
        <v>0</v>
      </c>
      <c r="D332" s="183">
        <f t="shared" si="109"/>
        <v>0</v>
      </c>
      <c r="E332" s="183">
        <f t="shared" si="109"/>
        <v>0</v>
      </c>
      <c r="F332" s="183">
        <f t="shared" si="109"/>
        <v>0</v>
      </c>
      <c r="G332" s="184" t="s">
        <v>172</v>
      </c>
    </row>
    <row r="333" hidden="1" customHeight="1" spans="1:7">
      <c r="A333" s="182" t="s">
        <v>500</v>
      </c>
      <c r="B333" s="185">
        <v>0</v>
      </c>
      <c r="C333" s="185"/>
      <c r="D333" s="185"/>
      <c r="E333" s="185">
        <f t="shared" ref="E333:E341" si="110">C333+D333</f>
        <v>0</v>
      </c>
      <c r="F333" s="185">
        <f t="shared" ref="F333:F341" si="111">B333+E333</f>
        <v>0</v>
      </c>
      <c r="G333" s="184" t="s">
        <v>174</v>
      </c>
    </row>
    <row r="334" hidden="1" customHeight="1" spans="1:7">
      <c r="A334" s="182" t="s">
        <v>501</v>
      </c>
      <c r="B334" s="185">
        <v>0</v>
      </c>
      <c r="C334" s="185"/>
      <c r="D334" s="185"/>
      <c r="E334" s="185">
        <f t="shared" si="110"/>
        <v>0</v>
      </c>
      <c r="F334" s="185">
        <f t="shared" si="111"/>
        <v>0</v>
      </c>
      <c r="G334" s="184" t="s">
        <v>174</v>
      </c>
    </row>
    <row r="335" hidden="1" customHeight="1" spans="1:7">
      <c r="A335" s="182" t="s">
        <v>502</v>
      </c>
      <c r="B335" s="185">
        <v>0</v>
      </c>
      <c r="C335" s="185"/>
      <c r="D335" s="185"/>
      <c r="E335" s="185">
        <f t="shared" si="110"/>
        <v>0</v>
      </c>
      <c r="F335" s="185">
        <f t="shared" si="111"/>
        <v>0</v>
      </c>
      <c r="G335" s="184" t="s">
        <v>174</v>
      </c>
    </row>
    <row r="336" hidden="1" customHeight="1" spans="1:7">
      <c r="A336" s="182" t="s">
        <v>503</v>
      </c>
      <c r="B336" s="185">
        <v>0</v>
      </c>
      <c r="C336" s="185"/>
      <c r="D336" s="185"/>
      <c r="E336" s="185">
        <f t="shared" si="110"/>
        <v>0</v>
      </c>
      <c r="F336" s="185">
        <f t="shared" si="111"/>
        <v>0</v>
      </c>
      <c r="G336" s="184" t="s">
        <v>174</v>
      </c>
    </row>
    <row r="337" hidden="1" customHeight="1" spans="1:7">
      <c r="A337" s="182" t="s">
        <v>504</v>
      </c>
      <c r="B337" s="185">
        <v>0</v>
      </c>
      <c r="C337" s="185"/>
      <c r="D337" s="185"/>
      <c r="E337" s="185">
        <f t="shared" si="110"/>
        <v>0</v>
      </c>
      <c r="F337" s="185">
        <f t="shared" si="111"/>
        <v>0</v>
      </c>
      <c r="G337" s="184" t="s">
        <v>174</v>
      </c>
    </row>
    <row r="338" hidden="1" customHeight="1" spans="1:7">
      <c r="A338" s="182" t="s">
        <v>505</v>
      </c>
      <c r="B338" s="185">
        <v>0</v>
      </c>
      <c r="C338" s="185"/>
      <c r="D338" s="185"/>
      <c r="E338" s="185">
        <f t="shared" si="110"/>
        <v>0</v>
      </c>
      <c r="F338" s="185">
        <f t="shared" si="111"/>
        <v>0</v>
      </c>
      <c r="G338" s="184" t="s">
        <v>174</v>
      </c>
    </row>
    <row r="339" hidden="1" customHeight="1" spans="1:7">
      <c r="A339" s="182" t="s">
        <v>506</v>
      </c>
      <c r="B339" s="185">
        <v>0</v>
      </c>
      <c r="C339" s="185"/>
      <c r="D339" s="185"/>
      <c r="E339" s="185">
        <f t="shared" si="110"/>
        <v>0</v>
      </c>
      <c r="F339" s="185">
        <f t="shared" si="111"/>
        <v>0</v>
      </c>
      <c r="G339" s="184" t="s">
        <v>174</v>
      </c>
    </row>
    <row r="340" hidden="1" customHeight="1" spans="1:7">
      <c r="A340" s="182" t="s">
        <v>507</v>
      </c>
      <c r="B340" s="185">
        <v>0</v>
      </c>
      <c r="C340" s="185"/>
      <c r="D340" s="185"/>
      <c r="E340" s="185">
        <f t="shared" si="110"/>
        <v>0</v>
      </c>
      <c r="F340" s="185">
        <f t="shared" si="111"/>
        <v>0</v>
      </c>
      <c r="G340" s="184" t="s">
        <v>174</v>
      </c>
    </row>
    <row r="341" hidden="1" customHeight="1" spans="1:7">
      <c r="A341" s="182" t="s">
        <v>508</v>
      </c>
      <c r="B341" s="185">
        <v>0</v>
      </c>
      <c r="C341" s="185"/>
      <c r="D341" s="185"/>
      <c r="E341" s="185">
        <f t="shared" si="110"/>
        <v>0</v>
      </c>
      <c r="F341" s="185">
        <f t="shared" si="111"/>
        <v>0</v>
      </c>
      <c r="G341" s="184" t="s">
        <v>174</v>
      </c>
    </row>
    <row r="342" hidden="1" customHeight="1" spans="1:7">
      <c r="A342" s="182" t="s">
        <v>509</v>
      </c>
      <c r="B342" s="183">
        <f>SUM(B343:B349)</f>
        <v>0</v>
      </c>
      <c r="C342" s="183">
        <f t="shared" ref="B342:F342" si="112">SUM(C343:C349)</f>
        <v>0</v>
      </c>
      <c r="D342" s="183">
        <f t="shared" si="112"/>
        <v>0</v>
      </c>
      <c r="E342" s="183">
        <f t="shared" si="112"/>
        <v>0</v>
      </c>
      <c r="F342" s="183">
        <f t="shared" si="112"/>
        <v>0</v>
      </c>
      <c r="G342" s="184" t="s">
        <v>172</v>
      </c>
    </row>
    <row r="343" hidden="1" customHeight="1" spans="1:7">
      <c r="A343" s="182" t="s">
        <v>510</v>
      </c>
      <c r="B343" s="185">
        <v>0</v>
      </c>
      <c r="C343" s="185"/>
      <c r="D343" s="185"/>
      <c r="E343" s="185">
        <f t="shared" ref="E343:E349" si="113">C343+D343</f>
        <v>0</v>
      </c>
      <c r="F343" s="185">
        <f t="shared" ref="F343:F349" si="114">B343+E343</f>
        <v>0</v>
      </c>
      <c r="G343" s="184" t="s">
        <v>174</v>
      </c>
    </row>
    <row r="344" hidden="1" customHeight="1" spans="1:7">
      <c r="A344" s="182" t="s">
        <v>511</v>
      </c>
      <c r="B344" s="185">
        <v>0</v>
      </c>
      <c r="C344" s="185"/>
      <c r="D344" s="185"/>
      <c r="E344" s="185">
        <f t="shared" si="113"/>
        <v>0</v>
      </c>
      <c r="F344" s="185">
        <f t="shared" si="114"/>
        <v>0</v>
      </c>
      <c r="G344" s="184" t="s">
        <v>174</v>
      </c>
    </row>
    <row r="345" hidden="1" customHeight="1" spans="1:7">
      <c r="A345" s="182" t="s">
        <v>512</v>
      </c>
      <c r="B345" s="185">
        <v>0</v>
      </c>
      <c r="C345" s="185"/>
      <c r="D345" s="185"/>
      <c r="E345" s="185">
        <f t="shared" si="113"/>
        <v>0</v>
      </c>
      <c r="F345" s="185">
        <f t="shared" si="114"/>
        <v>0</v>
      </c>
      <c r="G345" s="184" t="s">
        <v>174</v>
      </c>
    </row>
    <row r="346" hidden="1" customHeight="1" spans="1:7">
      <c r="A346" s="182" t="s">
        <v>513</v>
      </c>
      <c r="B346" s="185">
        <v>0</v>
      </c>
      <c r="C346" s="185"/>
      <c r="D346" s="185"/>
      <c r="E346" s="185">
        <f t="shared" si="113"/>
        <v>0</v>
      </c>
      <c r="F346" s="185">
        <f t="shared" si="114"/>
        <v>0</v>
      </c>
      <c r="G346" s="184" t="s">
        <v>174</v>
      </c>
    </row>
    <row r="347" hidden="1" customHeight="1" spans="1:7">
      <c r="A347" s="182" t="s">
        <v>514</v>
      </c>
      <c r="B347" s="185">
        <v>0</v>
      </c>
      <c r="C347" s="185"/>
      <c r="D347" s="185"/>
      <c r="E347" s="185">
        <f t="shared" si="113"/>
        <v>0</v>
      </c>
      <c r="F347" s="185">
        <f t="shared" si="114"/>
        <v>0</v>
      </c>
      <c r="G347" s="184" t="s">
        <v>174</v>
      </c>
    </row>
    <row r="348" hidden="1" customHeight="1" spans="1:7">
      <c r="A348" s="182" t="s">
        <v>515</v>
      </c>
      <c r="B348" s="185">
        <v>0</v>
      </c>
      <c r="C348" s="185"/>
      <c r="D348" s="185"/>
      <c r="E348" s="185">
        <f t="shared" si="113"/>
        <v>0</v>
      </c>
      <c r="F348" s="185">
        <f t="shared" si="114"/>
        <v>0</v>
      </c>
      <c r="G348" s="184" t="s">
        <v>174</v>
      </c>
    </row>
    <row r="349" hidden="1" customHeight="1" spans="1:7">
      <c r="A349" s="182" t="s">
        <v>516</v>
      </c>
      <c r="B349" s="185">
        <v>0</v>
      </c>
      <c r="C349" s="185"/>
      <c r="D349" s="185"/>
      <c r="E349" s="185">
        <f t="shared" si="113"/>
        <v>0</v>
      </c>
      <c r="F349" s="185">
        <f t="shared" si="114"/>
        <v>0</v>
      </c>
      <c r="G349" s="184" t="s">
        <v>174</v>
      </c>
    </row>
    <row r="350" hidden="1" customHeight="1" spans="1:7">
      <c r="A350" s="182" t="s">
        <v>517</v>
      </c>
      <c r="B350" s="183">
        <f>SUM(B351:B355)</f>
        <v>0</v>
      </c>
      <c r="C350" s="183">
        <f t="shared" ref="B350:F350" si="115">SUM(C351:C355)</f>
        <v>0</v>
      </c>
      <c r="D350" s="183">
        <f t="shared" si="115"/>
        <v>0</v>
      </c>
      <c r="E350" s="183">
        <f t="shared" si="115"/>
        <v>0</v>
      </c>
      <c r="F350" s="183">
        <f t="shared" si="115"/>
        <v>0</v>
      </c>
      <c r="G350" s="184" t="s">
        <v>172</v>
      </c>
    </row>
    <row r="351" hidden="1" customHeight="1" spans="1:7">
      <c r="A351" s="182" t="s">
        <v>518</v>
      </c>
      <c r="B351" s="185">
        <v>0</v>
      </c>
      <c r="C351" s="185"/>
      <c r="D351" s="185"/>
      <c r="E351" s="185">
        <f t="shared" ref="E351:E356" si="116">C351+D351</f>
        <v>0</v>
      </c>
      <c r="F351" s="185">
        <f t="shared" ref="F351:F356" si="117">B351+E351</f>
        <v>0</v>
      </c>
      <c r="G351" s="184" t="s">
        <v>174</v>
      </c>
    </row>
    <row r="352" hidden="1" customHeight="1" spans="1:7">
      <c r="A352" s="182" t="s">
        <v>519</v>
      </c>
      <c r="B352" s="185">
        <v>0</v>
      </c>
      <c r="C352" s="185"/>
      <c r="D352" s="185"/>
      <c r="E352" s="185">
        <f t="shared" si="116"/>
        <v>0</v>
      </c>
      <c r="F352" s="185">
        <f t="shared" si="117"/>
        <v>0</v>
      </c>
      <c r="G352" s="184" t="s">
        <v>174</v>
      </c>
    </row>
    <row r="353" hidden="1" customHeight="1" spans="1:7">
      <c r="A353" s="182" t="s">
        <v>520</v>
      </c>
      <c r="B353" s="185">
        <v>0</v>
      </c>
      <c r="C353" s="185"/>
      <c r="D353" s="185"/>
      <c r="E353" s="185">
        <f t="shared" si="116"/>
        <v>0</v>
      </c>
      <c r="F353" s="185">
        <f t="shared" si="117"/>
        <v>0</v>
      </c>
      <c r="G353" s="184" t="s">
        <v>174</v>
      </c>
    </row>
    <row r="354" hidden="1" customHeight="1" spans="1:7">
      <c r="A354" s="182" t="s">
        <v>521</v>
      </c>
      <c r="B354" s="185">
        <v>0</v>
      </c>
      <c r="C354" s="185"/>
      <c r="D354" s="185"/>
      <c r="E354" s="185">
        <f t="shared" si="116"/>
        <v>0</v>
      </c>
      <c r="F354" s="185">
        <f t="shared" si="117"/>
        <v>0</v>
      </c>
      <c r="G354" s="184" t="s">
        <v>174</v>
      </c>
    </row>
    <row r="355" hidden="1" customHeight="1" spans="1:7">
      <c r="A355" s="182" t="s">
        <v>522</v>
      </c>
      <c r="B355" s="185">
        <v>0</v>
      </c>
      <c r="C355" s="185"/>
      <c r="D355" s="185"/>
      <c r="E355" s="185">
        <f t="shared" si="116"/>
        <v>0</v>
      </c>
      <c r="F355" s="185">
        <f t="shared" si="117"/>
        <v>0</v>
      </c>
      <c r="G355" s="184" t="s">
        <v>174</v>
      </c>
    </row>
    <row r="356" hidden="1" customHeight="1" spans="1:7">
      <c r="A356" s="182" t="s">
        <v>523</v>
      </c>
      <c r="B356" s="185">
        <v>10</v>
      </c>
      <c r="C356" s="185">
        <v>509</v>
      </c>
      <c r="D356" s="185"/>
      <c r="E356" s="185">
        <f t="shared" si="116"/>
        <v>509</v>
      </c>
      <c r="F356" s="185">
        <f t="shared" si="117"/>
        <v>519</v>
      </c>
      <c r="G356" s="184" t="s">
        <v>524</v>
      </c>
    </row>
    <row r="357" customHeight="1" spans="1:7">
      <c r="A357" s="179" t="s">
        <v>525</v>
      </c>
      <c r="B357" s="180">
        <f>SUM(B358,B363,B372,B378,B384,B388,B392,B396,B402,B409)</f>
        <v>29220.26</v>
      </c>
      <c r="C357" s="180">
        <f t="shared" ref="B357:F357" si="118">SUM(C358,C363,C372,C378,C384,C388,C392,C396,C402,C409)</f>
        <v>12587</v>
      </c>
      <c r="D357" s="180">
        <f t="shared" si="118"/>
        <v>-13030</v>
      </c>
      <c r="E357" s="180">
        <f t="shared" si="118"/>
        <v>-443</v>
      </c>
      <c r="F357" s="180">
        <f t="shared" si="118"/>
        <v>28777.26</v>
      </c>
      <c r="G357" s="181" t="s">
        <v>170</v>
      </c>
    </row>
    <row r="358" hidden="1" customHeight="1" spans="1:7">
      <c r="A358" s="182" t="s">
        <v>526</v>
      </c>
      <c r="B358" s="183">
        <f>SUM(B359:B362)</f>
        <v>405.31</v>
      </c>
      <c r="C358" s="183">
        <f t="shared" ref="B358:F358" si="119">SUM(C359:C362)</f>
        <v>28</v>
      </c>
      <c r="D358" s="183">
        <f t="shared" si="119"/>
        <v>-343</v>
      </c>
      <c r="E358" s="183">
        <f t="shared" si="119"/>
        <v>-315</v>
      </c>
      <c r="F358" s="183">
        <f t="shared" si="119"/>
        <v>90.31</v>
      </c>
      <c r="G358" s="184" t="s">
        <v>172</v>
      </c>
    </row>
    <row r="359" hidden="1" customHeight="1" spans="1:7">
      <c r="A359" s="182" t="s">
        <v>527</v>
      </c>
      <c r="B359" s="185">
        <v>0</v>
      </c>
      <c r="C359" s="185"/>
      <c r="D359" s="185"/>
      <c r="E359" s="185">
        <f t="shared" ref="E359:E362" si="120">C359+D359</f>
        <v>0</v>
      </c>
      <c r="F359" s="185">
        <f t="shared" ref="F359:F362" si="121">B359+E359</f>
        <v>0</v>
      </c>
      <c r="G359" s="184" t="s">
        <v>174</v>
      </c>
    </row>
    <row r="360" hidden="1" customHeight="1" spans="1:7">
      <c r="A360" s="182" t="s">
        <v>528</v>
      </c>
      <c r="B360" s="185">
        <v>0</v>
      </c>
      <c r="C360" s="185"/>
      <c r="D360" s="185"/>
      <c r="E360" s="185">
        <f t="shared" si="120"/>
        <v>0</v>
      </c>
      <c r="F360" s="185">
        <f t="shared" si="121"/>
        <v>0</v>
      </c>
      <c r="G360" s="184" t="s">
        <v>174</v>
      </c>
    </row>
    <row r="361" hidden="1" customHeight="1" spans="1:7">
      <c r="A361" s="182" t="s">
        <v>529</v>
      </c>
      <c r="B361" s="185">
        <v>0</v>
      </c>
      <c r="C361" s="185"/>
      <c r="D361" s="185"/>
      <c r="E361" s="185">
        <f t="shared" si="120"/>
        <v>0</v>
      </c>
      <c r="F361" s="185">
        <f t="shared" si="121"/>
        <v>0</v>
      </c>
      <c r="G361" s="184" t="s">
        <v>174</v>
      </c>
    </row>
    <row r="362" hidden="1" customHeight="1" spans="1:7">
      <c r="A362" s="182" t="s">
        <v>530</v>
      </c>
      <c r="B362" s="185">
        <v>405.31</v>
      </c>
      <c r="C362" s="185">
        <v>28</v>
      </c>
      <c r="D362" s="185">
        <v>-343</v>
      </c>
      <c r="E362" s="185">
        <f t="shared" si="120"/>
        <v>-315</v>
      </c>
      <c r="F362" s="185">
        <f t="shared" si="121"/>
        <v>90.31</v>
      </c>
      <c r="G362" s="184" t="s">
        <v>174</v>
      </c>
    </row>
    <row r="363" hidden="1" customHeight="1" spans="1:7">
      <c r="A363" s="182" t="s">
        <v>531</v>
      </c>
      <c r="B363" s="183">
        <f>SUM(B364:B371)</f>
        <v>25671.95</v>
      </c>
      <c r="C363" s="183">
        <f t="shared" ref="B363:F363" si="122">SUM(C364:C371)</f>
        <v>10401</v>
      </c>
      <c r="D363" s="183">
        <f t="shared" si="122"/>
        <v>-12006</v>
      </c>
      <c r="E363" s="183">
        <f t="shared" si="122"/>
        <v>-1605</v>
      </c>
      <c r="F363" s="183">
        <f t="shared" si="122"/>
        <v>24066.95</v>
      </c>
      <c r="G363" s="184" t="s">
        <v>172</v>
      </c>
    </row>
    <row r="364" hidden="1" customHeight="1" spans="1:7">
      <c r="A364" s="182" t="s">
        <v>532</v>
      </c>
      <c r="B364" s="185">
        <v>2094</v>
      </c>
      <c r="C364" s="185"/>
      <c r="D364" s="185">
        <v>-873</v>
      </c>
      <c r="E364" s="185">
        <f t="shared" ref="E364:E371" si="123">C364+D364</f>
        <v>-873</v>
      </c>
      <c r="F364" s="185">
        <f t="shared" ref="F364:F371" si="124">B364+E364</f>
        <v>1221</v>
      </c>
      <c r="G364" s="184" t="s">
        <v>174</v>
      </c>
    </row>
    <row r="365" hidden="1" customHeight="1" spans="1:7">
      <c r="A365" s="182" t="s">
        <v>533</v>
      </c>
      <c r="B365" s="185">
        <v>8293.55</v>
      </c>
      <c r="C365" s="185"/>
      <c r="D365" s="185">
        <f>-2708</f>
        <v>-2708</v>
      </c>
      <c r="E365" s="185">
        <f t="shared" si="123"/>
        <v>-2708</v>
      </c>
      <c r="F365" s="185">
        <f t="shared" si="124"/>
        <v>5585.55</v>
      </c>
      <c r="G365" s="184" t="s">
        <v>174</v>
      </c>
    </row>
    <row r="366" hidden="1" customHeight="1" spans="1:7">
      <c r="A366" s="182" t="s">
        <v>534</v>
      </c>
      <c r="B366" s="185">
        <v>5032.44</v>
      </c>
      <c r="C366" s="185"/>
      <c r="D366" s="185">
        <v>-2025</v>
      </c>
      <c r="E366" s="185">
        <f t="shared" si="123"/>
        <v>-2025</v>
      </c>
      <c r="F366" s="185">
        <f t="shared" si="124"/>
        <v>3007.44</v>
      </c>
      <c r="G366" s="184" t="s">
        <v>174</v>
      </c>
    </row>
    <row r="367" hidden="1" customHeight="1" spans="1:7">
      <c r="A367" s="182" t="s">
        <v>535</v>
      </c>
      <c r="B367" s="185">
        <v>4054</v>
      </c>
      <c r="C367" s="185">
        <v>6935</v>
      </c>
      <c r="D367" s="185"/>
      <c r="E367" s="185">
        <f t="shared" si="123"/>
        <v>6935</v>
      </c>
      <c r="F367" s="185">
        <f t="shared" si="124"/>
        <v>10989</v>
      </c>
      <c r="G367" s="184" t="s">
        <v>174</v>
      </c>
    </row>
    <row r="368" hidden="1" customHeight="1" spans="1:7">
      <c r="A368" s="182" t="s">
        <v>536</v>
      </c>
      <c r="B368" s="185">
        <v>100</v>
      </c>
      <c r="C368" s="185"/>
      <c r="D368" s="185">
        <v>-100</v>
      </c>
      <c r="E368" s="185">
        <f t="shared" si="123"/>
        <v>-100</v>
      </c>
      <c r="F368" s="185">
        <f t="shared" si="124"/>
        <v>0</v>
      </c>
      <c r="G368" s="184" t="s">
        <v>174</v>
      </c>
    </row>
    <row r="369" hidden="1" customHeight="1" spans="1:7">
      <c r="A369" s="182" t="s">
        <v>537</v>
      </c>
      <c r="B369" s="185">
        <v>0</v>
      </c>
      <c r="C369" s="185"/>
      <c r="D369" s="185"/>
      <c r="E369" s="185">
        <f t="shared" si="123"/>
        <v>0</v>
      </c>
      <c r="F369" s="185">
        <f t="shared" si="124"/>
        <v>0</v>
      </c>
      <c r="G369" s="184" t="s">
        <v>174</v>
      </c>
    </row>
    <row r="370" hidden="1" customHeight="1" spans="1:7">
      <c r="A370" s="182" t="s">
        <v>538</v>
      </c>
      <c r="B370" s="185">
        <v>0</v>
      </c>
      <c r="C370" s="185"/>
      <c r="D370" s="185"/>
      <c r="E370" s="185">
        <f t="shared" si="123"/>
        <v>0</v>
      </c>
      <c r="F370" s="185">
        <f t="shared" si="124"/>
        <v>0</v>
      </c>
      <c r="G370" s="184" t="s">
        <v>174</v>
      </c>
    </row>
    <row r="371" hidden="1" customHeight="1" spans="1:7">
      <c r="A371" s="182" t="s">
        <v>539</v>
      </c>
      <c r="B371" s="185">
        <v>6097.96</v>
      </c>
      <c r="C371" s="185">
        <v>3466</v>
      </c>
      <c r="D371" s="185">
        <v>-6300</v>
      </c>
      <c r="E371" s="185">
        <f t="shared" si="123"/>
        <v>-2834</v>
      </c>
      <c r="F371" s="185">
        <f t="shared" si="124"/>
        <v>3263.96</v>
      </c>
      <c r="G371" s="184" t="s">
        <v>174</v>
      </c>
    </row>
    <row r="372" hidden="1" customHeight="1" spans="1:7">
      <c r="A372" s="182" t="s">
        <v>540</v>
      </c>
      <c r="B372" s="183">
        <f>SUM(B373:B377)</f>
        <v>0</v>
      </c>
      <c r="C372" s="183">
        <f t="shared" ref="B372:F372" si="125">SUM(C373:C377)</f>
        <v>133</v>
      </c>
      <c r="D372" s="183">
        <f t="shared" si="125"/>
        <v>0</v>
      </c>
      <c r="E372" s="183">
        <f t="shared" si="125"/>
        <v>133</v>
      </c>
      <c r="F372" s="183">
        <f t="shared" si="125"/>
        <v>133</v>
      </c>
      <c r="G372" s="184" t="s">
        <v>172</v>
      </c>
    </row>
    <row r="373" hidden="1" customHeight="1" spans="1:7">
      <c r="A373" s="182" t="s">
        <v>541</v>
      </c>
      <c r="B373" s="185">
        <v>0</v>
      </c>
      <c r="C373" s="185"/>
      <c r="D373" s="185"/>
      <c r="E373" s="185">
        <f t="shared" ref="E373:E377" si="126">C373+D373</f>
        <v>0</v>
      </c>
      <c r="F373" s="185">
        <f t="shared" ref="F373:F377" si="127">B373+E373</f>
        <v>0</v>
      </c>
      <c r="G373" s="184" t="s">
        <v>174</v>
      </c>
    </row>
    <row r="374" hidden="1" customHeight="1" spans="1:7">
      <c r="A374" s="182" t="s">
        <v>542</v>
      </c>
      <c r="B374" s="185">
        <v>0</v>
      </c>
      <c r="C374" s="185">
        <v>133</v>
      </c>
      <c r="D374" s="185"/>
      <c r="E374" s="185">
        <f t="shared" si="126"/>
        <v>133</v>
      </c>
      <c r="F374" s="185">
        <f t="shared" si="127"/>
        <v>133</v>
      </c>
      <c r="G374" s="184" t="s">
        <v>174</v>
      </c>
    </row>
    <row r="375" hidden="1" customHeight="1" spans="1:7">
      <c r="A375" s="182" t="s">
        <v>543</v>
      </c>
      <c r="B375" s="185">
        <v>0</v>
      </c>
      <c r="C375" s="185"/>
      <c r="D375" s="185"/>
      <c r="E375" s="185">
        <f t="shared" si="126"/>
        <v>0</v>
      </c>
      <c r="F375" s="185">
        <f t="shared" si="127"/>
        <v>0</v>
      </c>
      <c r="G375" s="184" t="s">
        <v>174</v>
      </c>
    </row>
    <row r="376" hidden="1" customHeight="1" spans="1:7">
      <c r="A376" s="182" t="s">
        <v>544</v>
      </c>
      <c r="B376" s="185">
        <v>0</v>
      </c>
      <c r="C376" s="185"/>
      <c r="D376" s="185"/>
      <c r="E376" s="185">
        <f t="shared" si="126"/>
        <v>0</v>
      </c>
      <c r="F376" s="185">
        <f t="shared" si="127"/>
        <v>0</v>
      </c>
      <c r="G376" s="184" t="s">
        <v>174</v>
      </c>
    </row>
    <row r="377" hidden="1" customHeight="1" spans="1:7">
      <c r="A377" s="182" t="s">
        <v>545</v>
      </c>
      <c r="B377" s="185">
        <v>0</v>
      </c>
      <c r="C377" s="185"/>
      <c r="D377" s="185"/>
      <c r="E377" s="185">
        <f t="shared" si="126"/>
        <v>0</v>
      </c>
      <c r="F377" s="185">
        <f t="shared" si="127"/>
        <v>0</v>
      </c>
      <c r="G377" s="184" t="s">
        <v>174</v>
      </c>
    </row>
    <row r="378" hidden="1" customHeight="1" spans="1:7">
      <c r="A378" s="182" t="s">
        <v>546</v>
      </c>
      <c r="B378" s="183">
        <f>SUM(B379:B383)</f>
        <v>0</v>
      </c>
      <c r="C378" s="183">
        <f t="shared" ref="B378:F378" si="128">SUM(C379:C383)</f>
        <v>0</v>
      </c>
      <c r="D378" s="183">
        <f t="shared" si="128"/>
        <v>0</v>
      </c>
      <c r="E378" s="183">
        <f t="shared" si="128"/>
        <v>0</v>
      </c>
      <c r="F378" s="183">
        <f t="shared" si="128"/>
        <v>0</v>
      </c>
      <c r="G378" s="184" t="s">
        <v>172</v>
      </c>
    </row>
    <row r="379" hidden="1" customHeight="1" spans="1:7">
      <c r="A379" s="182" t="s">
        <v>547</v>
      </c>
      <c r="B379" s="185">
        <v>0</v>
      </c>
      <c r="C379" s="185"/>
      <c r="D379" s="185"/>
      <c r="E379" s="185">
        <f t="shared" ref="E379:E383" si="129">C379+D379</f>
        <v>0</v>
      </c>
      <c r="F379" s="185">
        <f t="shared" ref="F379:F383" si="130">B379+E379</f>
        <v>0</v>
      </c>
      <c r="G379" s="184" t="s">
        <v>174</v>
      </c>
    </row>
    <row r="380" hidden="1" customHeight="1" spans="1:7">
      <c r="A380" s="182" t="s">
        <v>548</v>
      </c>
      <c r="B380" s="185">
        <v>0</v>
      </c>
      <c r="C380" s="185"/>
      <c r="D380" s="185"/>
      <c r="E380" s="185">
        <f t="shared" si="129"/>
        <v>0</v>
      </c>
      <c r="F380" s="185">
        <f t="shared" si="130"/>
        <v>0</v>
      </c>
      <c r="G380" s="184" t="s">
        <v>174</v>
      </c>
    </row>
    <row r="381" hidden="1" customHeight="1" spans="1:7">
      <c r="A381" s="182" t="s">
        <v>549</v>
      </c>
      <c r="B381" s="185">
        <v>0</v>
      </c>
      <c r="C381" s="185"/>
      <c r="D381" s="185"/>
      <c r="E381" s="185">
        <f t="shared" si="129"/>
        <v>0</v>
      </c>
      <c r="F381" s="185">
        <f t="shared" si="130"/>
        <v>0</v>
      </c>
      <c r="G381" s="184" t="s">
        <v>174</v>
      </c>
    </row>
    <row r="382" hidden="1" customHeight="1" spans="1:7">
      <c r="A382" s="182" t="s">
        <v>550</v>
      </c>
      <c r="B382" s="185">
        <v>0</v>
      </c>
      <c r="C382" s="185"/>
      <c r="D382" s="185"/>
      <c r="E382" s="185">
        <f t="shared" si="129"/>
        <v>0</v>
      </c>
      <c r="F382" s="185">
        <f t="shared" si="130"/>
        <v>0</v>
      </c>
      <c r="G382" s="184" t="s">
        <v>174</v>
      </c>
    </row>
    <row r="383" hidden="1" customHeight="1" spans="1:7">
      <c r="A383" s="182" t="s">
        <v>551</v>
      </c>
      <c r="B383" s="185">
        <v>0</v>
      </c>
      <c r="C383" s="185"/>
      <c r="D383" s="185"/>
      <c r="E383" s="185">
        <f t="shared" si="129"/>
        <v>0</v>
      </c>
      <c r="F383" s="185">
        <f t="shared" si="130"/>
        <v>0</v>
      </c>
      <c r="G383" s="184" t="s">
        <v>174</v>
      </c>
    </row>
    <row r="384" hidden="1" customHeight="1" spans="1:7">
      <c r="A384" s="182" t="s">
        <v>552</v>
      </c>
      <c r="B384" s="183">
        <f>SUM(B385:B387)</f>
        <v>0</v>
      </c>
      <c r="C384" s="183">
        <f t="shared" ref="B384:F384" si="131">SUM(C385:C387)</f>
        <v>0</v>
      </c>
      <c r="D384" s="183">
        <f t="shared" si="131"/>
        <v>0</v>
      </c>
      <c r="E384" s="183">
        <f t="shared" si="131"/>
        <v>0</v>
      </c>
      <c r="F384" s="183">
        <f t="shared" si="131"/>
        <v>0</v>
      </c>
      <c r="G384" s="184" t="s">
        <v>172</v>
      </c>
    </row>
    <row r="385" hidden="1" customHeight="1" spans="1:7">
      <c r="A385" s="182" t="s">
        <v>553</v>
      </c>
      <c r="B385" s="185">
        <v>0</v>
      </c>
      <c r="C385" s="185"/>
      <c r="D385" s="185"/>
      <c r="E385" s="185">
        <f t="shared" ref="E385:E387" si="132">C385+D385</f>
        <v>0</v>
      </c>
      <c r="F385" s="185">
        <f t="shared" ref="F385:F387" si="133">B385+E385</f>
        <v>0</v>
      </c>
      <c r="G385" s="184" t="s">
        <v>174</v>
      </c>
    </row>
    <row r="386" hidden="1" customHeight="1" spans="1:7">
      <c r="A386" s="182" t="s">
        <v>554</v>
      </c>
      <c r="B386" s="185">
        <v>0</v>
      </c>
      <c r="C386" s="185"/>
      <c r="D386" s="185"/>
      <c r="E386" s="185">
        <f t="shared" si="132"/>
        <v>0</v>
      </c>
      <c r="F386" s="185">
        <f t="shared" si="133"/>
        <v>0</v>
      </c>
      <c r="G386" s="184" t="s">
        <v>174</v>
      </c>
    </row>
    <row r="387" hidden="1" customHeight="1" spans="1:7">
      <c r="A387" s="182" t="s">
        <v>555</v>
      </c>
      <c r="B387" s="185">
        <v>0</v>
      </c>
      <c r="C387" s="185"/>
      <c r="D387" s="185"/>
      <c r="E387" s="185">
        <f t="shared" si="132"/>
        <v>0</v>
      </c>
      <c r="F387" s="185">
        <f t="shared" si="133"/>
        <v>0</v>
      </c>
      <c r="G387" s="184" t="s">
        <v>174</v>
      </c>
    </row>
    <row r="388" hidden="1" customHeight="1" spans="1:7">
      <c r="A388" s="182" t="s">
        <v>556</v>
      </c>
      <c r="B388" s="183">
        <f>SUM(B389:B391)</f>
        <v>0</v>
      </c>
      <c r="C388" s="183">
        <f t="shared" ref="B388:F388" si="134">SUM(C389:C391)</f>
        <v>0</v>
      </c>
      <c r="D388" s="183">
        <f t="shared" si="134"/>
        <v>0</v>
      </c>
      <c r="E388" s="183">
        <f t="shared" si="134"/>
        <v>0</v>
      </c>
      <c r="F388" s="183">
        <f t="shared" si="134"/>
        <v>0</v>
      </c>
      <c r="G388" s="184" t="s">
        <v>172</v>
      </c>
    </row>
    <row r="389" hidden="1" customHeight="1" spans="1:7">
      <c r="A389" s="182" t="s">
        <v>557</v>
      </c>
      <c r="B389" s="185">
        <v>0</v>
      </c>
      <c r="C389" s="185"/>
      <c r="D389" s="185"/>
      <c r="E389" s="185">
        <f t="shared" ref="E389:E391" si="135">C389+D389</f>
        <v>0</v>
      </c>
      <c r="F389" s="185">
        <f t="shared" ref="F389:F391" si="136">B389+E389</f>
        <v>0</v>
      </c>
      <c r="G389" s="184" t="s">
        <v>174</v>
      </c>
    </row>
    <row r="390" hidden="1" customHeight="1" spans="1:7">
      <c r="A390" s="182" t="s">
        <v>558</v>
      </c>
      <c r="B390" s="185">
        <v>0</v>
      </c>
      <c r="C390" s="185"/>
      <c r="D390" s="185"/>
      <c r="E390" s="185">
        <f t="shared" si="135"/>
        <v>0</v>
      </c>
      <c r="F390" s="185">
        <f t="shared" si="136"/>
        <v>0</v>
      </c>
      <c r="G390" s="184" t="s">
        <v>174</v>
      </c>
    </row>
    <row r="391" hidden="1" customHeight="1" spans="1:7">
      <c r="A391" s="182" t="s">
        <v>559</v>
      </c>
      <c r="B391" s="185">
        <v>0</v>
      </c>
      <c r="C391" s="185"/>
      <c r="D391" s="185"/>
      <c r="E391" s="185">
        <f t="shared" si="135"/>
        <v>0</v>
      </c>
      <c r="F391" s="185">
        <f t="shared" si="136"/>
        <v>0</v>
      </c>
      <c r="G391" s="184" t="s">
        <v>174</v>
      </c>
    </row>
    <row r="392" hidden="1" customHeight="1" spans="1:7">
      <c r="A392" s="182" t="s">
        <v>560</v>
      </c>
      <c r="B392" s="183">
        <f>SUM(B393:B395)</f>
        <v>0</v>
      </c>
      <c r="C392" s="183">
        <f t="shared" ref="B392:F392" si="137">SUM(C393:C395)</f>
        <v>45</v>
      </c>
      <c r="D392" s="183">
        <f t="shared" si="137"/>
        <v>0</v>
      </c>
      <c r="E392" s="183">
        <f t="shared" si="137"/>
        <v>45</v>
      </c>
      <c r="F392" s="183">
        <f t="shared" si="137"/>
        <v>45</v>
      </c>
      <c r="G392" s="184" t="s">
        <v>172</v>
      </c>
    </row>
    <row r="393" hidden="1" customHeight="1" spans="1:7">
      <c r="A393" s="182" t="s">
        <v>561</v>
      </c>
      <c r="B393" s="185">
        <v>0</v>
      </c>
      <c r="C393" s="185">
        <v>45</v>
      </c>
      <c r="D393" s="185"/>
      <c r="E393" s="185">
        <f t="shared" ref="E393:E395" si="138">C393+D393</f>
        <v>45</v>
      </c>
      <c r="F393" s="185">
        <f t="shared" ref="F393:F395" si="139">B393+E393</f>
        <v>45</v>
      </c>
      <c r="G393" s="184" t="s">
        <v>174</v>
      </c>
    </row>
    <row r="394" s="158" customFormat="1" hidden="1" customHeight="1" spans="1:7">
      <c r="A394" s="182" t="s">
        <v>562</v>
      </c>
      <c r="B394" s="185">
        <v>0</v>
      </c>
      <c r="C394" s="185"/>
      <c r="D394" s="185"/>
      <c r="E394" s="185">
        <f t="shared" si="138"/>
        <v>0</v>
      </c>
      <c r="F394" s="185">
        <f t="shared" si="139"/>
        <v>0</v>
      </c>
      <c r="G394" s="184" t="s">
        <v>174</v>
      </c>
    </row>
    <row r="395" hidden="1" customHeight="1" spans="1:7">
      <c r="A395" s="182" t="s">
        <v>563</v>
      </c>
      <c r="B395" s="185">
        <v>0</v>
      </c>
      <c r="C395" s="185"/>
      <c r="D395" s="185"/>
      <c r="E395" s="185">
        <f t="shared" si="138"/>
        <v>0</v>
      </c>
      <c r="F395" s="185">
        <f t="shared" si="139"/>
        <v>0</v>
      </c>
      <c r="G395" s="184" t="s">
        <v>174</v>
      </c>
    </row>
    <row r="396" hidden="1" customHeight="1" spans="1:7">
      <c r="A396" s="182" t="s">
        <v>564</v>
      </c>
      <c r="B396" s="183">
        <f>SUM(B397:B401)</f>
        <v>10</v>
      </c>
      <c r="C396" s="183">
        <f t="shared" ref="B396:F396" si="140">SUM(C397:C401)</f>
        <v>205</v>
      </c>
      <c r="D396" s="183">
        <f t="shared" si="140"/>
        <v>0</v>
      </c>
      <c r="E396" s="183">
        <f t="shared" si="140"/>
        <v>205</v>
      </c>
      <c r="F396" s="183">
        <f t="shared" si="140"/>
        <v>215</v>
      </c>
      <c r="G396" s="184" t="s">
        <v>172</v>
      </c>
    </row>
    <row r="397" s="158" customFormat="1" hidden="1" customHeight="1" spans="1:7">
      <c r="A397" s="182" t="s">
        <v>565</v>
      </c>
      <c r="B397" s="185">
        <v>0</v>
      </c>
      <c r="C397" s="185"/>
      <c r="D397" s="185"/>
      <c r="E397" s="185">
        <f t="shared" ref="E397:E401" si="141">C397+D397</f>
        <v>0</v>
      </c>
      <c r="F397" s="185">
        <f t="shared" ref="F397:F401" si="142">B397+E397</f>
        <v>0</v>
      </c>
      <c r="G397" s="184" t="s">
        <v>174</v>
      </c>
    </row>
    <row r="398" hidden="1" customHeight="1" spans="1:7">
      <c r="A398" s="182" t="s">
        <v>566</v>
      </c>
      <c r="B398" s="185">
        <v>10</v>
      </c>
      <c r="C398" s="185">
        <v>205</v>
      </c>
      <c r="D398" s="185"/>
      <c r="E398" s="185">
        <f t="shared" si="141"/>
        <v>205</v>
      </c>
      <c r="F398" s="185">
        <f t="shared" si="142"/>
        <v>215</v>
      </c>
      <c r="G398" s="184" t="s">
        <v>174</v>
      </c>
    </row>
    <row r="399" hidden="1" customHeight="1" spans="1:7">
      <c r="A399" s="182" t="s">
        <v>567</v>
      </c>
      <c r="B399" s="185">
        <v>0</v>
      </c>
      <c r="C399" s="185"/>
      <c r="D399" s="185"/>
      <c r="E399" s="185">
        <f t="shared" si="141"/>
        <v>0</v>
      </c>
      <c r="F399" s="185">
        <f t="shared" si="142"/>
        <v>0</v>
      </c>
      <c r="G399" s="184" t="s">
        <v>174</v>
      </c>
    </row>
    <row r="400" hidden="1" customHeight="1" spans="1:7">
      <c r="A400" s="182" t="s">
        <v>568</v>
      </c>
      <c r="B400" s="185">
        <v>0</v>
      </c>
      <c r="C400" s="185"/>
      <c r="D400" s="185"/>
      <c r="E400" s="185">
        <f t="shared" si="141"/>
        <v>0</v>
      </c>
      <c r="F400" s="185">
        <f t="shared" si="142"/>
        <v>0</v>
      </c>
      <c r="G400" s="184" t="s">
        <v>174</v>
      </c>
    </row>
    <row r="401" hidden="1" customHeight="1" spans="1:7">
      <c r="A401" s="182" t="s">
        <v>569</v>
      </c>
      <c r="B401" s="185">
        <v>0</v>
      </c>
      <c r="C401" s="185"/>
      <c r="D401" s="185"/>
      <c r="E401" s="185">
        <f t="shared" si="141"/>
        <v>0</v>
      </c>
      <c r="F401" s="185">
        <f t="shared" si="142"/>
        <v>0</v>
      </c>
      <c r="G401" s="184" t="s">
        <v>174</v>
      </c>
    </row>
    <row r="402" hidden="1" customHeight="1" spans="1:7">
      <c r="A402" s="182" t="s">
        <v>570</v>
      </c>
      <c r="B402" s="183">
        <f>SUM(B403:B408)</f>
        <v>1453</v>
      </c>
      <c r="C402" s="183">
        <f t="shared" ref="B402:F402" si="143">SUM(C403:C408)</f>
        <v>366</v>
      </c>
      <c r="D402" s="183">
        <f t="shared" si="143"/>
        <v>-681</v>
      </c>
      <c r="E402" s="183">
        <f t="shared" si="143"/>
        <v>-315</v>
      </c>
      <c r="F402" s="183">
        <f t="shared" si="143"/>
        <v>1138</v>
      </c>
      <c r="G402" s="184" t="s">
        <v>172</v>
      </c>
    </row>
    <row r="403" hidden="1" customHeight="1" spans="1:7">
      <c r="A403" s="182" t="s">
        <v>571</v>
      </c>
      <c r="B403" s="185">
        <v>0</v>
      </c>
      <c r="C403" s="185">
        <v>100</v>
      </c>
      <c r="D403" s="185"/>
      <c r="E403" s="185">
        <f t="shared" ref="E403:E409" si="144">C403+D403</f>
        <v>100</v>
      </c>
      <c r="F403" s="185">
        <f t="shared" ref="F403:F409" si="145">B403+E403</f>
        <v>100</v>
      </c>
      <c r="G403" s="184" t="s">
        <v>174</v>
      </c>
    </row>
    <row r="404" hidden="1" customHeight="1" spans="1:7">
      <c r="A404" s="182" t="s">
        <v>572</v>
      </c>
      <c r="B404" s="185">
        <v>0</v>
      </c>
      <c r="C404" s="185"/>
      <c r="D404" s="185"/>
      <c r="E404" s="185">
        <f t="shared" si="144"/>
        <v>0</v>
      </c>
      <c r="F404" s="185">
        <f t="shared" si="145"/>
        <v>0</v>
      </c>
      <c r="G404" s="184" t="s">
        <v>174</v>
      </c>
    </row>
    <row r="405" hidden="1" customHeight="1" spans="1:7">
      <c r="A405" s="182" t="s">
        <v>573</v>
      </c>
      <c r="B405" s="185">
        <v>0</v>
      </c>
      <c r="C405" s="185"/>
      <c r="D405" s="185"/>
      <c r="E405" s="185">
        <f t="shared" si="144"/>
        <v>0</v>
      </c>
      <c r="F405" s="185">
        <f t="shared" si="145"/>
        <v>0</v>
      </c>
      <c r="G405" s="184" t="s">
        <v>174</v>
      </c>
    </row>
    <row r="406" hidden="1" customHeight="1" spans="1:7">
      <c r="A406" s="182" t="s">
        <v>574</v>
      </c>
      <c r="B406" s="185">
        <v>0</v>
      </c>
      <c r="C406" s="185"/>
      <c r="D406" s="185"/>
      <c r="E406" s="185">
        <f t="shared" si="144"/>
        <v>0</v>
      </c>
      <c r="F406" s="185">
        <f t="shared" si="145"/>
        <v>0</v>
      </c>
      <c r="G406" s="184" t="s">
        <v>174</v>
      </c>
    </row>
    <row r="407" hidden="1" customHeight="1" spans="1:7">
      <c r="A407" s="182" t="s">
        <v>575</v>
      </c>
      <c r="B407" s="185">
        <v>0</v>
      </c>
      <c r="C407" s="185"/>
      <c r="D407" s="185"/>
      <c r="E407" s="185">
        <f t="shared" si="144"/>
        <v>0</v>
      </c>
      <c r="F407" s="185">
        <f t="shared" si="145"/>
        <v>0</v>
      </c>
      <c r="G407" s="184" t="s">
        <v>174</v>
      </c>
    </row>
    <row r="408" hidden="1" customHeight="1" spans="1:7">
      <c r="A408" s="182" t="s">
        <v>576</v>
      </c>
      <c r="B408" s="185">
        <v>1453</v>
      </c>
      <c r="C408" s="185">
        <v>266</v>
      </c>
      <c r="D408" s="185">
        <v>-681</v>
      </c>
      <c r="E408" s="185">
        <f t="shared" si="144"/>
        <v>-415</v>
      </c>
      <c r="F408" s="185">
        <f t="shared" si="145"/>
        <v>1038</v>
      </c>
      <c r="G408" s="184" t="s">
        <v>174</v>
      </c>
    </row>
    <row r="409" hidden="1" customHeight="1" spans="1:7">
      <c r="A409" s="182" t="s">
        <v>577</v>
      </c>
      <c r="B409" s="185">
        <v>1680</v>
      </c>
      <c r="C409" s="185">
        <v>1409</v>
      </c>
      <c r="D409" s="185"/>
      <c r="E409" s="185">
        <f t="shared" si="144"/>
        <v>1409</v>
      </c>
      <c r="F409" s="185">
        <f t="shared" si="145"/>
        <v>3089</v>
      </c>
      <c r="G409" s="184" t="s">
        <v>524</v>
      </c>
    </row>
    <row r="410" customHeight="1" spans="1:7">
      <c r="A410" s="179" t="s">
        <v>578</v>
      </c>
      <c r="B410" s="180">
        <f>SUM(B411,B416,B424,B430,B434,B439,B444,B451,B455,B459)</f>
        <v>220</v>
      </c>
      <c r="C410" s="180">
        <f t="shared" ref="B410:F410" si="146">SUM(C411,C416,C424,C430,C434,C439,C444,C451,C455,C459)</f>
        <v>466</v>
      </c>
      <c r="D410" s="180">
        <f t="shared" si="146"/>
        <v>-30</v>
      </c>
      <c r="E410" s="180">
        <f t="shared" si="146"/>
        <v>436</v>
      </c>
      <c r="F410" s="180">
        <f t="shared" si="146"/>
        <v>656</v>
      </c>
      <c r="G410" s="181" t="s">
        <v>170</v>
      </c>
    </row>
    <row r="411" hidden="1" customHeight="1" spans="1:7">
      <c r="A411" s="182" t="s">
        <v>579</v>
      </c>
      <c r="B411" s="183">
        <f>SUM(B412:B415)</f>
        <v>10</v>
      </c>
      <c r="C411" s="183">
        <f t="shared" ref="B411:F411" si="147">SUM(C412:C415)</f>
        <v>0</v>
      </c>
      <c r="D411" s="183">
        <f t="shared" si="147"/>
        <v>0</v>
      </c>
      <c r="E411" s="183">
        <f t="shared" si="147"/>
        <v>0</v>
      </c>
      <c r="F411" s="183">
        <f t="shared" si="147"/>
        <v>10</v>
      </c>
      <c r="G411" s="184" t="s">
        <v>172</v>
      </c>
    </row>
    <row r="412" hidden="1" customHeight="1" spans="1:7">
      <c r="A412" s="182" t="s">
        <v>580</v>
      </c>
      <c r="B412" s="185">
        <v>0</v>
      </c>
      <c r="C412" s="185"/>
      <c r="D412" s="185"/>
      <c r="E412" s="185">
        <f t="shared" ref="E412:E415" si="148">C412+D412</f>
        <v>0</v>
      </c>
      <c r="F412" s="185">
        <f t="shared" ref="F412:F415" si="149">B412+E412</f>
        <v>0</v>
      </c>
      <c r="G412" s="184" t="s">
        <v>174</v>
      </c>
    </row>
    <row r="413" hidden="1" customHeight="1" spans="1:7">
      <c r="A413" s="182" t="s">
        <v>581</v>
      </c>
      <c r="B413" s="185">
        <v>0</v>
      </c>
      <c r="C413" s="185"/>
      <c r="D413" s="185"/>
      <c r="E413" s="185">
        <f t="shared" si="148"/>
        <v>0</v>
      </c>
      <c r="F413" s="185">
        <f t="shared" si="149"/>
        <v>0</v>
      </c>
      <c r="G413" s="184" t="s">
        <v>174</v>
      </c>
    </row>
    <row r="414" hidden="1" customHeight="1" spans="1:7">
      <c r="A414" s="182" t="s">
        <v>582</v>
      </c>
      <c r="B414" s="185">
        <v>0</v>
      </c>
      <c r="C414" s="185"/>
      <c r="D414" s="185"/>
      <c r="E414" s="185">
        <f t="shared" si="148"/>
        <v>0</v>
      </c>
      <c r="F414" s="185">
        <f t="shared" si="149"/>
        <v>0</v>
      </c>
      <c r="G414" s="184" t="s">
        <v>174</v>
      </c>
    </row>
    <row r="415" hidden="1" customHeight="1" spans="1:7">
      <c r="A415" s="182" t="s">
        <v>583</v>
      </c>
      <c r="B415" s="185">
        <v>10</v>
      </c>
      <c r="C415" s="185"/>
      <c r="D415" s="185"/>
      <c r="E415" s="185">
        <f t="shared" si="148"/>
        <v>0</v>
      </c>
      <c r="F415" s="185">
        <f t="shared" si="149"/>
        <v>10</v>
      </c>
      <c r="G415" s="184" t="s">
        <v>174</v>
      </c>
    </row>
    <row r="416" hidden="1" customHeight="1" spans="1:7">
      <c r="A416" s="182" t="s">
        <v>584</v>
      </c>
      <c r="B416" s="183">
        <f>SUM(B417:B423)</f>
        <v>0</v>
      </c>
      <c r="C416" s="183">
        <f t="shared" ref="B416:F416" si="150">SUM(C417:C423)</f>
        <v>0</v>
      </c>
      <c r="D416" s="183">
        <f t="shared" si="150"/>
        <v>0</v>
      </c>
      <c r="E416" s="183">
        <f t="shared" si="150"/>
        <v>0</v>
      </c>
      <c r="F416" s="183">
        <f t="shared" si="150"/>
        <v>0</v>
      </c>
      <c r="G416" s="184" t="s">
        <v>172</v>
      </c>
    </row>
    <row r="417" hidden="1" customHeight="1" spans="1:7">
      <c r="A417" s="182" t="s">
        <v>585</v>
      </c>
      <c r="B417" s="185">
        <v>0</v>
      </c>
      <c r="C417" s="185"/>
      <c r="D417" s="185"/>
      <c r="E417" s="185">
        <f t="shared" ref="E417:E423" si="151">C417+D417</f>
        <v>0</v>
      </c>
      <c r="F417" s="185">
        <f t="shared" ref="F417:F423" si="152">B417+E417</f>
        <v>0</v>
      </c>
      <c r="G417" s="184" t="s">
        <v>174</v>
      </c>
    </row>
    <row r="418" hidden="1" customHeight="1" spans="1:7">
      <c r="A418" s="182" t="s">
        <v>586</v>
      </c>
      <c r="B418" s="185">
        <v>0</v>
      </c>
      <c r="C418" s="185"/>
      <c r="D418" s="185"/>
      <c r="E418" s="185">
        <f t="shared" si="151"/>
        <v>0</v>
      </c>
      <c r="F418" s="185">
        <f t="shared" si="152"/>
        <v>0</v>
      </c>
      <c r="G418" s="184" t="s">
        <v>174</v>
      </c>
    </row>
    <row r="419" hidden="1" customHeight="1" spans="1:7">
      <c r="A419" s="182" t="s">
        <v>587</v>
      </c>
      <c r="B419" s="185">
        <v>0</v>
      </c>
      <c r="C419" s="185"/>
      <c r="D419" s="185"/>
      <c r="E419" s="185">
        <f t="shared" si="151"/>
        <v>0</v>
      </c>
      <c r="F419" s="185">
        <f t="shared" si="152"/>
        <v>0</v>
      </c>
      <c r="G419" s="184" t="s">
        <v>174</v>
      </c>
    </row>
    <row r="420" hidden="1" customHeight="1" spans="1:7">
      <c r="A420" s="182" t="s">
        <v>588</v>
      </c>
      <c r="B420" s="185">
        <v>0</v>
      </c>
      <c r="C420" s="185"/>
      <c r="D420" s="185"/>
      <c r="E420" s="185">
        <f t="shared" si="151"/>
        <v>0</v>
      </c>
      <c r="F420" s="185">
        <f t="shared" si="152"/>
        <v>0</v>
      </c>
      <c r="G420" s="184" t="s">
        <v>174</v>
      </c>
    </row>
    <row r="421" hidden="1" customHeight="1" spans="1:7">
      <c r="A421" s="182" t="s">
        <v>589</v>
      </c>
      <c r="B421" s="185">
        <v>0</v>
      </c>
      <c r="C421" s="185"/>
      <c r="D421" s="185"/>
      <c r="E421" s="185">
        <f t="shared" si="151"/>
        <v>0</v>
      </c>
      <c r="F421" s="185">
        <f t="shared" si="152"/>
        <v>0</v>
      </c>
      <c r="G421" s="184" t="s">
        <v>174</v>
      </c>
    </row>
    <row r="422" hidden="1" customHeight="1" spans="1:7">
      <c r="A422" s="182" t="s">
        <v>590</v>
      </c>
      <c r="B422" s="185">
        <v>0</v>
      </c>
      <c r="C422" s="185"/>
      <c r="D422" s="185"/>
      <c r="E422" s="185">
        <f t="shared" si="151"/>
        <v>0</v>
      </c>
      <c r="F422" s="185">
        <f t="shared" si="152"/>
        <v>0</v>
      </c>
      <c r="G422" s="184" t="s">
        <v>174</v>
      </c>
    </row>
    <row r="423" hidden="1" customHeight="1" spans="1:7">
      <c r="A423" s="182" t="s">
        <v>591</v>
      </c>
      <c r="B423" s="185">
        <v>0</v>
      </c>
      <c r="C423" s="185"/>
      <c r="D423" s="185"/>
      <c r="E423" s="185">
        <f t="shared" si="151"/>
        <v>0</v>
      </c>
      <c r="F423" s="185">
        <f t="shared" si="152"/>
        <v>0</v>
      </c>
      <c r="G423" s="184" t="s">
        <v>174</v>
      </c>
    </row>
    <row r="424" hidden="1" customHeight="1" spans="1:7">
      <c r="A424" s="182" t="s">
        <v>592</v>
      </c>
      <c r="B424" s="183">
        <f>SUM(B425:B429)</f>
        <v>0</v>
      </c>
      <c r="C424" s="183">
        <f t="shared" ref="B424:F424" si="153">SUM(C425:C429)</f>
        <v>0</v>
      </c>
      <c r="D424" s="183">
        <f t="shared" si="153"/>
        <v>0</v>
      </c>
      <c r="E424" s="183">
        <f t="shared" si="153"/>
        <v>0</v>
      </c>
      <c r="F424" s="183">
        <f t="shared" si="153"/>
        <v>0</v>
      </c>
      <c r="G424" s="184" t="s">
        <v>172</v>
      </c>
    </row>
    <row r="425" hidden="1" customHeight="1" spans="1:7">
      <c r="A425" s="182" t="s">
        <v>593</v>
      </c>
      <c r="B425" s="185">
        <v>0</v>
      </c>
      <c r="C425" s="185"/>
      <c r="D425" s="185"/>
      <c r="E425" s="185">
        <f t="shared" ref="E425:E429" si="154">C425+D425</f>
        <v>0</v>
      </c>
      <c r="F425" s="185">
        <f t="shared" ref="F425:F429" si="155">B425+E425</f>
        <v>0</v>
      </c>
      <c r="G425" s="184" t="s">
        <v>174</v>
      </c>
    </row>
    <row r="426" hidden="1" customHeight="1" spans="1:7">
      <c r="A426" s="182" t="s">
        <v>594</v>
      </c>
      <c r="B426" s="185">
        <v>0</v>
      </c>
      <c r="C426" s="185"/>
      <c r="D426" s="185"/>
      <c r="E426" s="185">
        <f t="shared" si="154"/>
        <v>0</v>
      </c>
      <c r="F426" s="185">
        <f t="shared" si="155"/>
        <v>0</v>
      </c>
      <c r="G426" s="184" t="s">
        <v>174</v>
      </c>
    </row>
    <row r="427" hidden="1" customHeight="1" spans="1:7">
      <c r="A427" s="182" t="s">
        <v>595</v>
      </c>
      <c r="B427" s="185">
        <v>0</v>
      </c>
      <c r="C427" s="185"/>
      <c r="D427" s="185"/>
      <c r="E427" s="185">
        <f t="shared" si="154"/>
        <v>0</v>
      </c>
      <c r="F427" s="185">
        <f t="shared" si="155"/>
        <v>0</v>
      </c>
      <c r="G427" s="184" t="s">
        <v>174</v>
      </c>
    </row>
    <row r="428" hidden="1" customHeight="1" spans="1:7">
      <c r="A428" s="182" t="s">
        <v>596</v>
      </c>
      <c r="B428" s="185">
        <v>0</v>
      </c>
      <c r="C428" s="185"/>
      <c r="D428" s="185"/>
      <c r="E428" s="185">
        <f t="shared" si="154"/>
        <v>0</v>
      </c>
      <c r="F428" s="185">
        <f t="shared" si="155"/>
        <v>0</v>
      </c>
      <c r="G428" s="184" t="s">
        <v>174</v>
      </c>
    </row>
    <row r="429" hidden="1" customHeight="1" spans="1:7">
      <c r="A429" s="182" t="s">
        <v>597</v>
      </c>
      <c r="B429" s="185">
        <v>0</v>
      </c>
      <c r="C429" s="185"/>
      <c r="D429" s="185"/>
      <c r="E429" s="185">
        <f t="shared" si="154"/>
        <v>0</v>
      </c>
      <c r="F429" s="185">
        <f t="shared" si="155"/>
        <v>0</v>
      </c>
      <c r="G429" s="184" t="s">
        <v>174</v>
      </c>
    </row>
    <row r="430" hidden="1" customHeight="1" spans="1:7">
      <c r="A430" s="182" t="s">
        <v>598</v>
      </c>
      <c r="B430" s="183">
        <f>SUM(B431:B433)</f>
        <v>100</v>
      </c>
      <c r="C430" s="183">
        <f t="shared" ref="B430:F430" si="156">SUM(C431:C433)</f>
        <v>63</v>
      </c>
      <c r="D430" s="183">
        <f t="shared" si="156"/>
        <v>0</v>
      </c>
      <c r="E430" s="183">
        <f t="shared" si="156"/>
        <v>63</v>
      </c>
      <c r="F430" s="183">
        <f t="shared" si="156"/>
        <v>163</v>
      </c>
      <c r="G430" s="184" t="s">
        <v>172</v>
      </c>
    </row>
    <row r="431" hidden="1" customHeight="1" spans="1:7">
      <c r="A431" s="182" t="s">
        <v>599</v>
      </c>
      <c r="B431" s="185">
        <v>0</v>
      </c>
      <c r="C431" s="185"/>
      <c r="D431" s="185"/>
      <c r="E431" s="185">
        <f t="shared" ref="E431:E433" si="157">C431+D431</f>
        <v>0</v>
      </c>
      <c r="F431" s="185">
        <f t="shared" ref="F431:F433" si="158">B431+E431</f>
        <v>0</v>
      </c>
      <c r="G431" s="184" t="s">
        <v>174</v>
      </c>
    </row>
    <row r="432" hidden="1" customHeight="1" spans="1:7">
      <c r="A432" s="182" t="s">
        <v>600</v>
      </c>
      <c r="B432" s="185">
        <v>0</v>
      </c>
      <c r="C432" s="185">
        <v>37</v>
      </c>
      <c r="D432" s="185"/>
      <c r="E432" s="185">
        <f t="shared" si="157"/>
        <v>37</v>
      </c>
      <c r="F432" s="185">
        <f t="shared" si="158"/>
        <v>37</v>
      </c>
      <c r="G432" s="184" t="s">
        <v>174</v>
      </c>
    </row>
    <row r="433" hidden="1" customHeight="1" spans="1:7">
      <c r="A433" s="182" t="s">
        <v>601</v>
      </c>
      <c r="B433" s="185">
        <v>100</v>
      </c>
      <c r="C433" s="185">
        <v>26</v>
      </c>
      <c r="D433" s="185"/>
      <c r="E433" s="185">
        <f t="shared" si="157"/>
        <v>26</v>
      </c>
      <c r="F433" s="185">
        <f t="shared" si="158"/>
        <v>126</v>
      </c>
      <c r="G433" s="184" t="s">
        <v>174</v>
      </c>
    </row>
    <row r="434" hidden="1" customHeight="1" spans="1:7">
      <c r="A434" s="182" t="s">
        <v>602</v>
      </c>
      <c r="B434" s="183">
        <f>SUM(B435:B438)</f>
        <v>0</v>
      </c>
      <c r="C434" s="183">
        <f t="shared" ref="B434:F434" si="159">SUM(C435:C438)</f>
        <v>300</v>
      </c>
      <c r="D434" s="183">
        <f t="shared" si="159"/>
        <v>0</v>
      </c>
      <c r="E434" s="183">
        <f t="shared" si="159"/>
        <v>300</v>
      </c>
      <c r="F434" s="183">
        <f t="shared" si="159"/>
        <v>300</v>
      </c>
      <c r="G434" s="184" t="s">
        <v>172</v>
      </c>
    </row>
    <row r="435" hidden="1" customHeight="1" spans="1:7">
      <c r="A435" s="182" t="s">
        <v>603</v>
      </c>
      <c r="B435" s="185">
        <v>0</v>
      </c>
      <c r="C435" s="185"/>
      <c r="D435" s="185"/>
      <c r="E435" s="185">
        <f t="shared" ref="E435:E438" si="160">C435+D435</f>
        <v>0</v>
      </c>
      <c r="F435" s="185">
        <f t="shared" ref="F435:F438" si="161">B435+E435</f>
        <v>0</v>
      </c>
      <c r="G435" s="184" t="s">
        <v>174</v>
      </c>
    </row>
    <row r="436" hidden="1" customHeight="1" spans="1:7">
      <c r="A436" s="182" t="s">
        <v>604</v>
      </c>
      <c r="B436" s="185">
        <v>0</v>
      </c>
      <c r="C436" s="185">
        <v>300</v>
      </c>
      <c r="D436" s="185"/>
      <c r="E436" s="185">
        <f t="shared" si="160"/>
        <v>300</v>
      </c>
      <c r="F436" s="185">
        <f t="shared" si="161"/>
        <v>300</v>
      </c>
      <c r="G436" s="184" t="s">
        <v>174</v>
      </c>
    </row>
    <row r="437" hidden="1" customHeight="1" spans="1:7">
      <c r="A437" s="182" t="s">
        <v>605</v>
      </c>
      <c r="B437" s="185">
        <v>0</v>
      </c>
      <c r="C437" s="185"/>
      <c r="D437" s="185"/>
      <c r="E437" s="185">
        <f t="shared" si="160"/>
        <v>0</v>
      </c>
      <c r="F437" s="185">
        <f t="shared" si="161"/>
        <v>0</v>
      </c>
      <c r="G437" s="184" t="s">
        <v>174</v>
      </c>
    </row>
    <row r="438" hidden="1" customHeight="1" spans="1:7">
      <c r="A438" s="182" t="s">
        <v>606</v>
      </c>
      <c r="B438" s="185">
        <v>0</v>
      </c>
      <c r="C438" s="185"/>
      <c r="D438" s="185"/>
      <c r="E438" s="185">
        <f t="shared" si="160"/>
        <v>0</v>
      </c>
      <c r="F438" s="185">
        <f t="shared" si="161"/>
        <v>0</v>
      </c>
      <c r="G438" s="184" t="s">
        <v>174</v>
      </c>
    </row>
    <row r="439" hidden="1" customHeight="1" spans="1:7">
      <c r="A439" s="182" t="s">
        <v>607</v>
      </c>
      <c r="B439" s="183">
        <f>SUM(B440:B443)</f>
        <v>0</v>
      </c>
      <c r="C439" s="183">
        <f t="shared" ref="B439:F439" si="162">SUM(C440:C443)</f>
        <v>0</v>
      </c>
      <c r="D439" s="183">
        <f t="shared" si="162"/>
        <v>0</v>
      </c>
      <c r="E439" s="183">
        <f t="shared" si="162"/>
        <v>0</v>
      </c>
      <c r="F439" s="183">
        <f t="shared" si="162"/>
        <v>0</v>
      </c>
      <c r="G439" s="184" t="s">
        <v>172</v>
      </c>
    </row>
    <row r="440" hidden="1" customHeight="1" spans="1:7">
      <c r="A440" s="182" t="s">
        <v>608</v>
      </c>
      <c r="B440" s="185">
        <v>0</v>
      </c>
      <c r="C440" s="185"/>
      <c r="D440" s="185"/>
      <c r="E440" s="185">
        <f t="shared" ref="E440:E443" si="163">C440+D440</f>
        <v>0</v>
      </c>
      <c r="F440" s="185">
        <f t="shared" ref="F440:F443" si="164">B440+E440</f>
        <v>0</v>
      </c>
      <c r="G440" s="184" t="s">
        <v>174</v>
      </c>
    </row>
    <row r="441" hidden="1" customHeight="1" spans="1:7">
      <c r="A441" s="182" t="s">
        <v>609</v>
      </c>
      <c r="B441" s="185">
        <v>0</v>
      </c>
      <c r="C441" s="185"/>
      <c r="D441" s="185"/>
      <c r="E441" s="185">
        <f t="shared" si="163"/>
        <v>0</v>
      </c>
      <c r="F441" s="185">
        <f t="shared" si="164"/>
        <v>0</v>
      </c>
      <c r="G441" s="184" t="s">
        <v>174</v>
      </c>
    </row>
    <row r="442" hidden="1" customHeight="1" spans="1:7">
      <c r="A442" s="182" t="s">
        <v>610</v>
      </c>
      <c r="B442" s="185">
        <v>0</v>
      </c>
      <c r="C442" s="185"/>
      <c r="D442" s="185"/>
      <c r="E442" s="185">
        <f t="shared" si="163"/>
        <v>0</v>
      </c>
      <c r="F442" s="185">
        <f t="shared" si="164"/>
        <v>0</v>
      </c>
      <c r="G442" s="184" t="s">
        <v>174</v>
      </c>
    </row>
    <row r="443" hidden="1" customHeight="1" spans="1:7">
      <c r="A443" s="182" t="s">
        <v>611</v>
      </c>
      <c r="B443" s="185">
        <v>0</v>
      </c>
      <c r="C443" s="185"/>
      <c r="D443" s="185"/>
      <c r="E443" s="185">
        <f t="shared" si="163"/>
        <v>0</v>
      </c>
      <c r="F443" s="185">
        <f t="shared" si="164"/>
        <v>0</v>
      </c>
      <c r="G443" s="184" t="s">
        <v>174</v>
      </c>
    </row>
    <row r="444" hidden="1" customHeight="1" spans="1:7">
      <c r="A444" s="182" t="s">
        <v>612</v>
      </c>
      <c r="B444" s="183">
        <f>SUM(B445:B450)</f>
        <v>110</v>
      </c>
      <c r="C444" s="183">
        <f t="shared" ref="B444:F444" si="165">SUM(C445:C450)</f>
        <v>0</v>
      </c>
      <c r="D444" s="183">
        <f t="shared" si="165"/>
        <v>-30</v>
      </c>
      <c r="E444" s="183">
        <f t="shared" si="165"/>
        <v>-30</v>
      </c>
      <c r="F444" s="183">
        <f t="shared" si="165"/>
        <v>80</v>
      </c>
      <c r="G444" s="184" t="s">
        <v>172</v>
      </c>
    </row>
    <row r="445" hidden="1" customHeight="1" spans="1:7">
      <c r="A445" s="182" t="s">
        <v>613</v>
      </c>
      <c r="B445" s="185">
        <v>0</v>
      </c>
      <c r="C445" s="185"/>
      <c r="D445" s="185"/>
      <c r="E445" s="185">
        <f t="shared" ref="E445:E450" si="166">C445+D445</f>
        <v>0</v>
      </c>
      <c r="F445" s="185">
        <f t="shared" ref="F445:F450" si="167">B445+E445</f>
        <v>0</v>
      </c>
      <c r="G445" s="184" t="s">
        <v>174</v>
      </c>
    </row>
    <row r="446" hidden="1" customHeight="1" spans="1:7">
      <c r="A446" s="182" t="s">
        <v>614</v>
      </c>
      <c r="B446" s="185">
        <v>90</v>
      </c>
      <c r="C446" s="185"/>
      <c r="D446" s="185">
        <v>-10</v>
      </c>
      <c r="E446" s="185">
        <f t="shared" si="166"/>
        <v>-10</v>
      </c>
      <c r="F446" s="185">
        <f t="shared" si="167"/>
        <v>80</v>
      </c>
      <c r="G446" s="184" t="s">
        <v>174</v>
      </c>
    </row>
    <row r="447" hidden="1" customHeight="1" spans="1:7">
      <c r="A447" s="182" t="s">
        <v>615</v>
      </c>
      <c r="B447" s="185">
        <v>0</v>
      </c>
      <c r="C447" s="185"/>
      <c r="D447" s="185"/>
      <c r="E447" s="185">
        <f t="shared" si="166"/>
        <v>0</v>
      </c>
      <c r="F447" s="185">
        <f t="shared" si="167"/>
        <v>0</v>
      </c>
      <c r="G447" s="184" t="s">
        <v>174</v>
      </c>
    </row>
    <row r="448" hidden="1" customHeight="1" spans="1:7">
      <c r="A448" s="182" t="s">
        <v>616</v>
      </c>
      <c r="B448" s="185">
        <v>0</v>
      </c>
      <c r="C448" s="185"/>
      <c r="D448" s="185"/>
      <c r="E448" s="185">
        <f t="shared" si="166"/>
        <v>0</v>
      </c>
      <c r="F448" s="185">
        <f t="shared" si="167"/>
        <v>0</v>
      </c>
      <c r="G448" s="184" t="s">
        <v>174</v>
      </c>
    </row>
    <row r="449" hidden="1" customHeight="1" spans="1:7">
      <c r="A449" s="182" t="s">
        <v>617</v>
      </c>
      <c r="B449" s="185">
        <v>0</v>
      </c>
      <c r="C449" s="185"/>
      <c r="D449" s="185"/>
      <c r="E449" s="185">
        <f t="shared" si="166"/>
        <v>0</v>
      </c>
      <c r="F449" s="185">
        <f t="shared" si="167"/>
        <v>0</v>
      </c>
      <c r="G449" s="184" t="s">
        <v>174</v>
      </c>
    </row>
    <row r="450" hidden="1" customHeight="1" spans="1:7">
      <c r="A450" s="182" t="s">
        <v>618</v>
      </c>
      <c r="B450" s="185">
        <v>20</v>
      </c>
      <c r="C450" s="185"/>
      <c r="D450" s="185">
        <v>-20</v>
      </c>
      <c r="E450" s="185">
        <f t="shared" si="166"/>
        <v>-20</v>
      </c>
      <c r="F450" s="185">
        <f t="shared" si="167"/>
        <v>0</v>
      </c>
      <c r="G450" s="184" t="s">
        <v>174</v>
      </c>
    </row>
    <row r="451" hidden="1" customHeight="1" spans="1:7">
      <c r="A451" s="182" t="s">
        <v>619</v>
      </c>
      <c r="B451" s="183">
        <f>SUM(B452:B454)</f>
        <v>0</v>
      </c>
      <c r="C451" s="183">
        <f t="shared" ref="B451:F451" si="168">SUM(C452:C454)</f>
        <v>0</v>
      </c>
      <c r="D451" s="183">
        <f t="shared" si="168"/>
        <v>0</v>
      </c>
      <c r="E451" s="183">
        <f t="shared" si="168"/>
        <v>0</v>
      </c>
      <c r="F451" s="183">
        <f t="shared" si="168"/>
        <v>0</v>
      </c>
      <c r="G451" s="184" t="s">
        <v>172</v>
      </c>
    </row>
    <row r="452" hidden="1" customHeight="1" spans="1:7">
      <c r="A452" s="182" t="s">
        <v>620</v>
      </c>
      <c r="B452" s="185">
        <v>0</v>
      </c>
      <c r="C452" s="185"/>
      <c r="D452" s="185"/>
      <c r="E452" s="185">
        <f t="shared" ref="E452:E454" si="169">C452+D452</f>
        <v>0</v>
      </c>
      <c r="F452" s="185">
        <f t="shared" ref="F452:F454" si="170">B452+E452</f>
        <v>0</v>
      </c>
      <c r="G452" s="184" t="s">
        <v>174</v>
      </c>
    </row>
    <row r="453" hidden="1" customHeight="1" spans="1:7">
      <c r="A453" s="182" t="s">
        <v>621</v>
      </c>
      <c r="B453" s="185">
        <v>0</v>
      </c>
      <c r="C453" s="185"/>
      <c r="D453" s="185"/>
      <c r="E453" s="185">
        <f t="shared" si="169"/>
        <v>0</v>
      </c>
      <c r="F453" s="185">
        <f t="shared" si="170"/>
        <v>0</v>
      </c>
      <c r="G453" s="184" t="s">
        <v>174</v>
      </c>
    </row>
    <row r="454" hidden="1" customHeight="1" spans="1:7">
      <c r="A454" s="182" t="s">
        <v>622</v>
      </c>
      <c r="B454" s="185">
        <v>0</v>
      </c>
      <c r="C454" s="185"/>
      <c r="D454" s="185"/>
      <c r="E454" s="185">
        <f t="shared" si="169"/>
        <v>0</v>
      </c>
      <c r="F454" s="185">
        <f t="shared" si="170"/>
        <v>0</v>
      </c>
      <c r="G454" s="184" t="s">
        <v>174</v>
      </c>
    </row>
    <row r="455" hidden="1" customHeight="1" spans="1:7">
      <c r="A455" s="182" t="s">
        <v>623</v>
      </c>
      <c r="B455" s="183">
        <f>SUM(B456:B458)</f>
        <v>0</v>
      </c>
      <c r="C455" s="183">
        <f t="shared" ref="B455:F455" si="171">SUM(C456:C458)</f>
        <v>0</v>
      </c>
      <c r="D455" s="183">
        <f t="shared" si="171"/>
        <v>0</v>
      </c>
      <c r="E455" s="183">
        <f t="shared" si="171"/>
        <v>0</v>
      </c>
      <c r="F455" s="183">
        <f t="shared" si="171"/>
        <v>0</v>
      </c>
      <c r="G455" s="184" t="s">
        <v>172</v>
      </c>
    </row>
    <row r="456" hidden="1" customHeight="1" spans="1:7">
      <c r="A456" s="182" t="s">
        <v>624</v>
      </c>
      <c r="B456" s="185">
        <v>0</v>
      </c>
      <c r="C456" s="185"/>
      <c r="D456" s="185"/>
      <c r="E456" s="185">
        <f t="shared" ref="E456:E458" si="172">C456+D456</f>
        <v>0</v>
      </c>
      <c r="F456" s="185">
        <f t="shared" ref="F456:F458" si="173">B456+E456</f>
        <v>0</v>
      </c>
      <c r="G456" s="184" t="s">
        <v>174</v>
      </c>
    </row>
    <row r="457" hidden="1" customHeight="1" spans="1:7">
      <c r="A457" s="182" t="s">
        <v>625</v>
      </c>
      <c r="B457" s="185">
        <v>0</v>
      </c>
      <c r="C457" s="185"/>
      <c r="D457" s="185"/>
      <c r="E457" s="185">
        <f t="shared" si="172"/>
        <v>0</v>
      </c>
      <c r="F457" s="185">
        <f t="shared" si="173"/>
        <v>0</v>
      </c>
      <c r="G457" s="184" t="s">
        <v>174</v>
      </c>
    </row>
    <row r="458" hidden="1" customHeight="1" spans="1:7">
      <c r="A458" s="182" t="s">
        <v>626</v>
      </c>
      <c r="B458" s="185">
        <v>0</v>
      </c>
      <c r="C458" s="185"/>
      <c r="D458" s="185"/>
      <c r="E458" s="185">
        <f t="shared" si="172"/>
        <v>0</v>
      </c>
      <c r="F458" s="185">
        <f t="shared" si="173"/>
        <v>0</v>
      </c>
      <c r="G458" s="184" t="s">
        <v>174</v>
      </c>
    </row>
    <row r="459" hidden="1" customHeight="1" spans="1:7">
      <c r="A459" s="182" t="s">
        <v>627</v>
      </c>
      <c r="B459" s="183">
        <f>SUM(B460:B463)</f>
        <v>0</v>
      </c>
      <c r="C459" s="183">
        <f t="shared" ref="B459:F459" si="174">SUM(C460:C463)</f>
        <v>103</v>
      </c>
      <c r="D459" s="183">
        <f t="shared" si="174"/>
        <v>0</v>
      </c>
      <c r="E459" s="183">
        <f t="shared" si="174"/>
        <v>103</v>
      </c>
      <c r="F459" s="183">
        <f t="shared" si="174"/>
        <v>103</v>
      </c>
      <c r="G459" s="184" t="s">
        <v>172</v>
      </c>
    </row>
    <row r="460" hidden="1" customHeight="1" spans="1:7">
      <c r="A460" s="182" t="s">
        <v>628</v>
      </c>
      <c r="B460" s="185">
        <v>0</v>
      </c>
      <c r="C460" s="185">
        <v>9</v>
      </c>
      <c r="D460" s="185"/>
      <c r="E460" s="185">
        <f t="shared" ref="E460:E463" si="175">C460+D460</f>
        <v>9</v>
      </c>
      <c r="F460" s="185">
        <f t="shared" ref="F460:F463" si="176">B460+E460</f>
        <v>9</v>
      </c>
      <c r="G460" s="184" t="s">
        <v>174</v>
      </c>
    </row>
    <row r="461" hidden="1" customHeight="1" spans="1:7">
      <c r="A461" s="182" t="s">
        <v>629</v>
      </c>
      <c r="B461" s="185">
        <v>0</v>
      </c>
      <c r="C461" s="185"/>
      <c r="D461" s="185"/>
      <c r="E461" s="185">
        <f t="shared" si="175"/>
        <v>0</v>
      </c>
      <c r="F461" s="185">
        <f t="shared" si="176"/>
        <v>0</v>
      </c>
      <c r="G461" s="184" t="s">
        <v>174</v>
      </c>
    </row>
    <row r="462" hidden="1" customHeight="1" spans="1:7">
      <c r="A462" s="182" t="s">
        <v>630</v>
      </c>
      <c r="B462" s="185">
        <v>0</v>
      </c>
      <c r="C462" s="185"/>
      <c r="D462" s="185"/>
      <c r="E462" s="185">
        <f t="shared" si="175"/>
        <v>0</v>
      </c>
      <c r="F462" s="185">
        <f t="shared" si="176"/>
        <v>0</v>
      </c>
      <c r="G462" s="184" t="s">
        <v>174</v>
      </c>
    </row>
    <row r="463" hidden="1" customHeight="1" spans="1:7">
      <c r="A463" s="182" t="s">
        <v>631</v>
      </c>
      <c r="B463" s="185">
        <v>0</v>
      </c>
      <c r="C463" s="185">
        <v>94</v>
      </c>
      <c r="D463" s="185"/>
      <c r="E463" s="185">
        <f t="shared" si="175"/>
        <v>94</v>
      </c>
      <c r="F463" s="185">
        <f t="shared" si="176"/>
        <v>94</v>
      </c>
      <c r="G463" s="184" t="s">
        <v>174</v>
      </c>
    </row>
    <row r="464" customHeight="1" spans="1:7">
      <c r="A464" s="179" t="s">
        <v>632</v>
      </c>
      <c r="B464" s="180">
        <f>SUM(B465,B481,B489,B500,B509,B517)</f>
        <v>906.48</v>
      </c>
      <c r="C464" s="180">
        <f t="shared" ref="B464:F464" si="177">SUM(C465,C481,C489,C500,C509,C517)</f>
        <v>977</v>
      </c>
      <c r="D464" s="180">
        <f t="shared" si="177"/>
        <v>-335</v>
      </c>
      <c r="E464" s="180">
        <f t="shared" si="177"/>
        <v>642</v>
      </c>
      <c r="F464" s="180">
        <f t="shared" si="177"/>
        <v>1548.48</v>
      </c>
      <c r="G464" s="181" t="s">
        <v>170</v>
      </c>
    </row>
    <row r="465" hidden="1" customHeight="1" spans="1:7">
      <c r="A465" s="182" t="s">
        <v>633</v>
      </c>
      <c r="B465" s="183">
        <f>SUM(B466:B480)</f>
        <v>641</v>
      </c>
      <c r="C465" s="183">
        <f t="shared" ref="B465:F465" si="178">SUM(C466:C480)</f>
        <v>363</v>
      </c>
      <c r="D465" s="183">
        <f t="shared" si="178"/>
        <v>-213</v>
      </c>
      <c r="E465" s="183">
        <f t="shared" si="178"/>
        <v>150</v>
      </c>
      <c r="F465" s="183">
        <f t="shared" si="178"/>
        <v>791</v>
      </c>
      <c r="G465" s="184" t="s">
        <v>172</v>
      </c>
    </row>
    <row r="466" hidden="1" customHeight="1" spans="1:7">
      <c r="A466" s="182" t="s">
        <v>634</v>
      </c>
      <c r="B466" s="185">
        <v>0</v>
      </c>
      <c r="C466" s="185"/>
      <c r="D466" s="185"/>
      <c r="E466" s="185">
        <f t="shared" ref="E466:E480" si="179">C466+D466</f>
        <v>0</v>
      </c>
      <c r="F466" s="185">
        <f t="shared" ref="F466:F480" si="180">B466+E466</f>
        <v>0</v>
      </c>
      <c r="G466" s="184" t="s">
        <v>174</v>
      </c>
    </row>
    <row r="467" hidden="1" customHeight="1" spans="1:7">
      <c r="A467" s="182" t="s">
        <v>635</v>
      </c>
      <c r="B467" s="185">
        <v>0</v>
      </c>
      <c r="C467" s="185"/>
      <c r="D467" s="185"/>
      <c r="E467" s="185">
        <f t="shared" si="179"/>
        <v>0</v>
      </c>
      <c r="F467" s="185">
        <f t="shared" si="180"/>
        <v>0</v>
      </c>
      <c r="G467" s="184" t="s">
        <v>174</v>
      </c>
    </row>
    <row r="468" hidden="1" customHeight="1" spans="1:7">
      <c r="A468" s="182" t="s">
        <v>636</v>
      </c>
      <c r="B468" s="185">
        <v>0</v>
      </c>
      <c r="C468" s="185"/>
      <c r="D468" s="185"/>
      <c r="E468" s="185">
        <f t="shared" si="179"/>
        <v>0</v>
      </c>
      <c r="F468" s="185">
        <f t="shared" si="180"/>
        <v>0</v>
      </c>
      <c r="G468" s="184" t="s">
        <v>174</v>
      </c>
    </row>
    <row r="469" hidden="1" customHeight="1" spans="1:7">
      <c r="A469" s="182" t="s">
        <v>637</v>
      </c>
      <c r="B469" s="185">
        <v>5</v>
      </c>
      <c r="C469" s="185"/>
      <c r="D469" s="185"/>
      <c r="E469" s="185">
        <f t="shared" si="179"/>
        <v>0</v>
      </c>
      <c r="F469" s="185">
        <f t="shared" si="180"/>
        <v>5</v>
      </c>
      <c r="G469" s="184" t="s">
        <v>174</v>
      </c>
    </row>
    <row r="470" hidden="1" customHeight="1" spans="1:7">
      <c r="A470" s="182" t="s">
        <v>638</v>
      </c>
      <c r="B470" s="185">
        <v>0</v>
      </c>
      <c r="C470" s="185">
        <v>362</v>
      </c>
      <c r="D470" s="185"/>
      <c r="E470" s="185">
        <f t="shared" si="179"/>
        <v>362</v>
      </c>
      <c r="F470" s="185">
        <f t="shared" si="180"/>
        <v>362</v>
      </c>
      <c r="G470" s="184" t="s">
        <v>174</v>
      </c>
    </row>
    <row r="471" hidden="1" customHeight="1" spans="1:7">
      <c r="A471" s="182" t="s">
        <v>639</v>
      </c>
      <c r="B471" s="185">
        <v>0</v>
      </c>
      <c r="C471" s="185"/>
      <c r="D471" s="185"/>
      <c r="E471" s="185">
        <f t="shared" si="179"/>
        <v>0</v>
      </c>
      <c r="F471" s="185">
        <f t="shared" si="180"/>
        <v>0</v>
      </c>
      <c r="G471" s="184" t="s">
        <v>174</v>
      </c>
    </row>
    <row r="472" hidden="1" customHeight="1" spans="1:7">
      <c r="A472" s="182" t="s">
        <v>640</v>
      </c>
      <c r="B472" s="185">
        <v>0</v>
      </c>
      <c r="C472" s="185"/>
      <c r="D472" s="185"/>
      <c r="E472" s="185">
        <f t="shared" si="179"/>
        <v>0</v>
      </c>
      <c r="F472" s="185">
        <f t="shared" si="180"/>
        <v>0</v>
      </c>
      <c r="G472" s="184" t="s">
        <v>174</v>
      </c>
    </row>
    <row r="473" hidden="1" customHeight="1" spans="1:7">
      <c r="A473" s="182" t="s">
        <v>641</v>
      </c>
      <c r="B473" s="185">
        <v>0</v>
      </c>
      <c r="C473" s="185"/>
      <c r="D473" s="185"/>
      <c r="E473" s="185">
        <f t="shared" si="179"/>
        <v>0</v>
      </c>
      <c r="F473" s="185">
        <f t="shared" si="180"/>
        <v>0</v>
      </c>
      <c r="G473" s="184" t="s">
        <v>174</v>
      </c>
    </row>
    <row r="474" hidden="1" customHeight="1" spans="1:7">
      <c r="A474" s="182" t="s">
        <v>642</v>
      </c>
      <c r="B474" s="185">
        <v>60</v>
      </c>
      <c r="C474" s="185"/>
      <c r="D474" s="185">
        <v>-30</v>
      </c>
      <c r="E474" s="185">
        <f t="shared" si="179"/>
        <v>-30</v>
      </c>
      <c r="F474" s="185">
        <f t="shared" si="180"/>
        <v>30</v>
      </c>
      <c r="G474" s="184" t="s">
        <v>174</v>
      </c>
    </row>
    <row r="475" hidden="1" customHeight="1" spans="1:7">
      <c r="A475" s="182" t="s">
        <v>643</v>
      </c>
      <c r="B475" s="185">
        <v>0</v>
      </c>
      <c r="C475" s="185"/>
      <c r="D475" s="185"/>
      <c r="E475" s="185">
        <f t="shared" si="179"/>
        <v>0</v>
      </c>
      <c r="F475" s="185">
        <f t="shared" si="180"/>
        <v>0</v>
      </c>
      <c r="G475" s="184" t="s">
        <v>174</v>
      </c>
    </row>
    <row r="476" hidden="1" customHeight="1" spans="1:7">
      <c r="A476" s="182" t="s">
        <v>644</v>
      </c>
      <c r="B476" s="185">
        <v>7</v>
      </c>
      <c r="C476" s="185">
        <v>1</v>
      </c>
      <c r="D476" s="185"/>
      <c r="E476" s="185">
        <f t="shared" si="179"/>
        <v>1</v>
      </c>
      <c r="F476" s="185">
        <f t="shared" si="180"/>
        <v>8</v>
      </c>
      <c r="G476" s="184" t="s">
        <v>174</v>
      </c>
    </row>
    <row r="477" hidden="1" customHeight="1" spans="1:7">
      <c r="A477" s="182" t="s">
        <v>645</v>
      </c>
      <c r="B477" s="185">
        <v>0</v>
      </c>
      <c r="C477" s="185"/>
      <c r="D477" s="185"/>
      <c r="E477" s="185">
        <f t="shared" si="179"/>
        <v>0</v>
      </c>
      <c r="F477" s="185">
        <f t="shared" si="180"/>
        <v>0</v>
      </c>
      <c r="G477" s="184" t="s">
        <v>174</v>
      </c>
    </row>
    <row r="478" hidden="1" customHeight="1" spans="1:7">
      <c r="A478" s="182" t="s">
        <v>646</v>
      </c>
      <c r="B478" s="185">
        <v>0</v>
      </c>
      <c r="C478" s="185"/>
      <c r="D478" s="185"/>
      <c r="E478" s="185">
        <f t="shared" si="179"/>
        <v>0</v>
      </c>
      <c r="F478" s="185">
        <f t="shared" si="180"/>
        <v>0</v>
      </c>
      <c r="G478" s="184" t="s">
        <v>174</v>
      </c>
    </row>
    <row r="479" hidden="1" customHeight="1" spans="1:7">
      <c r="A479" s="182" t="s">
        <v>647</v>
      </c>
      <c r="B479" s="185">
        <v>0</v>
      </c>
      <c r="C479" s="185"/>
      <c r="D479" s="185"/>
      <c r="E479" s="185">
        <f t="shared" si="179"/>
        <v>0</v>
      </c>
      <c r="F479" s="185">
        <f t="shared" si="180"/>
        <v>0</v>
      </c>
      <c r="G479" s="184" t="s">
        <v>174</v>
      </c>
    </row>
    <row r="480" hidden="1" customHeight="1" spans="1:7">
      <c r="A480" s="182" t="s">
        <v>648</v>
      </c>
      <c r="B480" s="185">
        <v>569</v>
      </c>
      <c r="C480" s="185"/>
      <c r="D480" s="185">
        <v>-183</v>
      </c>
      <c r="E480" s="185">
        <f t="shared" si="179"/>
        <v>-183</v>
      </c>
      <c r="F480" s="185">
        <f t="shared" si="180"/>
        <v>386</v>
      </c>
      <c r="G480" s="184" t="s">
        <v>174</v>
      </c>
    </row>
    <row r="481" hidden="1" customHeight="1" spans="1:7">
      <c r="A481" s="182" t="s">
        <v>649</v>
      </c>
      <c r="B481" s="183">
        <f>SUM(B482:B488)</f>
        <v>20</v>
      </c>
      <c r="C481" s="183">
        <f t="shared" ref="B481:F481" si="181">SUM(C482:C488)</f>
        <v>0</v>
      </c>
      <c r="D481" s="183">
        <f t="shared" si="181"/>
        <v>-20</v>
      </c>
      <c r="E481" s="183">
        <f t="shared" si="181"/>
        <v>-20</v>
      </c>
      <c r="F481" s="183">
        <f t="shared" si="181"/>
        <v>0</v>
      </c>
      <c r="G481" s="184" t="s">
        <v>172</v>
      </c>
    </row>
    <row r="482" hidden="1" customHeight="1" spans="1:7">
      <c r="A482" s="182" t="s">
        <v>650</v>
      </c>
      <c r="B482" s="185">
        <v>0</v>
      </c>
      <c r="C482" s="185"/>
      <c r="D482" s="185"/>
      <c r="E482" s="185">
        <f t="shared" ref="E482:E488" si="182">C482+D482</f>
        <v>0</v>
      </c>
      <c r="F482" s="185">
        <f t="shared" ref="F482:F488" si="183">B482+E482</f>
        <v>0</v>
      </c>
      <c r="G482" s="184" t="s">
        <v>174</v>
      </c>
    </row>
    <row r="483" hidden="1" customHeight="1" spans="1:7">
      <c r="A483" s="182" t="s">
        <v>651</v>
      </c>
      <c r="B483" s="185">
        <v>0</v>
      </c>
      <c r="C483" s="185"/>
      <c r="D483" s="185"/>
      <c r="E483" s="185">
        <f t="shared" si="182"/>
        <v>0</v>
      </c>
      <c r="F483" s="185">
        <f t="shared" si="183"/>
        <v>0</v>
      </c>
      <c r="G483" s="184" t="s">
        <v>174</v>
      </c>
    </row>
    <row r="484" hidden="1" customHeight="1" spans="1:7">
      <c r="A484" s="182" t="s">
        <v>652</v>
      </c>
      <c r="B484" s="185">
        <v>0</v>
      </c>
      <c r="C484" s="185"/>
      <c r="D484" s="185"/>
      <c r="E484" s="185">
        <f t="shared" si="182"/>
        <v>0</v>
      </c>
      <c r="F484" s="185">
        <f t="shared" si="183"/>
        <v>0</v>
      </c>
      <c r="G484" s="184" t="s">
        <v>174</v>
      </c>
    </row>
    <row r="485" hidden="1" customHeight="1" spans="1:7">
      <c r="A485" s="182" t="s">
        <v>653</v>
      </c>
      <c r="B485" s="185">
        <v>20</v>
      </c>
      <c r="C485" s="185"/>
      <c r="D485" s="185">
        <v>-20</v>
      </c>
      <c r="E485" s="185">
        <f t="shared" si="182"/>
        <v>-20</v>
      </c>
      <c r="F485" s="185">
        <f t="shared" si="183"/>
        <v>0</v>
      </c>
      <c r="G485" s="184" t="s">
        <v>174</v>
      </c>
    </row>
    <row r="486" hidden="1" customHeight="1" spans="1:7">
      <c r="A486" s="182" t="s">
        <v>654</v>
      </c>
      <c r="B486" s="185">
        <v>0</v>
      </c>
      <c r="C486" s="185"/>
      <c r="D486" s="185"/>
      <c r="E486" s="185">
        <f t="shared" si="182"/>
        <v>0</v>
      </c>
      <c r="F486" s="185">
        <f t="shared" si="183"/>
        <v>0</v>
      </c>
      <c r="G486" s="184" t="s">
        <v>174</v>
      </c>
    </row>
    <row r="487" hidden="1" customHeight="1" spans="1:7">
      <c r="A487" s="182" t="s">
        <v>655</v>
      </c>
      <c r="B487" s="185">
        <v>0</v>
      </c>
      <c r="C487" s="185"/>
      <c r="D487" s="185"/>
      <c r="E487" s="185">
        <f t="shared" si="182"/>
        <v>0</v>
      </c>
      <c r="F487" s="185">
        <f t="shared" si="183"/>
        <v>0</v>
      </c>
      <c r="G487" s="184" t="s">
        <v>174</v>
      </c>
    </row>
    <row r="488" hidden="1" customHeight="1" spans="1:7">
      <c r="A488" s="182" t="s">
        <v>656</v>
      </c>
      <c r="B488" s="185">
        <v>0</v>
      </c>
      <c r="C488" s="185"/>
      <c r="D488" s="185"/>
      <c r="E488" s="185">
        <f t="shared" si="182"/>
        <v>0</v>
      </c>
      <c r="F488" s="185">
        <f t="shared" si="183"/>
        <v>0</v>
      </c>
      <c r="G488" s="184" t="s">
        <v>174</v>
      </c>
    </row>
    <row r="489" hidden="1" customHeight="1" spans="1:7">
      <c r="A489" s="182" t="s">
        <v>657</v>
      </c>
      <c r="B489" s="183">
        <f>SUM(B490:B499)</f>
        <v>50</v>
      </c>
      <c r="C489" s="183">
        <f t="shared" ref="B489:F489" si="184">SUM(C490:C499)</f>
        <v>240</v>
      </c>
      <c r="D489" s="183">
        <f t="shared" si="184"/>
        <v>-32</v>
      </c>
      <c r="E489" s="183">
        <f t="shared" si="184"/>
        <v>208</v>
      </c>
      <c r="F489" s="183">
        <f t="shared" si="184"/>
        <v>258</v>
      </c>
      <c r="G489" s="184" t="s">
        <v>172</v>
      </c>
    </row>
    <row r="490" hidden="1" customHeight="1" spans="1:7">
      <c r="A490" s="182" t="s">
        <v>658</v>
      </c>
      <c r="B490" s="185">
        <v>0</v>
      </c>
      <c r="C490" s="185"/>
      <c r="D490" s="185"/>
      <c r="E490" s="185">
        <f t="shared" ref="E490:E499" si="185">C490+D490</f>
        <v>0</v>
      </c>
      <c r="F490" s="185">
        <f t="shared" ref="F490:F499" si="186">B490+E490</f>
        <v>0</v>
      </c>
      <c r="G490" s="184" t="s">
        <v>174</v>
      </c>
    </row>
    <row r="491" hidden="1" customHeight="1" spans="1:7">
      <c r="A491" s="182" t="s">
        <v>659</v>
      </c>
      <c r="B491" s="185">
        <v>0</v>
      </c>
      <c r="C491" s="185"/>
      <c r="D491" s="185"/>
      <c r="E491" s="185">
        <f t="shared" si="185"/>
        <v>0</v>
      </c>
      <c r="F491" s="185">
        <f t="shared" si="186"/>
        <v>0</v>
      </c>
      <c r="G491" s="184" t="s">
        <v>174</v>
      </c>
    </row>
    <row r="492" hidden="1" customHeight="1" spans="1:7">
      <c r="A492" s="182" t="s">
        <v>660</v>
      </c>
      <c r="B492" s="185">
        <v>0</v>
      </c>
      <c r="C492" s="185"/>
      <c r="D492" s="185"/>
      <c r="E492" s="185">
        <f t="shared" si="185"/>
        <v>0</v>
      </c>
      <c r="F492" s="185">
        <f t="shared" si="186"/>
        <v>0</v>
      </c>
      <c r="G492" s="184" t="s">
        <v>174</v>
      </c>
    </row>
    <row r="493" hidden="1" customHeight="1" spans="1:7">
      <c r="A493" s="182" t="s">
        <v>661</v>
      </c>
      <c r="B493" s="185">
        <v>0</v>
      </c>
      <c r="C493" s="185"/>
      <c r="D493" s="185"/>
      <c r="E493" s="185">
        <f t="shared" si="185"/>
        <v>0</v>
      </c>
      <c r="F493" s="185">
        <f t="shared" si="186"/>
        <v>0</v>
      </c>
      <c r="G493" s="184" t="s">
        <v>174</v>
      </c>
    </row>
    <row r="494" hidden="1" customHeight="1" spans="1:7">
      <c r="A494" s="182" t="s">
        <v>662</v>
      </c>
      <c r="B494" s="185">
        <v>50</v>
      </c>
      <c r="C494" s="185"/>
      <c r="D494" s="185">
        <v>-32</v>
      </c>
      <c r="E494" s="185">
        <f t="shared" si="185"/>
        <v>-32</v>
      </c>
      <c r="F494" s="185">
        <f t="shared" si="186"/>
        <v>18</v>
      </c>
      <c r="G494" s="184" t="s">
        <v>174</v>
      </c>
    </row>
    <row r="495" hidden="1" customHeight="1" spans="1:7">
      <c r="A495" s="182" t="s">
        <v>663</v>
      </c>
      <c r="B495" s="185">
        <v>0</v>
      </c>
      <c r="C495" s="185"/>
      <c r="D495" s="185"/>
      <c r="E495" s="185">
        <f t="shared" si="185"/>
        <v>0</v>
      </c>
      <c r="F495" s="185">
        <f t="shared" si="186"/>
        <v>0</v>
      </c>
      <c r="G495" s="184" t="s">
        <v>174</v>
      </c>
    </row>
    <row r="496" hidden="1" customHeight="1" spans="1:7">
      <c r="A496" s="182" t="s">
        <v>664</v>
      </c>
      <c r="B496" s="185">
        <v>0</v>
      </c>
      <c r="C496" s="185">
        <v>240</v>
      </c>
      <c r="D496" s="185"/>
      <c r="E496" s="185">
        <f t="shared" si="185"/>
        <v>240</v>
      </c>
      <c r="F496" s="185">
        <f t="shared" si="186"/>
        <v>240</v>
      </c>
      <c r="G496" s="184" t="s">
        <v>174</v>
      </c>
    </row>
    <row r="497" hidden="1" customHeight="1" spans="1:7">
      <c r="A497" s="182" t="s">
        <v>665</v>
      </c>
      <c r="B497" s="185">
        <v>0</v>
      </c>
      <c r="C497" s="185"/>
      <c r="D497" s="185"/>
      <c r="E497" s="185">
        <f t="shared" si="185"/>
        <v>0</v>
      </c>
      <c r="F497" s="185">
        <f t="shared" si="186"/>
        <v>0</v>
      </c>
      <c r="G497" s="184" t="s">
        <v>174</v>
      </c>
    </row>
    <row r="498" hidden="1" customHeight="1" spans="1:7">
      <c r="A498" s="182" t="s">
        <v>666</v>
      </c>
      <c r="B498" s="185">
        <v>0</v>
      </c>
      <c r="C498" s="185"/>
      <c r="D498" s="185"/>
      <c r="E498" s="185">
        <f t="shared" si="185"/>
        <v>0</v>
      </c>
      <c r="F498" s="185">
        <f t="shared" si="186"/>
        <v>0</v>
      </c>
      <c r="G498" s="184" t="s">
        <v>174</v>
      </c>
    </row>
    <row r="499" hidden="1" customHeight="1" spans="1:7">
      <c r="A499" s="182" t="s">
        <v>667</v>
      </c>
      <c r="B499" s="185">
        <v>0</v>
      </c>
      <c r="C499" s="185"/>
      <c r="D499" s="185"/>
      <c r="E499" s="185">
        <f t="shared" si="185"/>
        <v>0</v>
      </c>
      <c r="F499" s="185">
        <f t="shared" si="186"/>
        <v>0</v>
      </c>
      <c r="G499" s="184" t="s">
        <v>174</v>
      </c>
    </row>
    <row r="500" hidden="1" customHeight="1" spans="1:7">
      <c r="A500" s="182" t="s">
        <v>668</v>
      </c>
      <c r="B500" s="183">
        <f>SUM(B501:B508)</f>
        <v>0</v>
      </c>
      <c r="C500" s="183">
        <f t="shared" ref="B500:F500" si="187">SUM(C501:C508)</f>
        <v>0</v>
      </c>
      <c r="D500" s="183">
        <f t="shared" si="187"/>
        <v>0</v>
      </c>
      <c r="E500" s="183">
        <f t="shared" si="187"/>
        <v>0</v>
      </c>
      <c r="F500" s="183">
        <f t="shared" si="187"/>
        <v>0</v>
      </c>
      <c r="G500" s="184" t="s">
        <v>172</v>
      </c>
    </row>
    <row r="501" hidden="1" customHeight="1" spans="1:7">
      <c r="A501" s="182" t="s">
        <v>669</v>
      </c>
      <c r="B501" s="185">
        <v>0</v>
      </c>
      <c r="C501" s="185"/>
      <c r="D501" s="185"/>
      <c r="E501" s="185">
        <f t="shared" ref="E501:E508" si="188">C501+D501</f>
        <v>0</v>
      </c>
      <c r="F501" s="185">
        <f t="shared" ref="F501:F508" si="189">B501+E501</f>
        <v>0</v>
      </c>
      <c r="G501" s="184" t="s">
        <v>174</v>
      </c>
    </row>
    <row r="502" hidden="1" customHeight="1" spans="1:7">
      <c r="A502" s="182" t="s">
        <v>670</v>
      </c>
      <c r="B502" s="185">
        <v>0</v>
      </c>
      <c r="C502" s="185"/>
      <c r="D502" s="185"/>
      <c r="E502" s="185">
        <f t="shared" si="188"/>
        <v>0</v>
      </c>
      <c r="F502" s="185">
        <f t="shared" si="189"/>
        <v>0</v>
      </c>
      <c r="G502" s="184" t="s">
        <v>174</v>
      </c>
    </row>
    <row r="503" hidden="1" customHeight="1" spans="1:7">
      <c r="A503" s="182" t="s">
        <v>671</v>
      </c>
      <c r="B503" s="185">
        <v>0</v>
      </c>
      <c r="C503" s="185"/>
      <c r="D503" s="185"/>
      <c r="E503" s="185">
        <f t="shared" si="188"/>
        <v>0</v>
      </c>
      <c r="F503" s="185">
        <f t="shared" si="189"/>
        <v>0</v>
      </c>
      <c r="G503" s="184" t="s">
        <v>174</v>
      </c>
    </row>
    <row r="504" hidden="1" customHeight="1" spans="1:7">
      <c r="A504" s="182" t="s">
        <v>672</v>
      </c>
      <c r="B504" s="185">
        <v>0</v>
      </c>
      <c r="C504" s="185"/>
      <c r="D504" s="185"/>
      <c r="E504" s="185">
        <f t="shared" si="188"/>
        <v>0</v>
      </c>
      <c r="F504" s="185">
        <f t="shared" si="189"/>
        <v>0</v>
      </c>
      <c r="G504" s="184" t="s">
        <v>174</v>
      </c>
    </row>
    <row r="505" hidden="1" customHeight="1" spans="1:7">
      <c r="A505" s="182" t="s">
        <v>673</v>
      </c>
      <c r="B505" s="185">
        <v>0</v>
      </c>
      <c r="C505" s="185"/>
      <c r="D505" s="185"/>
      <c r="E505" s="185">
        <f t="shared" si="188"/>
        <v>0</v>
      </c>
      <c r="F505" s="185">
        <f t="shared" si="189"/>
        <v>0</v>
      </c>
      <c r="G505" s="184" t="s">
        <v>174</v>
      </c>
    </row>
    <row r="506" hidden="1" customHeight="1" spans="1:7">
      <c r="A506" s="182" t="s">
        <v>674</v>
      </c>
      <c r="B506" s="185">
        <v>0</v>
      </c>
      <c r="C506" s="185"/>
      <c r="D506" s="185"/>
      <c r="E506" s="185">
        <f t="shared" si="188"/>
        <v>0</v>
      </c>
      <c r="F506" s="185">
        <f t="shared" si="189"/>
        <v>0</v>
      </c>
      <c r="G506" s="184" t="s">
        <v>174</v>
      </c>
    </row>
    <row r="507" hidden="1" customHeight="1" spans="1:7">
      <c r="A507" s="182" t="s">
        <v>675</v>
      </c>
      <c r="B507" s="185">
        <v>0</v>
      </c>
      <c r="C507" s="185"/>
      <c r="D507" s="185"/>
      <c r="E507" s="185">
        <f t="shared" si="188"/>
        <v>0</v>
      </c>
      <c r="F507" s="185">
        <f t="shared" si="189"/>
        <v>0</v>
      </c>
      <c r="G507" s="184" t="s">
        <v>174</v>
      </c>
    </row>
    <row r="508" hidden="1" customHeight="1" spans="1:7">
      <c r="A508" s="182" t="s">
        <v>676</v>
      </c>
      <c r="B508" s="185">
        <v>0</v>
      </c>
      <c r="C508" s="185"/>
      <c r="D508" s="185"/>
      <c r="E508" s="185">
        <f t="shared" si="188"/>
        <v>0</v>
      </c>
      <c r="F508" s="185">
        <f t="shared" si="189"/>
        <v>0</v>
      </c>
      <c r="G508" s="184" t="s">
        <v>174</v>
      </c>
    </row>
    <row r="509" hidden="1" customHeight="1" spans="1:7">
      <c r="A509" s="182" t="s">
        <v>677</v>
      </c>
      <c r="B509" s="183">
        <f>SUM(B510:B516)</f>
        <v>27.48</v>
      </c>
      <c r="C509" s="183">
        <f t="shared" ref="B509:F509" si="190">SUM(C510:C516)</f>
        <v>340</v>
      </c>
      <c r="D509" s="183">
        <f t="shared" si="190"/>
        <v>0</v>
      </c>
      <c r="E509" s="183">
        <f t="shared" si="190"/>
        <v>340</v>
      </c>
      <c r="F509" s="183">
        <f t="shared" si="190"/>
        <v>367.48</v>
      </c>
      <c r="G509" s="184" t="s">
        <v>172</v>
      </c>
    </row>
    <row r="510" hidden="1" customHeight="1" spans="1:7">
      <c r="A510" s="182" t="s">
        <v>678</v>
      </c>
      <c r="B510" s="185">
        <v>0</v>
      </c>
      <c r="C510" s="185"/>
      <c r="D510" s="185"/>
      <c r="E510" s="185">
        <f t="shared" ref="E510:E516" si="191">C510+D510</f>
        <v>0</v>
      </c>
      <c r="F510" s="185">
        <f t="shared" ref="F510:F516" si="192">B510+E510</f>
        <v>0</v>
      </c>
      <c r="G510" s="184" t="s">
        <v>174</v>
      </c>
    </row>
    <row r="511" hidden="1" customHeight="1" spans="1:7">
      <c r="A511" s="182" t="s">
        <v>679</v>
      </c>
      <c r="B511" s="185">
        <v>0</v>
      </c>
      <c r="C511" s="185"/>
      <c r="D511" s="185"/>
      <c r="E511" s="185">
        <f t="shared" si="191"/>
        <v>0</v>
      </c>
      <c r="F511" s="185">
        <f t="shared" si="192"/>
        <v>0</v>
      </c>
      <c r="G511" s="184" t="s">
        <v>174</v>
      </c>
    </row>
    <row r="512" hidden="1" customHeight="1" spans="1:7">
      <c r="A512" s="182" t="s">
        <v>680</v>
      </c>
      <c r="B512" s="185">
        <v>0</v>
      </c>
      <c r="C512" s="185"/>
      <c r="D512" s="185"/>
      <c r="E512" s="185">
        <f t="shared" si="191"/>
        <v>0</v>
      </c>
      <c r="F512" s="185">
        <f t="shared" si="192"/>
        <v>0</v>
      </c>
      <c r="G512" s="184" t="s">
        <v>174</v>
      </c>
    </row>
    <row r="513" hidden="1" customHeight="1" spans="1:7">
      <c r="A513" s="182" t="s">
        <v>681</v>
      </c>
      <c r="B513" s="185">
        <v>12.48</v>
      </c>
      <c r="C513" s="185">
        <v>21</v>
      </c>
      <c r="D513" s="185"/>
      <c r="E513" s="185">
        <f t="shared" si="191"/>
        <v>21</v>
      </c>
      <c r="F513" s="185">
        <f t="shared" si="192"/>
        <v>33.48</v>
      </c>
      <c r="G513" s="184" t="s">
        <v>174</v>
      </c>
    </row>
    <row r="514" hidden="1" customHeight="1" spans="1:7">
      <c r="A514" s="182" t="s">
        <v>682</v>
      </c>
      <c r="B514" s="185">
        <v>0</v>
      </c>
      <c r="C514" s="185"/>
      <c r="D514" s="185"/>
      <c r="E514" s="185">
        <f t="shared" si="191"/>
        <v>0</v>
      </c>
      <c r="F514" s="185">
        <f t="shared" si="192"/>
        <v>0</v>
      </c>
      <c r="G514" s="184" t="s">
        <v>174</v>
      </c>
    </row>
    <row r="515" hidden="1" customHeight="1" spans="1:7">
      <c r="A515" s="182" t="s">
        <v>683</v>
      </c>
      <c r="B515" s="185">
        <v>0</v>
      </c>
      <c r="C515" s="185"/>
      <c r="D515" s="185"/>
      <c r="E515" s="185">
        <f t="shared" si="191"/>
        <v>0</v>
      </c>
      <c r="F515" s="185">
        <f t="shared" si="192"/>
        <v>0</v>
      </c>
      <c r="G515" s="184" t="s">
        <v>174</v>
      </c>
    </row>
    <row r="516" hidden="1" customHeight="1" spans="1:7">
      <c r="A516" s="182" t="s">
        <v>684</v>
      </c>
      <c r="B516" s="185">
        <v>15</v>
      </c>
      <c r="C516" s="185">
        <v>319</v>
      </c>
      <c r="D516" s="185"/>
      <c r="E516" s="185">
        <f t="shared" si="191"/>
        <v>319</v>
      </c>
      <c r="F516" s="185">
        <f t="shared" si="192"/>
        <v>334</v>
      </c>
      <c r="G516" s="184" t="s">
        <v>174</v>
      </c>
    </row>
    <row r="517" hidden="1" customHeight="1" spans="1:7">
      <c r="A517" s="182" t="s">
        <v>685</v>
      </c>
      <c r="B517" s="183">
        <f>SUM(B518:B520)</f>
        <v>168</v>
      </c>
      <c r="C517" s="183">
        <f t="shared" ref="B517:F517" si="193">SUM(C518:C520)</f>
        <v>34</v>
      </c>
      <c r="D517" s="183">
        <f t="shared" si="193"/>
        <v>-70</v>
      </c>
      <c r="E517" s="183">
        <f t="shared" si="193"/>
        <v>-36</v>
      </c>
      <c r="F517" s="183">
        <f t="shared" si="193"/>
        <v>132</v>
      </c>
      <c r="G517" s="184" t="s">
        <v>172</v>
      </c>
    </row>
    <row r="518" hidden="1" customHeight="1" spans="1:7">
      <c r="A518" s="182" t="s">
        <v>686</v>
      </c>
      <c r="B518" s="185">
        <v>0</v>
      </c>
      <c r="C518" s="185"/>
      <c r="D518" s="185"/>
      <c r="E518" s="185">
        <f t="shared" ref="E518:E520" si="194">C518+D518</f>
        <v>0</v>
      </c>
      <c r="F518" s="185">
        <f t="shared" ref="F518:F520" si="195">B518+E518</f>
        <v>0</v>
      </c>
      <c r="G518" s="184" t="s">
        <v>174</v>
      </c>
    </row>
    <row r="519" hidden="1" customHeight="1" spans="1:7">
      <c r="A519" s="182" t="s">
        <v>687</v>
      </c>
      <c r="B519" s="185">
        <v>70</v>
      </c>
      <c r="C519" s="185"/>
      <c r="D519" s="185">
        <v>-70</v>
      </c>
      <c r="E519" s="185">
        <f t="shared" si="194"/>
        <v>-70</v>
      </c>
      <c r="F519" s="185">
        <f t="shared" si="195"/>
        <v>0</v>
      </c>
      <c r="G519" s="184" t="s">
        <v>174</v>
      </c>
    </row>
    <row r="520" hidden="1" customHeight="1" spans="1:7">
      <c r="A520" s="182" t="s">
        <v>688</v>
      </c>
      <c r="B520" s="185">
        <v>98</v>
      </c>
      <c r="C520" s="185">
        <v>34</v>
      </c>
      <c r="D520" s="185"/>
      <c r="E520" s="185">
        <f t="shared" si="194"/>
        <v>34</v>
      </c>
      <c r="F520" s="185">
        <f t="shared" si="195"/>
        <v>132</v>
      </c>
      <c r="G520" s="184" t="s">
        <v>174</v>
      </c>
    </row>
    <row r="521" customHeight="1" spans="1:7">
      <c r="A521" s="179" t="s">
        <v>689</v>
      </c>
      <c r="B521" s="180">
        <f>SUM(B522,B536,B544,B546,B554,B558,B568,B576,B583,B591,B600,B605,B608,B611,B614,B617,B620,B624,B629,B637,B640)</f>
        <v>25723.92</v>
      </c>
      <c r="C521" s="180">
        <f t="shared" ref="B521:F521" si="196">SUM(C522,C536,C544,C546,C554,C558,C568,C576,C583,C591,C600,C605,C608,C611,C614,C617,C620,C624,C629,C637,C640)</f>
        <v>20277</v>
      </c>
      <c r="D521" s="180">
        <f t="shared" si="196"/>
        <v>-16767</v>
      </c>
      <c r="E521" s="180">
        <f t="shared" si="196"/>
        <v>3510</v>
      </c>
      <c r="F521" s="180">
        <f t="shared" si="196"/>
        <v>29233.92</v>
      </c>
      <c r="G521" s="181" t="s">
        <v>170</v>
      </c>
    </row>
    <row r="522" hidden="1" customHeight="1" spans="1:7">
      <c r="A522" s="182" t="s">
        <v>690</v>
      </c>
      <c r="B522" s="183">
        <f>SUM(B523:B535)</f>
        <v>66.92</v>
      </c>
      <c r="C522" s="183">
        <f t="shared" ref="B522:F522" si="197">SUM(C523:C535)</f>
        <v>90</v>
      </c>
      <c r="D522" s="183">
        <f t="shared" si="197"/>
        <v>-42</v>
      </c>
      <c r="E522" s="183">
        <f t="shared" si="197"/>
        <v>48</v>
      </c>
      <c r="F522" s="183">
        <f t="shared" si="197"/>
        <v>114.92</v>
      </c>
      <c r="G522" s="184" t="s">
        <v>172</v>
      </c>
    </row>
    <row r="523" hidden="1" customHeight="1" spans="1:7">
      <c r="A523" s="182" t="s">
        <v>691</v>
      </c>
      <c r="B523" s="185">
        <v>0</v>
      </c>
      <c r="C523" s="185"/>
      <c r="D523" s="185"/>
      <c r="E523" s="185">
        <f t="shared" ref="E523:E535" si="198">C523+D523</f>
        <v>0</v>
      </c>
      <c r="F523" s="185">
        <f t="shared" ref="F523:F535" si="199">B523+E523</f>
        <v>0</v>
      </c>
      <c r="G523" s="184" t="s">
        <v>174</v>
      </c>
    </row>
    <row r="524" hidden="1" customHeight="1" spans="1:7">
      <c r="A524" s="182" t="s">
        <v>692</v>
      </c>
      <c r="B524" s="185">
        <v>0</v>
      </c>
      <c r="C524" s="185"/>
      <c r="D524" s="185"/>
      <c r="E524" s="185">
        <f t="shared" si="198"/>
        <v>0</v>
      </c>
      <c r="F524" s="185">
        <f t="shared" si="199"/>
        <v>0</v>
      </c>
      <c r="G524" s="184" t="s">
        <v>174</v>
      </c>
    </row>
    <row r="525" hidden="1" customHeight="1" spans="1:7">
      <c r="A525" s="182" t="s">
        <v>693</v>
      </c>
      <c r="B525" s="185">
        <v>0</v>
      </c>
      <c r="C525" s="185"/>
      <c r="D525" s="185"/>
      <c r="E525" s="185">
        <f t="shared" si="198"/>
        <v>0</v>
      </c>
      <c r="F525" s="185">
        <f t="shared" si="199"/>
        <v>0</v>
      </c>
      <c r="G525" s="184" t="s">
        <v>174</v>
      </c>
    </row>
    <row r="526" hidden="1" customHeight="1" spans="1:7">
      <c r="A526" s="182" t="s">
        <v>694</v>
      </c>
      <c r="B526" s="185">
        <v>0</v>
      </c>
      <c r="C526" s="185"/>
      <c r="D526" s="185"/>
      <c r="E526" s="185">
        <f t="shared" si="198"/>
        <v>0</v>
      </c>
      <c r="F526" s="185">
        <f t="shared" si="199"/>
        <v>0</v>
      </c>
      <c r="G526" s="184" t="s">
        <v>174</v>
      </c>
    </row>
    <row r="527" hidden="1" customHeight="1" spans="1:7">
      <c r="A527" s="182" t="s">
        <v>695</v>
      </c>
      <c r="B527" s="185">
        <v>0</v>
      </c>
      <c r="C527" s="185"/>
      <c r="D527" s="185"/>
      <c r="E527" s="185">
        <f t="shared" si="198"/>
        <v>0</v>
      </c>
      <c r="F527" s="185">
        <f t="shared" si="199"/>
        <v>0</v>
      </c>
      <c r="G527" s="184" t="s">
        <v>174</v>
      </c>
    </row>
    <row r="528" hidden="1" customHeight="1" spans="1:7">
      <c r="A528" s="182" t="s">
        <v>696</v>
      </c>
      <c r="B528" s="185">
        <v>0</v>
      </c>
      <c r="C528" s="185"/>
      <c r="D528" s="185"/>
      <c r="E528" s="185">
        <f t="shared" si="198"/>
        <v>0</v>
      </c>
      <c r="F528" s="185">
        <f t="shared" si="199"/>
        <v>0</v>
      </c>
      <c r="G528" s="184" t="s">
        <v>174</v>
      </c>
    </row>
    <row r="529" hidden="1" customHeight="1" spans="1:7">
      <c r="A529" s="182" t="s">
        <v>697</v>
      </c>
      <c r="B529" s="185">
        <v>0</v>
      </c>
      <c r="C529" s="185"/>
      <c r="D529" s="185"/>
      <c r="E529" s="185">
        <f t="shared" si="198"/>
        <v>0</v>
      </c>
      <c r="F529" s="185">
        <f t="shared" si="199"/>
        <v>0</v>
      </c>
      <c r="G529" s="184" t="s">
        <v>174</v>
      </c>
    </row>
    <row r="530" hidden="1" customHeight="1" spans="1:7">
      <c r="A530" s="182" t="s">
        <v>698</v>
      </c>
      <c r="B530" s="185">
        <v>5</v>
      </c>
      <c r="C530" s="185"/>
      <c r="D530" s="185"/>
      <c r="E530" s="185">
        <f t="shared" si="198"/>
        <v>0</v>
      </c>
      <c r="F530" s="185">
        <f t="shared" si="199"/>
        <v>5</v>
      </c>
      <c r="G530" s="184" t="s">
        <v>174</v>
      </c>
    </row>
    <row r="531" hidden="1" customHeight="1" spans="1:7">
      <c r="A531" s="182" t="s">
        <v>699</v>
      </c>
      <c r="B531" s="185">
        <v>10</v>
      </c>
      <c r="C531" s="185"/>
      <c r="D531" s="185">
        <v>-10</v>
      </c>
      <c r="E531" s="185">
        <f t="shared" si="198"/>
        <v>-10</v>
      </c>
      <c r="F531" s="185">
        <f t="shared" si="199"/>
        <v>0</v>
      </c>
      <c r="G531" s="184" t="s">
        <v>174</v>
      </c>
    </row>
    <row r="532" hidden="1" customHeight="1" spans="1:7">
      <c r="A532" s="182" t="s">
        <v>700</v>
      </c>
      <c r="B532" s="185">
        <v>0</v>
      </c>
      <c r="C532" s="185"/>
      <c r="D532" s="185"/>
      <c r="E532" s="185">
        <f t="shared" si="198"/>
        <v>0</v>
      </c>
      <c r="F532" s="185">
        <f t="shared" si="199"/>
        <v>0</v>
      </c>
      <c r="G532" s="184" t="s">
        <v>174</v>
      </c>
    </row>
    <row r="533" hidden="1" customHeight="1" spans="1:7">
      <c r="A533" s="182" t="s">
        <v>701</v>
      </c>
      <c r="B533" s="185">
        <v>0</v>
      </c>
      <c r="C533" s="185"/>
      <c r="D533" s="185"/>
      <c r="E533" s="185">
        <f t="shared" si="198"/>
        <v>0</v>
      </c>
      <c r="F533" s="185">
        <f t="shared" si="199"/>
        <v>0</v>
      </c>
      <c r="G533" s="184" t="s">
        <v>174</v>
      </c>
    </row>
    <row r="534" hidden="1" customHeight="1" spans="1:7">
      <c r="A534" s="182" t="s">
        <v>702</v>
      </c>
      <c r="B534" s="185">
        <v>0</v>
      </c>
      <c r="C534" s="185"/>
      <c r="D534" s="185"/>
      <c r="E534" s="185">
        <f t="shared" si="198"/>
        <v>0</v>
      </c>
      <c r="F534" s="185">
        <f t="shared" si="199"/>
        <v>0</v>
      </c>
      <c r="G534" s="184" t="s">
        <v>174</v>
      </c>
    </row>
    <row r="535" hidden="1" customHeight="1" spans="1:7">
      <c r="A535" s="182" t="s">
        <v>703</v>
      </c>
      <c r="B535" s="185">
        <v>51.92</v>
      </c>
      <c r="C535" s="185">
        <v>90</v>
      </c>
      <c r="D535" s="185">
        <v>-32</v>
      </c>
      <c r="E535" s="185">
        <f t="shared" si="198"/>
        <v>58</v>
      </c>
      <c r="F535" s="185">
        <f t="shared" si="199"/>
        <v>109.92</v>
      </c>
      <c r="G535" s="184" t="s">
        <v>174</v>
      </c>
    </row>
    <row r="536" hidden="1" customHeight="1" spans="1:7">
      <c r="A536" s="182" t="s">
        <v>704</v>
      </c>
      <c r="B536" s="183">
        <f>SUM(B537:B543)</f>
        <v>550.75</v>
      </c>
      <c r="C536" s="183">
        <f t="shared" ref="B536:F536" si="200">SUM(C537:C543)</f>
        <v>44</v>
      </c>
      <c r="D536" s="183">
        <f t="shared" si="200"/>
        <v>-255</v>
      </c>
      <c r="E536" s="183">
        <f t="shared" si="200"/>
        <v>-211</v>
      </c>
      <c r="F536" s="183">
        <f t="shared" si="200"/>
        <v>339.75</v>
      </c>
      <c r="G536" s="184" t="s">
        <v>172</v>
      </c>
    </row>
    <row r="537" hidden="1" customHeight="1" spans="1:7">
      <c r="A537" s="182" t="s">
        <v>705</v>
      </c>
      <c r="B537" s="185">
        <v>0</v>
      </c>
      <c r="C537" s="185"/>
      <c r="D537" s="185"/>
      <c r="E537" s="185">
        <f t="shared" ref="E537:E543" si="201">C537+D537</f>
        <v>0</v>
      </c>
      <c r="F537" s="185">
        <f t="shared" ref="F537:F543" si="202">B537+E537</f>
        <v>0</v>
      </c>
      <c r="G537" s="184" t="s">
        <v>174</v>
      </c>
    </row>
    <row r="538" hidden="1" customHeight="1" spans="1:7">
      <c r="A538" s="182" t="s">
        <v>706</v>
      </c>
      <c r="B538" s="185">
        <v>0</v>
      </c>
      <c r="C538" s="185"/>
      <c r="D538" s="185"/>
      <c r="E538" s="185">
        <f t="shared" si="201"/>
        <v>0</v>
      </c>
      <c r="F538" s="185">
        <f t="shared" si="202"/>
        <v>0</v>
      </c>
      <c r="G538" s="184" t="s">
        <v>174</v>
      </c>
    </row>
    <row r="539" hidden="1" customHeight="1" spans="1:7">
      <c r="A539" s="182" t="s">
        <v>707</v>
      </c>
      <c r="B539" s="185">
        <v>0</v>
      </c>
      <c r="C539" s="185"/>
      <c r="D539" s="185"/>
      <c r="E539" s="185">
        <f t="shared" si="201"/>
        <v>0</v>
      </c>
      <c r="F539" s="185">
        <f t="shared" si="202"/>
        <v>0</v>
      </c>
      <c r="G539" s="184" t="s">
        <v>174</v>
      </c>
    </row>
    <row r="540" hidden="1" customHeight="1" spans="1:7">
      <c r="A540" s="182" t="s">
        <v>708</v>
      </c>
      <c r="B540" s="185">
        <v>0</v>
      </c>
      <c r="C540" s="185"/>
      <c r="D540" s="185"/>
      <c r="E540" s="185">
        <f t="shared" si="201"/>
        <v>0</v>
      </c>
      <c r="F540" s="185">
        <f t="shared" si="202"/>
        <v>0</v>
      </c>
      <c r="G540" s="184" t="s">
        <v>174</v>
      </c>
    </row>
    <row r="541" hidden="1" customHeight="1" spans="1:7">
      <c r="A541" s="182" t="s">
        <v>709</v>
      </c>
      <c r="B541" s="185">
        <v>0</v>
      </c>
      <c r="C541" s="185"/>
      <c r="D541" s="185"/>
      <c r="E541" s="185">
        <f t="shared" si="201"/>
        <v>0</v>
      </c>
      <c r="F541" s="185">
        <f t="shared" si="202"/>
        <v>0</v>
      </c>
      <c r="G541" s="184" t="s">
        <v>174</v>
      </c>
    </row>
    <row r="542" hidden="1" customHeight="1" spans="1:7">
      <c r="A542" s="182" t="s">
        <v>710</v>
      </c>
      <c r="B542" s="185">
        <v>3.75</v>
      </c>
      <c r="C542" s="185">
        <v>44</v>
      </c>
      <c r="D542" s="185"/>
      <c r="E542" s="185">
        <f t="shared" si="201"/>
        <v>44</v>
      </c>
      <c r="F542" s="185">
        <f t="shared" si="202"/>
        <v>47.75</v>
      </c>
      <c r="G542" s="184" t="s">
        <v>174</v>
      </c>
    </row>
    <row r="543" hidden="1" customHeight="1" spans="1:7">
      <c r="A543" s="182" t="s">
        <v>711</v>
      </c>
      <c r="B543" s="185">
        <v>547</v>
      </c>
      <c r="C543" s="185"/>
      <c r="D543" s="185">
        <v>-255</v>
      </c>
      <c r="E543" s="185">
        <f t="shared" si="201"/>
        <v>-255</v>
      </c>
      <c r="F543" s="185">
        <f t="shared" si="202"/>
        <v>292</v>
      </c>
      <c r="G543" s="184" t="s">
        <v>174</v>
      </c>
    </row>
    <row r="544" hidden="1" customHeight="1" spans="1:7">
      <c r="A544" s="182" t="s">
        <v>712</v>
      </c>
      <c r="B544" s="183">
        <f>SUM(B545:B545)</f>
        <v>0</v>
      </c>
      <c r="C544" s="183">
        <f t="shared" ref="B544:F544" si="203">SUM(C545:C545)</f>
        <v>0</v>
      </c>
      <c r="D544" s="183">
        <f t="shared" si="203"/>
        <v>0</v>
      </c>
      <c r="E544" s="183">
        <f t="shared" si="203"/>
        <v>0</v>
      </c>
      <c r="F544" s="183">
        <f t="shared" si="203"/>
        <v>0</v>
      </c>
      <c r="G544" s="184" t="s">
        <v>172</v>
      </c>
    </row>
    <row r="545" hidden="1" customHeight="1" spans="1:7">
      <c r="A545" s="182" t="s">
        <v>713</v>
      </c>
      <c r="B545" s="185">
        <v>0</v>
      </c>
      <c r="C545" s="185"/>
      <c r="D545" s="185"/>
      <c r="E545" s="185">
        <f t="shared" ref="E545:E553" si="204">C545+D545</f>
        <v>0</v>
      </c>
      <c r="F545" s="185">
        <f t="shared" ref="F545:F553" si="205">B545+E545</f>
        <v>0</v>
      </c>
      <c r="G545" s="184" t="s">
        <v>174</v>
      </c>
    </row>
    <row r="546" hidden="1" customHeight="1" spans="1:7">
      <c r="A546" s="182" t="s">
        <v>714</v>
      </c>
      <c r="B546" s="183">
        <f>SUM(B547:B553)</f>
        <v>33</v>
      </c>
      <c r="C546" s="183">
        <f t="shared" ref="B546:F546" si="206">SUM(C547:C553)</f>
        <v>1131</v>
      </c>
      <c r="D546" s="183">
        <f t="shared" si="206"/>
        <v>-16</v>
      </c>
      <c r="E546" s="183">
        <f t="shared" si="206"/>
        <v>1115</v>
      </c>
      <c r="F546" s="183">
        <f t="shared" si="206"/>
        <v>1148</v>
      </c>
      <c r="G546" s="184" t="s">
        <v>172</v>
      </c>
    </row>
    <row r="547" hidden="1" customHeight="1" spans="1:7">
      <c r="A547" s="182" t="s">
        <v>715</v>
      </c>
      <c r="B547" s="185">
        <v>0</v>
      </c>
      <c r="C547" s="185"/>
      <c r="D547" s="185"/>
      <c r="E547" s="185">
        <f t="shared" si="204"/>
        <v>0</v>
      </c>
      <c r="F547" s="185">
        <f t="shared" si="205"/>
        <v>0</v>
      </c>
      <c r="G547" s="184" t="s">
        <v>174</v>
      </c>
    </row>
    <row r="548" hidden="1" customHeight="1" spans="1:7">
      <c r="A548" s="182" t="s">
        <v>716</v>
      </c>
      <c r="B548" s="185">
        <v>0</v>
      </c>
      <c r="C548" s="185"/>
      <c r="D548" s="185"/>
      <c r="E548" s="185">
        <f t="shared" si="204"/>
        <v>0</v>
      </c>
      <c r="F548" s="185">
        <f t="shared" si="205"/>
        <v>0</v>
      </c>
      <c r="G548" s="184" t="s">
        <v>174</v>
      </c>
    </row>
    <row r="549" hidden="1" customHeight="1" spans="1:7">
      <c r="A549" s="182" t="s">
        <v>717</v>
      </c>
      <c r="B549" s="185">
        <v>0</v>
      </c>
      <c r="C549" s="185"/>
      <c r="D549" s="185"/>
      <c r="E549" s="185">
        <f t="shared" si="204"/>
        <v>0</v>
      </c>
      <c r="F549" s="185">
        <f t="shared" si="205"/>
        <v>0</v>
      </c>
      <c r="G549" s="184" t="s">
        <v>174</v>
      </c>
    </row>
    <row r="550" hidden="1" customHeight="1" spans="1:7">
      <c r="A550" s="182" t="s">
        <v>718</v>
      </c>
      <c r="B550" s="185">
        <v>0</v>
      </c>
      <c r="C550" s="185"/>
      <c r="D550" s="185"/>
      <c r="E550" s="185">
        <f t="shared" si="204"/>
        <v>0</v>
      </c>
      <c r="F550" s="185">
        <f t="shared" si="205"/>
        <v>0</v>
      </c>
      <c r="G550" s="184" t="s">
        <v>174</v>
      </c>
    </row>
    <row r="551" hidden="1" customHeight="1" spans="1:7">
      <c r="A551" s="182" t="s">
        <v>719</v>
      </c>
      <c r="B551" s="185">
        <v>0</v>
      </c>
      <c r="C551" s="185"/>
      <c r="D551" s="185"/>
      <c r="E551" s="185">
        <f t="shared" si="204"/>
        <v>0</v>
      </c>
      <c r="F551" s="185">
        <f t="shared" si="205"/>
        <v>0</v>
      </c>
      <c r="G551" s="184" t="s">
        <v>174</v>
      </c>
    </row>
    <row r="552" hidden="1" customHeight="1" spans="1:7">
      <c r="A552" s="182" t="s">
        <v>720</v>
      </c>
      <c r="B552" s="185">
        <v>0</v>
      </c>
      <c r="C552" s="185">
        <v>1131</v>
      </c>
      <c r="D552" s="185"/>
      <c r="E552" s="185">
        <f t="shared" si="204"/>
        <v>1131</v>
      </c>
      <c r="F552" s="185">
        <f t="shared" si="205"/>
        <v>1131</v>
      </c>
      <c r="G552" s="184" t="s">
        <v>174</v>
      </c>
    </row>
    <row r="553" hidden="1" customHeight="1" spans="1:7">
      <c r="A553" s="182" t="s">
        <v>721</v>
      </c>
      <c r="B553" s="185">
        <v>33</v>
      </c>
      <c r="C553" s="185"/>
      <c r="D553" s="185">
        <v>-16</v>
      </c>
      <c r="E553" s="185">
        <f t="shared" si="204"/>
        <v>-16</v>
      </c>
      <c r="F553" s="185">
        <f t="shared" si="205"/>
        <v>17</v>
      </c>
      <c r="G553" s="184" t="s">
        <v>174</v>
      </c>
    </row>
    <row r="554" hidden="1" customHeight="1" spans="1:7">
      <c r="A554" s="182" t="s">
        <v>722</v>
      </c>
      <c r="B554" s="183">
        <f>SUM(B555:B557)</f>
        <v>5.04</v>
      </c>
      <c r="C554" s="183">
        <f t="shared" ref="B554:F554" si="207">SUM(C555:C557)</f>
        <v>0</v>
      </c>
      <c r="D554" s="183">
        <f t="shared" si="207"/>
        <v>0</v>
      </c>
      <c r="E554" s="183">
        <f t="shared" si="207"/>
        <v>0</v>
      </c>
      <c r="F554" s="183">
        <f t="shared" si="207"/>
        <v>5.04</v>
      </c>
      <c r="G554" s="184" t="s">
        <v>172</v>
      </c>
    </row>
    <row r="555" hidden="1" customHeight="1" spans="1:7">
      <c r="A555" s="182" t="s">
        <v>723</v>
      </c>
      <c r="B555" s="185">
        <v>5.04</v>
      </c>
      <c r="C555" s="185"/>
      <c r="D555" s="185"/>
      <c r="E555" s="185">
        <f t="shared" ref="E555:E557" si="208">C555+D555</f>
        <v>0</v>
      </c>
      <c r="F555" s="185">
        <f t="shared" ref="F555:F557" si="209">B555+E555</f>
        <v>5.04</v>
      </c>
      <c r="G555" s="184" t="s">
        <v>174</v>
      </c>
    </row>
    <row r="556" hidden="1" customHeight="1" spans="1:7">
      <c r="A556" s="182" t="s">
        <v>724</v>
      </c>
      <c r="B556" s="185">
        <v>0</v>
      </c>
      <c r="C556" s="185"/>
      <c r="D556" s="185"/>
      <c r="E556" s="185">
        <f t="shared" si="208"/>
        <v>0</v>
      </c>
      <c r="F556" s="185">
        <f t="shared" si="209"/>
        <v>0</v>
      </c>
      <c r="G556" s="184" t="s">
        <v>174</v>
      </c>
    </row>
    <row r="557" hidden="1" customHeight="1" spans="1:7">
      <c r="A557" s="182" t="s">
        <v>725</v>
      </c>
      <c r="B557" s="185">
        <v>0</v>
      </c>
      <c r="C557" s="185"/>
      <c r="D557" s="185"/>
      <c r="E557" s="185">
        <f t="shared" si="208"/>
        <v>0</v>
      </c>
      <c r="F557" s="185">
        <f t="shared" si="209"/>
        <v>0</v>
      </c>
      <c r="G557" s="184" t="s">
        <v>174</v>
      </c>
    </row>
    <row r="558" hidden="1" customHeight="1" spans="1:7">
      <c r="A558" s="182" t="s">
        <v>726</v>
      </c>
      <c r="B558" s="183">
        <f>SUM(B559:B567)</f>
        <v>1101</v>
      </c>
      <c r="C558" s="183">
        <f t="shared" ref="B558:F558" si="210">SUM(C559:C567)</f>
        <v>1649</v>
      </c>
      <c r="D558" s="183">
        <f t="shared" si="210"/>
        <v>-6</v>
      </c>
      <c r="E558" s="183">
        <f t="shared" si="210"/>
        <v>1643</v>
      </c>
      <c r="F558" s="183">
        <f t="shared" si="210"/>
        <v>2744</v>
      </c>
      <c r="G558" s="184" t="s">
        <v>172</v>
      </c>
    </row>
    <row r="559" hidden="1" customHeight="1" spans="1:7">
      <c r="A559" s="182" t="s">
        <v>727</v>
      </c>
      <c r="B559" s="185">
        <v>0</v>
      </c>
      <c r="C559" s="185"/>
      <c r="D559" s="185"/>
      <c r="E559" s="185">
        <f t="shared" ref="E559:E567" si="211">C559+D559</f>
        <v>0</v>
      </c>
      <c r="F559" s="185">
        <f t="shared" ref="F559:F567" si="212">B559+E559</f>
        <v>0</v>
      </c>
      <c r="G559" s="184" t="s">
        <v>174</v>
      </c>
    </row>
    <row r="560" hidden="1" customHeight="1" spans="1:7">
      <c r="A560" s="182" t="s">
        <v>728</v>
      </c>
      <c r="B560" s="185">
        <v>0</v>
      </c>
      <c r="C560" s="185">
        <v>91</v>
      </c>
      <c r="D560" s="185"/>
      <c r="E560" s="185">
        <f t="shared" si="211"/>
        <v>91</v>
      </c>
      <c r="F560" s="185">
        <f t="shared" si="212"/>
        <v>91</v>
      </c>
      <c r="G560" s="184" t="s">
        <v>174</v>
      </c>
    </row>
    <row r="561" hidden="1" customHeight="1" spans="1:7">
      <c r="A561" s="182" t="s">
        <v>729</v>
      </c>
      <c r="B561" s="185">
        <v>0</v>
      </c>
      <c r="C561" s="185"/>
      <c r="D561" s="185"/>
      <c r="E561" s="185">
        <f t="shared" si="211"/>
        <v>0</v>
      </c>
      <c r="F561" s="185">
        <f t="shared" si="212"/>
        <v>0</v>
      </c>
      <c r="G561" s="184" t="s">
        <v>174</v>
      </c>
    </row>
    <row r="562" hidden="1" customHeight="1" spans="1:7">
      <c r="A562" s="182" t="s">
        <v>730</v>
      </c>
      <c r="B562" s="185">
        <v>0</v>
      </c>
      <c r="C562" s="185">
        <v>813</v>
      </c>
      <c r="D562" s="185"/>
      <c r="E562" s="185">
        <f t="shared" si="211"/>
        <v>813</v>
      </c>
      <c r="F562" s="185">
        <f t="shared" si="212"/>
        <v>813</v>
      </c>
      <c r="G562" s="184" t="s">
        <v>174</v>
      </c>
    </row>
    <row r="563" hidden="1" customHeight="1" spans="1:7">
      <c r="A563" s="182" t="s">
        <v>731</v>
      </c>
      <c r="B563" s="185">
        <v>0</v>
      </c>
      <c r="C563" s="185"/>
      <c r="D563" s="185"/>
      <c r="E563" s="185">
        <f t="shared" si="211"/>
        <v>0</v>
      </c>
      <c r="F563" s="185">
        <f t="shared" si="212"/>
        <v>0</v>
      </c>
      <c r="G563" s="184" t="s">
        <v>174</v>
      </c>
    </row>
    <row r="564" hidden="1" customHeight="1" spans="1:7">
      <c r="A564" s="182" t="s">
        <v>732</v>
      </c>
      <c r="B564" s="185">
        <v>6</v>
      </c>
      <c r="C564" s="185"/>
      <c r="D564" s="185">
        <v>-6</v>
      </c>
      <c r="E564" s="185">
        <f t="shared" si="211"/>
        <v>-6</v>
      </c>
      <c r="F564" s="185">
        <f t="shared" si="212"/>
        <v>0</v>
      </c>
      <c r="G564" s="184" t="s">
        <v>174</v>
      </c>
    </row>
    <row r="565" hidden="1" customHeight="1" spans="1:7">
      <c r="A565" s="182" t="s">
        <v>733</v>
      </c>
      <c r="B565" s="185">
        <v>0</v>
      </c>
      <c r="C565" s="185"/>
      <c r="D565" s="185"/>
      <c r="E565" s="185">
        <f t="shared" si="211"/>
        <v>0</v>
      </c>
      <c r="F565" s="185">
        <f t="shared" si="212"/>
        <v>0</v>
      </c>
      <c r="G565" s="184" t="s">
        <v>174</v>
      </c>
    </row>
    <row r="566" hidden="1" customHeight="1" spans="1:7">
      <c r="A566" s="182" t="s">
        <v>734</v>
      </c>
      <c r="B566" s="185">
        <v>0</v>
      </c>
      <c r="C566" s="185"/>
      <c r="D566" s="185"/>
      <c r="E566" s="185">
        <f t="shared" si="211"/>
        <v>0</v>
      </c>
      <c r="F566" s="185">
        <f t="shared" si="212"/>
        <v>0</v>
      </c>
      <c r="G566" s="184" t="s">
        <v>174</v>
      </c>
    </row>
    <row r="567" hidden="1" customHeight="1" spans="1:7">
      <c r="A567" s="182" t="s">
        <v>735</v>
      </c>
      <c r="B567" s="185">
        <v>1095</v>
      </c>
      <c r="C567" s="185">
        <v>745</v>
      </c>
      <c r="D567" s="185"/>
      <c r="E567" s="185">
        <f t="shared" si="211"/>
        <v>745</v>
      </c>
      <c r="F567" s="185">
        <f t="shared" si="212"/>
        <v>1840</v>
      </c>
      <c r="G567" s="184" t="s">
        <v>174</v>
      </c>
    </row>
    <row r="568" hidden="1" customHeight="1" spans="1:7">
      <c r="A568" s="182" t="s">
        <v>736</v>
      </c>
      <c r="B568" s="183">
        <f>SUM(B569:B575)</f>
        <v>2220.68</v>
      </c>
      <c r="C568" s="183">
        <f t="shared" ref="B568:F568" si="213">SUM(C569:C575)</f>
        <v>130</v>
      </c>
      <c r="D568" s="183">
        <f t="shared" si="213"/>
        <v>-405</v>
      </c>
      <c r="E568" s="183">
        <f t="shared" si="213"/>
        <v>-275</v>
      </c>
      <c r="F568" s="183">
        <f t="shared" si="213"/>
        <v>1945.68</v>
      </c>
      <c r="G568" s="184" t="s">
        <v>172</v>
      </c>
    </row>
    <row r="569" s="159" customFormat="1" hidden="1" customHeight="1" spans="1:7">
      <c r="A569" s="182" t="s">
        <v>737</v>
      </c>
      <c r="B569" s="185">
        <v>501</v>
      </c>
      <c r="C569" s="185"/>
      <c r="D569" s="185">
        <v>-305</v>
      </c>
      <c r="E569" s="185">
        <f t="shared" ref="E569:E575" si="214">C569+D569</f>
        <v>-305</v>
      </c>
      <c r="F569" s="185">
        <f t="shared" ref="F569:F575" si="215">B569+E569</f>
        <v>196</v>
      </c>
      <c r="G569" s="184" t="s">
        <v>174</v>
      </c>
    </row>
    <row r="570" hidden="1" customHeight="1" spans="1:7">
      <c r="A570" s="182" t="s">
        <v>738</v>
      </c>
      <c r="B570" s="185">
        <v>305.5</v>
      </c>
      <c r="C570" s="185"/>
      <c r="D570" s="185">
        <v>-89</v>
      </c>
      <c r="E570" s="185">
        <f t="shared" si="214"/>
        <v>-89</v>
      </c>
      <c r="F570" s="185">
        <f t="shared" si="215"/>
        <v>216.5</v>
      </c>
      <c r="G570" s="184" t="s">
        <v>174</v>
      </c>
    </row>
    <row r="571" hidden="1" customHeight="1" spans="1:7">
      <c r="A571" s="182" t="s">
        <v>739</v>
      </c>
      <c r="B571" s="185">
        <v>318</v>
      </c>
      <c r="C571" s="185"/>
      <c r="D571" s="185">
        <v>-7</v>
      </c>
      <c r="E571" s="185">
        <f t="shared" si="214"/>
        <v>-7</v>
      </c>
      <c r="F571" s="185">
        <f t="shared" si="215"/>
        <v>311</v>
      </c>
      <c r="G571" s="184" t="s">
        <v>174</v>
      </c>
    </row>
    <row r="572" hidden="1" customHeight="1" spans="1:7">
      <c r="A572" s="182" t="s">
        <v>740</v>
      </c>
      <c r="B572" s="185">
        <v>0</v>
      </c>
      <c r="C572" s="185">
        <v>100</v>
      </c>
      <c r="D572" s="185"/>
      <c r="E572" s="185">
        <f t="shared" si="214"/>
        <v>100</v>
      </c>
      <c r="F572" s="185">
        <f t="shared" si="215"/>
        <v>100</v>
      </c>
      <c r="G572" s="184" t="s">
        <v>174</v>
      </c>
    </row>
    <row r="573" hidden="1" customHeight="1" spans="1:7">
      <c r="A573" s="182" t="s">
        <v>741</v>
      </c>
      <c r="B573" s="185">
        <v>200</v>
      </c>
      <c r="C573" s="185">
        <v>1</v>
      </c>
      <c r="D573" s="185">
        <v>-2</v>
      </c>
      <c r="E573" s="185">
        <f t="shared" si="214"/>
        <v>-1</v>
      </c>
      <c r="F573" s="185">
        <f t="shared" si="215"/>
        <v>199</v>
      </c>
      <c r="G573" s="184" t="s">
        <v>174</v>
      </c>
    </row>
    <row r="574" s="159" customFormat="1" hidden="1" customHeight="1" spans="1:7">
      <c r="A574" s="182" t="s">
        <v>742</v>
      </c>
      <c r="B574" s="185">
        <v>0</v>
      </c>
      <c r="C574" s="185"/>
      <c r="D574" s="185"/>
      <c r="E574" s="185">
        <f t="shared" si="214"/>
        <v>0</v>
      </c>
      <c r="F574" s="185">
        <f t="shared" si="215"/>
        <v>0</v>
      </c>
      <c r="G574" s="184" t="s">
        <v>174</v>
      </c>
    </row>
    <row r="575" hidden="1" customHeight="1" spans="1:7">
      <c r="A575" s="182" t="s">
        <v>743</v>
      </c>
      <c r="B575" s="185">
        <v>896.18</v>
      </c>
      <c r="C575" s="185">
        <v>29</v>
      </c>
      <c r="D575" s="185">
        <v>-2</v>
      </c>
      <c r="E575" s="185">
        <f t="shared" si="214"/>
        <v>27</v>
      </c>
      <c r="F575" s="185">
        <f t="shared" si="215"/>
        <v>923.18</v>
      </c>
      <c r="G575" s="184" t="s">
        <v>174</v>
      </c>
    </row>
    <row r="576" hidden="1" customHeight="1" spans="1:7">
      <c r="A576" s="182" t="s">
        <v>744</v>
      </c>
      <c r="B576" s="183">
        <f>SUM(B577:B582)</f>
        <v>670.03</v>
      </c>
      <c r="C576" s="183">
        <f t="shared" ref="B576:F576" si="216">SUM(C577:C582)</f>
        <v>204</v>
      </c>
      <c r="D576" s="183">
        <f t="shared" si="216"/>
        <v>-282</v>
      </c>
      <c r="E576" s="183">
        <f t="shared" si="216"/>
        <v>-78</v>
      </c>
      <c r="F576" s="183">
        <f t="shared" si="216"/>
        <v>592.03</v>
      </c>
      <c r="G576" s="184" t="s">
        <v>172</v>
      </c>
    </row>
    <row r="577" hidden="1" customHeight="1" spans="1:7">
      <c r="A577" s="182" t="s">
        <v>745</v>
      </c>
      <c r="B577" s="185">
        <v>264.03</v>
      </c>
      <c r="C577" s="185"/>
      <c r="D577" s="185">
        <v>-116</v>
      </c>
      <c r="E577" s="185">
        <f t="shared" ref="E577:E582" si="217">C577+D577</f>
        <v>-116</v>
      </c>
      <c r="F577" s="185">
        <f t="shared" ref="F577:F582" si="218">B577+E577</f>
        <v>148.03</v>
      </c>
      <c r="G577" s="184" t="s">
        <v>174</v>
      </c>
    </row>
    <row r="578" hidden="1" customHeight="1" spans="1:7">
      <c r="A578" s="182" t="s">
        <v>746</v>
      </c>
      <c r="B578" s="185">
        <v>267</v>
      </c>
      <c r="C578" s="185"/>
      <c r="D578" s="185">
        <v>-51</v>
      </c>
      <c r="E578" s="185">
        <f t="shared" si="217"/>
        <v>-51</v>
      </c>
      <c r="F578" s="185">
        <f t="shared" si="218"/>
        <v>216</v>
      </c>
      <c r="G578" s="184" t="s">
        <v>174</v>
      </c>
    </row>
    <row r="579" hidden="1" customHeight="1" spans="1:7">
      <c r="A579" s="182" t="s">
        <v>747</v>
      </c>
      <c r="B579" s="185">
        <v>0</v>
      </c>
      <c r="C579" s="185"/>
      <c r="D579" s="185"/>
      <c r="E579" s="185">
        <f t="shared" si="217"/>
        <v>0</v>
      </c>
      <c r="F579" s="185">
        <f t="shared" si="218"/>
        <v>0</v>
      </c>
      <c r="G579" s="184" t="s">
        <v>174</v>
      </c>
    </row>
    <row r="580" hidden="1" customHeight="1" spans="1:7">
      <c r="A580" s="182" t="s">
        <v>748</v>
      </c>
      <c r="B580" s="185">
        <v>0</v>
      </c>
      <c r="C580" s="185"/>
      <c r="D580" s="185"/>
      <c r="E580" s="185">
        <f t="shared" si="217"/>
        <v>0</v>
      </c>
      <c r="F580" s="185">
        <f t="shared" si="218"/>
        <v>0</v>
      </c>
      <c r="G580" s="184" t="s">
        <v>174</v>
      </c>
    </row>
    <row r="581" hidden="1" customHeight="1" spans="1:7">
      <c r="A581" s="182" t="s">
        <v>749</v>
      </c>
      <c r="B581" s="185">
        <v>132</v>
      </c>
      <c r="C581" s="185"/>
      <c r="D581" s="185">
        <v>-115</v>
      </c>
      <c r="E581" s="185">
        <f t="shared" si="217"/>
        <v>-115</v>
      </c>
      <c r="F581" s="185">
        <f t="shared" si="218"/>
        <v>17</v>
      </c>
      <c r="G581" s="184" t="s">
        <v>174</v>
      </c>
    </row>
    <row r="582" hidden="1" customHeight="1" spans="1:7">
      <c r="A582" s="182" t="s">
        <v>750</v>
      </c>
      <c r="B582" s="185">
        <v>7</v>
      </c>
      <c r="C582" s="185">
        <v>204</v>
      </c>
      <c r="D582" s="185"/>
      <c r="E582" s="185">
        <f t="shared" si="217"/>
        <v>204</v>
      </c>
      <c r="F582" s="185">
        <f t="shared" si="218"/>
        <v>211</v>
      </c>
      <c r="G582" s="184" t="s">
        <v>174</v>
      </c>
    </row>
    <row r="583" hidden="1" customHeight="1" spans="1:7">
      <c r="A583" s="182" t="s">
        <v>751</v>
      </c>
      <c r="B583" s="183">
        <f>SUM(B584:B590)</f>
        <v>1094.39</v>
      </c>
      <c r="C583" s="183">
        <f t="shared" ref="B583:F583" si="219">SUM(C584:C590)</f>
        <v>346</v>
      </c>
      <c r="D583" s="183">
        <f t="shared" si="219"/>
        <v>-720</v>
      </c>
      <c r="E583" s="183">
        <f t="shared" si="219"/>
        <v>-374</v>
      </c>
      <c r="F583" s="183">
        <f t="shared" si="219"/>
        <v>720.39</v>
      </c>
      <c r="G583" s="184" t="s">
        <v>172</v>
      </c>
    </row>
    <row r="584" hidden="1" customHeight="1" spans="1:7">
      <c r="A584" s="182" t="s">
        <v>752</v>
      </c>
      <c r="B584" s="185">
        <v>784.39</v>
      </c>
      <c r="C584" s="185"/>
      <c r="D584" s="185">
        <v>-720</v>
      </c>
      <c r="E584" s="185">
        <f t="shared" ref="E584:E590" si="220">C584+D584</f>
        <v>-720</v>
      </c>
      <c r="F584" s="185">
        <f t="shared" ref="F584:F590" si="221">B584+E584</f>
        <v>64.39</v>
      </c>
      <c r="G584" s="184" t="s">
        <v>174</v>
      </c>
    </row>
    <row r="585" hidden="1" customHeight="1" spans="1:7">
      <c r="A585" s="182" t="s">
        <v>753</v>
      </c>
      <c r="B585" s="185">
        <v>10</v>
      </c>
      <c r="C585" s="185">
        <f>34</f>
        <v>34</v>
      </c>
      <c r="D585" s="185"/>
      <c r="E585" s="185">
        <f t="shared" si="220"/>
        <v>34</v>
      </c>
      <c r="F585" s="185">
        <f t="shared" si="221"/>
        <v>44</v>
      </c>
      <c r="G585" s="184" t="s">
        <v>174</v>
      </c>
    </row>
    <row r="586" hidden="1" customHeight="1" spans="1:7">
      <c r="A586" s="182" t="s">
        <v>754</v>
      </c>
      <c r="B586" s="185">
        <v>0</v>
      </c>
      <c r="C586" s="185"/>
      <c r="D586" s="185"/>
      <c r="E586" s="185">
        <f t="shared" si="220"/>
        <v>0</v>
      </c>
      <c r="F586" s="185">
        <f t="shared" si="221"/>
        <v>0</v>
      </c>
      <c r="G586" s="184" t="s">
        <v>174</v>
      </c>
    </row>
    <row r="587" hidden="1" customHeight="1" spans="1:7">
      <c r="A587" s="182" t="s">
        <v>755</v>
      </c>
      <c r="B587" s="185">
        <v>300</v>
      </c>
      <c r="C587" s="185">
        <v>207</v>
      </c>
      <c r="D587" s="185"/>
      <c r="E587" s="185">
        <f t="shared" si="220"/>
        <v>207</v>
      </c>
      <c r="F587" s="185">
        <f t="shared" si="221"/>
        <v>507</v>
      </c>
      <c r="G587" s="184" t="s">
        <v>174</v>
      </c>
    </row>
    <row r="588" hidden="1" customHeight="1" spans="1:7">
      <c r="A588" s="182" t="s">
        <v>756</v>
      </c>
      <c r="B588" s="185">
        <v>0</v>
      </c>
      <c r="C588" s="185"/>
      <c r="D588" s="185"/>
      <c r="E588" s="185">
        <f t="shared" si="220"/>
        <v>0</v>
      </c>
      <c r="F588" s="185">
        <f t="shared" si="221"/>
        <v>0</v>
      </c>
      <c r="G588" s="184" t="s">
        <v>174</v>
      </c>
    </row>
    <row r="589" hidden="1" customHeight="1" spans="1:7">
      <c r="A589" s="182" t="s">
        <v>757</v>
      </c>
      <c r="B589" s="185">
        <v>0</v>
      </c>
      <c r="C589" s="185">
        <v>97</v>
      </c>
      <c r="D589" s="185"/>
      <c r="E589" s="185">
        <f t="shared" si="220"/>
        <v>97</v>
      </c>
      <c r="F589" s="185">
        <f t="shared" si="221"/>
        <v>97</v>
      </c>
      <c r="G589" s="184" t="s">
        <v>174</v>
      </c>
    </row>
    <row r="590" hidden="1" customHeight="1" spans="1:7">
      <c r="A590" s="182" t="s">
        <v>758</v>
      </c>
      <c r="B590" s="185">
        <v>0</v>
      </c>
      <c r="C590" s="185">
        <v>8</v>
      </c>
      <c r="D590" s="185"/>
      <c r="E590" s="185">
        <f t="shared" si="220"/>
        <v>8</v>
      </c>
      <c r="F590" s="185">
        <f t="shared" si="221"/>
        <v>8</v>
      </c>
      <c r="G590" s="184" t="s">
        <v>174</v>
      </c>
    </row>
    <row r="591" hidden="1" customHeight="1" spans="1:7">
      <c r="A591" s="182" t="s">
        <v>759</v>
      </c>
      <c r="B591" s="183">
        <f>SUM(B592:B599)</f>
        <v>1024.36</v>
      </c>
      <c r="C591" s="183">
        <f t="shared" ref="B591:F591" si="222">SUM(C592:C599)</f>
        <v>740</v>
      </c>
      <c r="D591" s="183">
        <f t="shared" si="222"/>
        <v>-472</v>
      </c>
      <c r="E591" s="183">
        <f t="shared" si="222"/>
        <v>268</v>
      </c>
      <c r="F591" s="183">
        <f t="shared" si="222"/>
        <v>1292.36</v>
      </c>
      <c r="G591" s="184" t="s">
        <v>172</v>
      </c>
    </row>
    <row r="592" hidden="1" customHeight="1" spans="1:7">
      <c r="A592" s="182" t="s">
        <v>760</v>
      </c>
      <c r="B592" s="185">
        <v>0</v>
      </c>
      <c r="C592" s="185"/>
      <c r="D592" s="185"/>
      <c r="E592" s="185">
        <f t="shared" ref="E592:E599" si="223">C592+D592</f>
        <v>0</v>
      </c>
      <c r="F592" s="185">
        <f t="shared" ref="F592:F599" si="224">B592+E592</f>
        <v>0</v>
      </c>
      <c r="G592" s="184" t="s">
        <v>174</v>
      </c>
    </row>
    <row r="593" hidden="1" customHeight="1" spans="1:7">
      <c r="A593" s="182" t="s">
        <v>761</v>
      </c>
      <c r="B593" s="185">
        <v>0</v>
      </c>
      <c r="C593" s="185"/>
      <c r="D593" s="185"/>
      <c r="E593" s="185">
        <f t="shared" si="223"/>
        <v>0</v>
      </c>
      <c r="F593" s="185">
        <f t="shared" si="224"/>
        <v>0</v>
      </c>
      <c r="G593" s="184" t="s">
        <v>174</v>
      </c>
    </row>
    <row r="594" hidden="1" customHeight="1" spans="1:7">
      <c r="A594" s="182" t="s">
        <v>762</v>
      </c>
      <c r="B594" s="185">
        <v>0</v>
      </c>
      <c r="C594" s="185"/>
      <c r="D594" s="185"/>
      <c r="E594" s="185">
        <f t="shared" si="223"/>
        <v>0</v>
      </c>
      <c r="F594" s="185">
        <f t="shared" si="224"/>
        <v>0</v>
      </c>
      <c r="G594" s="184" t="s">
        <v>174</v>
      </c>
    </row>
    <row r="595" hidden="1" customHeight="1" spans="1:7">
      <c r="A595" s="182" t="s">
        <v>763</v>
      </c>
      <c r="B595" s="185">
        <v>44.5</v>
      </c>
      <c r="C595" s="185">
        <v>621</v>
      </c>
      <c r="D595" s="185">
        <v>-42</v>
      </c>
      <c r="E595" s="185">
        <f t="shared" si="223"/>
        <v>579</v>
      </c>
      <c r="F595" s="185">
        <f t="shared" si="224"/>
        <v>623.5</v>
      </c>
      <c r="G595" s="184" t="s">
        <v>174</v>
      </c>
    </row>
    <row r="596" hidden="1" customHeight="1" spans="1:7">
      <c r="A596" s="182" t="s">
        <v>764</v>
      </c>
      <c r="B596" s="185">
        <v>472</v>
      </c>
      <c r="C596" s="185"/>
      <c r="D596" s="185">
        <v>-421</v>
      </c>
      <c r="E596" s="185">
        <f t="shared" si="223"/>
        <v>-421</v>
      </c>
      <c r="F596" s="185">
        <f t="shared" si="224"/>
        <v>51</v>
      </c>
      <c r="G596" s="184" t="s">
        <v>174</v>
      </c>
    </row>
    <row r="597" hidden="1" customHeight="1" spans="1:7">
      <c r="A597" s="182" t="s">
        <v>765</v>
      </c>
      <c r="B597" s="185">
        <v>0</v>
      </c>
      <c r="C597" s="185"/>
      <c r="D597" s="185"/>
      <c r="E597" s="185">
        <f t="shared" si="223"/>
        <v>0</v>
      </c>
      <c r="F597" s="185">
        <f t="shared" si="224"/>
        <v>0</v>
      </c>
      <c r="G597" s="184" t="s">
        <v>174</v>
      </c>
    </row>
    <row r="598" hidden="1" customHeight="1" spans="1:7">
      <c r="A598" s="182" t="s">
        <v>766</v>
      </c>
      <c r="B598" s="185">
        <v>450</v>
      </c>
      <c r="C598" s="185">
        <v>113</v>
      </c>
      <c r="D598" s="185"/>
      <c r="E598" s="185">
        <f t="shared" si="223"/>
        <v>113</v>
      </c>
      <c r="F598" s="185">
        <f t="shared" si="224"/>
        <v>563</v>
      </c>
      <c r="G598" s="184" t="s">
        <v>174</v>
      </c>
    </row>
    <row r="599" hidden="1" customHeight="1" spans="1:7">
      <c r="A599" s="182" t="s">
        <v>767</v>
      </c>
      <c r="B599" s="185">
        <v>57.86</v>
      </c>
      <c r="C599" s="185">
        <v>6</v>
      </c>
      <c r="D599" s="185">
        <v>-9</v>
      </c>
      <c r="E599" s="185">
        <f t="shared" si="223"/>
        <v>-3</v>
      </c>
      <c r="F599" s="185">
        <f t="shared" si="224"/>
        <v>54.86</v>
      </c>
      <c r="G599" s="184" t="s">
        <v>174</v>
      </c>
    </row>
    <row r="600" hidden="1" customHeight="1" spans="1:7">
      <c r="A600" s="182" t="s">
        <v>768</v>
      </c>
      <c r="B600" s="183">
        <f>SUM(B601:B604)</f>
        <v>5</v>
      </c>
      <c r="C600" s="183">
        <f t="shared" ref="B600:F600" si="225">SUM(C601:C604)</f>
        <v>5</v>
      </c>
      <c r="D600" s="183">
        <f t="shared" si="225"/>
        <v>0</v>
      </c>
      <c r="E600" s="183">
        <f t="shared" si="225"/>
        <v>5</v>
      </c>
      <c r="F600" s="183">
        <f t="shared" si="225"/>
        <v>10</v>
      </c>
      <c r="G600" s="184" t="s">
        <v>172</v>
      </c>
    </row>
    <row r="601" hidden="1" customHeight="1" spans="1:7">
      <c r="A601" s="182" t="s">
        <v>769</v>
      </c>
      <c r="B601" s="185">
        <v>0</v>
      </c>
      <c r="C601" s="185"/>
      <c r="D601" s="185"/>
      <c r="E601" s="185">
        <f t="shared" ref="E601:E604" si="226">C601+D601</f>
        <v>0</v>
      </c>
      <c r="F601" s="185">
        <f t="shared" ref="F601:F604" si="227">B601+E601</f>
        <v>0</v>
      </c>
      <c r="G601" s="184" t="s">
        <v>174</v>
      </c>
    </row>
    <row r="602" hidden="1" customHeight="1" spans="1:7">
      <c r="A602" s="182" t="s">
        <v>770</v>
      </c>
      <c r="B602" s="185">
        <v>0</v>
      </c>
      <c r="C602" s="185"/>
      <c r="D602" s="185"/>
      <c r="E602" s="185">
        <f t="shared" si="226"/>
        <v>0</v>
      </c>
      <c r="F602" s="185">
        <f t="shared" si="227"/>
        <v>0</v>
      </c>
      <c r="G602" s="184" t="s">
        <v>174</v>
      </c>
    </row>
    <row r="603" hidden="1" customHeight="1" spans="1:7">
      <c r="A603" s="182" t="s">
        <v>771</v>
      </c>
      <c r="B603" s="185">
        <v>0</v>
      </c>
      <c r="C603" s="185"/>
      <c r="D603" s="185"/>
      <c r="E603" s="185">
        <f t="shared" si="226"/>
        <v>0</v>
      </c>
      <c r="F603" s="185">
        <f t="shared" si="227"/>
        <v>0</v>
      </c>
      <c r="G603" s="184" t="s">
        <v>174</v>
      </c>
    </row>
    <row r="604" hidden="1" customHeight="1" spans="1:7">
      <c r="A604" s="182" t="s">
        <v>772</v>
      </c>
      <c r="B604" s="185">
        <v>5</v>
      </c>
      <c r="C604" s="185">
        <v>5</v>
      </c>
      <c r="D604" s="185"/>
      <c r="E604" s="185">
        <f t="shared" si="226"/>
        <v>5</v>
      </c>
      <c r="F604" s="185">
        <f t="shared" si="227"/>
        <v>10</v>
      </c>
      <c r="G604" s="184" t="s">
        <v>174</v>
      </c>
    </row>
    <row r="605" hidden="1" customHeight="1" spans="1:7">
      <c r="A605" s="182" t="s">
        <v>773</v>
      </c>
      <c r="B605" s="183">
        <f>SUM(B606:B607)</f>
        <v>6798</v>
      </c>
      <c r="C605" s="183">
        <f t="shared" ref="B605:F605" si="228">SUM(C606:C607)</f>
        <v>3253</v>
      </c>
      <c r="D605" s="183">
        <f t="shared" si="228"/>
        <v>-6011</v>
      </c>
      <c r="E605" s="183">
        <f t="shared" si="228"/>
        <v>-2758</v>
      </c>
      <c r="F605" s="183">
        <f t="shared" si="228"/>
        <v>4040</v>
      </c>
      <c r="G605" s="184" t="s">
        <v>172</v>
      </c>
    </row>
    <row r="606" hidden="1" customHeight="1" spans="1:7">
      <c r="A606" s="182" t="s">
        <v>774</v>
      </c>
      <c r="B606" s="185">
        <v>2756</v>
      </c>
      <c r="C606" s="185">
        <v>724</v>
      </c>
      <c r="D606" s="185">
        <v>-2357</v>
      </c>
      <c r="E606" s="185">
        <f t="shared" ref="E606:E610" si="229">C606+D606</f>
        <v>-1633</v>
      </c>
      <c r="F606" s="185">
        <f t="shared" ref="F606:F610" si="230">B606+E606</f>
        <v>1123</v>
      </c>
      <c r="G606" s="184" t="s">
        <v>174</v>
      </c>
    </row>
    <row r="607" hidden="1" customHeight="1" spans="1:7">
      <c r="A607" s="182" t="s">
        <v>775</v>
      </c>
      <c r="B607" s="185">
        <v>4042</v>
      </c>
      <c r="C607" s="185">
        <v>2529</v>
      </c>
      <c r="D607" s="185">
        <v>-3654</v>
      </c>
      <c r="E607" s="185">
        <f t="shared" si="229"/>
        <v>-1125</v>
      </c>
      <c r="F607" s="185">
        <f t="shared" si="230"/>
        <v>2917</v>
      </c>
      <c r="G607" s="184" t="s">
        <v>174</v>
      </c>
    </row>
    <row r="608" hidden="1" customHeight="1" spans="1:7">
      <c r="A608" s="182" t="s">
        <v>776</v>
      </c>
      <c r="B608" s="183">
        <f>SUM(B609:B610)</f>
        <v>500.77</v>
      </c>
      <c r="C608" s="183">
        <f t="shared" ref="B608:F608" si="231">SUM(C609:C610)</f>
        <v>501</v>
      </c>
      <c r="D608" s="183">
        <f t="shared" si="231"/>
        <v>0</v>
      </c>
      <c r="E608" s="183">
        <f t="shared" si="231"/>
        <v>501</v>
      </c>
      <c r="F608" s="183">
        <f t="shared" si="231"/>
        <v>1001.77</v>
      </c>
      <c r="G608" s="184" t="s">
        <v>172</v>
      </c>
    </row>
    <row r="609" hidden="1" customHeight="1" spans="1:7">
      <c r="A609" s="182" t="s">
        <v>777</v>
      </c>
      <c r="B609" s="185">
        <v>500.77</v>
      </c>
      <c r="C609" s="185">
        <v>501</v>
      </c>
      <c r="D609" s="185"/>
      <c r="E609" s="185">
        <f t="shared" si="229"/>
        <v>501</v>
      </c>
      <c r="F609" s="185">
        <f t="shared" si="230"/>
        <v>1001.77</v>
      </c>
      <c r="G609" s="184" t="s">
        <v>174</v>
      </c>
    </row>
    <row r="610" hidden="1" customHeight="1" spans="1:7">
      <c r="A610" s="182" t="s">
        <v>778</v>
      </c>
      <c r="B610" s="185">
        <v>0</v>
      </c>
      <c r="C610" s="185"/>
      <c r="D610" s="185"/>
      <c r="E610" s="185">
        <f t="shared" si="229"/>
        <v>0</v>
      </c>
      <c r="F610" s="185">
        <f t="shared" si="230"/>
        <v>0</v>
      </c>
      <c r="G610" s="184" t="s">
        <v>174</v>
      </c>
    </row>
    <row r="611" hidden="1" customHeight="1" spans="1:7">
      <c r="A611" s="182" t="s">
        <v>779</v>
      </c>
      <c r="B611" s="183">
        <f>SUM(B612:B613)</f>
        <v>970</v>
      </c>
      <c r="C611" s="183">
        <f t="shared" ref="B611:F611" si="232">SUM(C612:C613)</f>
        <v>0</v>
      </c>
      <c r="D611" s="183">
        <f t="shared" si="232"/>
        <v>-362</v>
      </c>
      <c r="E611" s="183">
        <f t="shared" si="232"/>
        <v>-362</v>
      </c>
      <c r="F611" s="183">
        <f t="shared" si="232"/>
        <v>608</v>
      </c>
      <c r="G611" s="184" t="s">
        <v>172</v>
      </c>
    </row>
    <row r="612" hidden="1" customHeight="1" spans="1:7">
      <c r="A612" s="182" t="s">
        <v>780</v>
      </c>
      <c r="B612" s="185">
        <v>0</v>
      </c>
      <c r="C612" s="185"/>
      <c r="D612" s="185"/>
      <c r="E612" s="185">
        <f t="shared" ref="E612:E616" si="233">C612+D612</f>
        <v>0</v>
      </c>
      <c r="F612" s="185">
        <f t="shared" ref="F612:F616" si="234">B612+E612</f>
        <v>0</v>
      </c>
      <c r="G612" s="184" t="s">
        <v>174</v>
      </c>
    </row>
    <row r="613" hidden="1" customHeight="1" spans="1:7">
      <c r="A613" s="182" t="s">
        <v>781</v>
      </c>
      <c r="B613" s="185">
        <v>970</v>
      </c>
      <c r="C613" s="185"/>
      <c r="D613" s="185">
        <v>-362</v>
      </c>
      <c r="E613" s="185">
        <f t="shared" si="233"/>
        <v>-362</v>
      </c>
      <c r="F613" s="185">
        <f t="shared" si="234"/>
        <v>608</v>
      </c>
      <c r="G613" s="184" t="s">
        <v>174</v>
      </c>
    </row>
    <row r="614" hidden="1" customHeight="1" spans="1:7">
      <c r="A614" s="182" t="s">
        <v>782</v>
      </c>
      <c r="B614" s="183">
        <f>SUM(B615:B616)</f>
        <v>0</v>
      </c>
      <c r="C614" s="183">
        <f t="shared" ref="B614:F614" si="235">SUM(C615:C616)</f>
        <v>0</v>
      </c>
      <c r="D614" s="183">
        <f t="shared" si="235"/>
        <v>0</v>
      </c>
      <c r="E614" s="183">
        <f t="shared" si="235"/>
        <v>0</v>
      </c>
      <c r="F614" s="183">
        <f t="shared" si="235"/>
        <v>0</v>
      </c>
      <c r="G614" s="184" t="s">
        <v>172</v>
      </c>
    </row>
    <row r="615" hidden="1" customHeight="1" spans="1:7">
      <c r="A615" s="182" t="s">
        <v>783</v>
      </c>
      <c r="B615" s="185">
        <v>0</v>
      </c>
      <c r="C615" s="185"/>
      <c r="D615" s="185"/>
      <c r="E615" s="185">
        <f t="shared" si="233"/>
        <v>0</v>
      </c>
      <c r="F615" s="185">
        <f t="shared" si="234"/>
        <v>0</v>
      </c>
      <c r="G615" s="184" t="s">
        <v>174</v>
      </c>
    </row>
    <row r="616" hidden="1" customHeight="1" spans="1:7">
      <c r="A616" s="182" t="s">
        <v>784</v>
      </c>
      <c r="B616" s="185">
        <v>0</v>
      </c>
      <c r="C616" s="185"/>
      <c r="D616" s="185"/>
      <c r="E616" s="185">
        <f t="shared" si="233"/>
        <v>0</v>
      </c>
      <c r="F616" s="185">
        <f t="shared" si="234"/>
        <v>0</v>
      </c>
      <c r="G616" s="184" t="s">
        <v>174</v>
      </c>
    </row>
    <row r="617" hidden="1" customHeight="1" spans="1:7">
      <c r="A617" s="182" t="s">
        <v>785</v>
      </c>
      <c r="B617" s="183">
        <f>SUM(B618:B619)</f>
        <v>377.41</v>
      </c>
      <c r="C617" s="183">
        <f t="shared" ref="B617:F617" si="236">SUM(C618:C619)</f>
        <v>12</v>
      </c>
      <c r="D617" s="183">
        <f t="shared" si="236"/>
        <v>0</v>
      </c>
      <c r="E617" s="183">
        <f t="shared" si="236"/>
        <v>12</v>
      </c>
      <c r="F617" s="183">
        <f t="shared" si="236"/>
        <v>389.41</v>
      </c>
      <c r="G617" s="184" t="s">
        <v>172</v>
      </c>
    </row>
    <row r="618" hidden="1" customHeight="1" spans="1:7">
      <c r="A618" s="182" t="s">
        <v>786</v>
      </c>
      <c r="B618" s="185">
        <v>327.41</v>
      </c>
      <c r="C618" s="185"/>
      <c r="D618" s="185"/>
      <c r="E618" s="185">
        <f t="shared" ref="E618:E623" si="237">C618+D618</f>
        <v>0</v>
      </c>
      <c r="F618" s="185">
        <f t="shared" ref="F618:F623" si="238">B618+E618</f>
        <v>327.41</v>
      </c>
      <c r="G618" s="184" t="s">
        <v>174</v>
      </c>
    </row>
    <row r="619" hidden="1" customHeight="1" spans="1:7">
      <c r="A619" s="182" t="s">
        <v>787</v>
      </c>
      <c r="B619" s="185">
        <v>50</v>
      </c>
      <c r="C619" s="185">
        <v>12</v>
      </c>
      <c r="D619" s="185"/>
      <c r="E619" s="185">
        <f t="shared" si="237"/>
        <v>12</v>
      </c>
      <c r="F619" s="185">
        <f t="shared" si="238"/>
        <v>62</v>
      </c>
      <c r="G619" s="184" t="s">
        <v>174</v>
      </c>
    </row>
    <row r="620" hidden="1" customHeight="1" spans="1:7">
      <c r="A620" s="182" t="s">
        <v>788</v>
      </c>
      <c r="B620" s="183">
        <f>SUM(B621:B623)</f>
        <v>6947.62</v>
      </c>
      <c r="C620" s="183">
        <f t="shared" ref="B620:F620" si="239">SUM(C621:C623)</f>
        <v>5237</v>
      </c>
      <c r="D620" s="183">
        <f t="shared" si="239"/>
        <v>-5971</v>
      </c>
      <c r="E620" s="183">
        <f t="shared" si="239"/>
        <v>-734</v>
      </c>
      <c r="F620" s="183">
        <f t="shared" si="239"/>
        <v>6213.62</v>
      </c>
      <c r="G620" s="184" t="s">
        <v>172</v>
      </c>
    </row>
    <row r="621" hidden="1" customHeight="1" spans="1:7">
      <c r="A621" s="182" t="s">
        <v>789</v>
      </c>
      <c r="B621" s="185">
        <v>600</v>
      </c>
      <c r="C621" s="185">
        <v>100</v>
      </c>
      <c r="D621" s="185"/>
      <c r="E621" s="185">
        <f t="shared" si="237"/>
        <v>100</v>
      </c>
      <c r="F621" s="185">
        <f t="shared" si="238"/>
        <v>700</v>
      </c>
      <c r="G621" s="184" t="s">
        <v>174</v>
      </c>
    </row>
    <row r="622" hidden="1" customHeight="1" spans="1:7">
      <c r="A622" s="182" t="s">
        <v>790</v>
      </c>
      <c r="B622" s="185">
        <f>347.62+6000</f>
        <v>6347.62</v>
      </c>
      <c r="C622" s="185">
        <v>5137</v>
      </c>
      <c r="D622" s="185">
        <v>-5971</v>
      </c>
      <c r="E622" s="185">
        <f t="shared" si="237"/>
        <v>-834</v>
      </c>
      <c r="F622" s="185">
        <f t="shared" si="238"/>
        <v>5513.62</v>
      </c>
      <c r="G622" s="184" t="s">
        <v>174</v>
      </c>
    </row>
    <row r="623" hidden="1" customHeight="1" spans="1:7">
      <c r="A623" s="182" t="s">
        <v>791</v>
      </c>
      <c r="B623" s="185">
        <v>0</v>
      </c>
      <c r="C623" s="185"/>
      <c r="D623" s="185"/>
      <c r="E623" s="185">
        <f t="shared" si="237"/>
        <v>0</v>
      </c>
      <c r="F623" s="185">
        <f t="shared" si="238"/>
        <v>0</v>
      </c>
      <c r="G623" s="184" t="s">
        <v>174</v>
      </c>
    </row>
    <row r="624" hidden="1" customHeight="1" spans="1:7">
      <c r="A624" s="182" t="s">
        <v>792</v>
      </c>
      <c r="B624" s="183">
        <f>SUM(B625:B628)</f>
        <v>0</v>
      </c>
      <c r="C624" s="183">
        <f t="shared" ref="B624:F624" si="240">SUM(C625:C628)</f>
        <v>0</v>
      </c>
      <c r="D624" s="183">
        <f t="shared" si="240"/>
        <v>0</v>
      </c>
      <c r="E624" s="183">
        <f t="shared" si="240"/>
        <v>0</v>
      </c>
      <c r="F624" s="183">
        <f t="shared" si="240"/>
        <v>0</v>
      </c>
      <c r="G624" s="184" t="s">
        <v>172</v>
      </c>
    </row>
    <row r="625" hidden="1" customHeight="1" spans="1:7">
      <c r="A625" s="182" t="s">
        <v>793</v>
      </c>
      <c r="B625" s="185">
        <v>0</v>
      </c>
      <c r="C625" s="185"/>
      <c r="D625" s="185"/>
      <c r="E625" s="185">
        <f t="shared" ref="E625:E628" si="241">C625+D625</f>
        <v>0</v>
      </c>
      <c r="F625" s="185">
        <f t="shared" ref="F625:F628" si="242">B625+E625</f>
        <v>0</v>
      </c>
      <c r="G625" s="184" t="s">
        <v>174</v>
      </c>
    </row>
    <row r="626" hidden="1" customHeight="1" spans="1:7">
      <c r="A626" s="182" t="s">
        <v>794</v>
      </c>
      <c r="B626" s="185">
        <v>0</v>
      </c>
      <c r="C626" s="185"/>
      <c r="D626" s="185"/>
      <c r="E626" s="185">
        <f t="shared" si="241"/>
        <v>0</v>
      </c>
      <c r="F626" s="185">
        <f t="shared" si="242"/>
        <v>0</v>
      </c>
      <c r="G626" s="184" t="s">
        <v>174</v>
      </c>
    </row>
    <row r="627" hidden="1" customHeight="1" spans="1:7">
      <c r="A627" s="182" t="s">
        <v>795</v>
      </c>
      <c r="B627" s="185">
        <v>0</v>
      </c>
      <c r="C627" s="185"/>
      <c r="D627" s="185"/>
      <c r="E627" s="185">
        <f t="shared" si="241"/>
        <v>0</v>
      </c>
      <c r="F627" s="185">
        <f t="shared" si="242"/>
        <v>0</v>
      </c>
      <c r="G627" s="184" t="s">
        <v>174</v>
      </c>
    </row>
    <row r="628" hidden="1" customHeight="1" spans="1:7">
      <c r="A628" s="182" t="s">
        <v>796</v>
      </c>
      <c r="B628" s="185">
        <v>0</v>
      </c>
      <c r="C628" s="185"/>
      <c r="D628" s="185"/>
      <c r="E628" s="185">
        <f t="shared" si="241"/>
        <v>0</v>
      </c>
      <c r="F628" s="185">
        <f t="shared" si="242"/>
        <v>0</v>
      </c>
      <c r="G628" s="184" t="s">
        <v>174</v>
      </c>
    </row>
    <row r="629" hidden="1" customHeight="1" spans="1:7">
      <c r="A629" s="182" t="s">
        <v>797</v>
      </c>
      <c r="B629" s="183">
        <f>SUM(B630:B636)</f>
        <v>6.4</v>
      </c>
      <c r="C629" s="183">
        <f t="shared" ref="B629:F629" si="243">SUM(C630:C636)</f>
        <v>69</v>
      </c>
      <c r="D629" s="183">
        <f t="shared" si="243"/>
        <v>0</v>
      </c>
      <c r="E629" s="183">
        <f t="shared" si="243"/>
        <v>69</v>
      </c>
      <c r="F629" s="183">
        <f t="shared" si="243"/>
        <v>75.4</v>
      </c>
      <c r="G629" s="184" t="s">
        <v>172</v>
      </c>
    </row>
    <row r="630" hidden="1" customHeight="1" spans="1:7">
      <c r="A630" s="182" t="s">
        <v>798</v>
      </c>
      <c r="B630" s="185">
        <v>0</v>
      </c>
      <c r="C630" s="185"/>
      <c r="D630" s="185"/>
      <c r="E630" s="185">
        <f t="shared" ref="E630:E636" si="244">C630+D630</f>
        <v>0</v>
      </c>
      <c r="F630" s="185">
        <f t="shared" ref="F630:F636" si="245">B630+E630</f>
        <v>0</v>
      </c>
      <c r="G630" s="184" t="s">
        <v>174</v>
      </c>
    </row>
    <row r="631" hidden="1" customHeight="1" spans="1:7">
      <c r="A631" s="182" t="s">
        <v>799</v>
      </c>
      <c r="B631" s="185">
        <v>0</v>
      </c>
      <c r="C631" s="185"/>
      <c r="D631" s="185"/>
      <c r="E631" s="185">
        <f t="shared" si="244"/>
        <v>0</v>
      </c>
      <c r="F631" s="185">
        <f t="shared" si="245"/>
        <v>0</v>
      </c>
      <c r="G631" s="184" t="s">
        <v>174</v>
      </c>
    </row>
    <row r="632" hidden="1" customHeight="1" spans="1:7">
      <c r="A632" s="182" t="s">
        <v>800</v>
      </c>
      <c r="B632" s="185">
        <v>0</v>
      </c>
      <c r="C632" s="185"/>
      <c r="D632" s="185"/>
      <c r="E632" s="185">
        <f t="shared" si="244"/>
        <v>0</v>
      </c>
      <c r="F632" s="185">
        <f t="shared" si="245"/>
        <v>0</v>
      </c>
      <c r="G632" s="184" t="s">
        <v>174</v>
      </c>
    </row>
    <row r="633" hidden="1" customHeight="1" spans="1:7">
      <c r="A633" s="182" t="s">
        <v>801</v>
      </c>
      <c r="B633" s="185">
        <v>6.4</v>
      </c>
      <c r="C633" s="185">
        <v>2</v>
      </c>
      <c r="D633" s="185"/>
      <c r="E633" s="185">
        <f t="shared" si="244"/>
        <v>2</v>
      </c>
      <c r="F633" s="185">
        <f t="shared" si="245"/>
        <v>8.4</v>
      </c>
      <c r="G633" s="184" t="s">
        <v>174</v>
      </c>
    </row>
    <row r="634" hidden="1" customHeight="1" spans="1:7">
      <c r="A634" s="182" t="s">
        <v>802</v>
      </c>
      <c r="B634" s="185">
        <v>0</v>
      </c>
      <c r="C634" s="185"/>
      <c r="D634" s="185"/>
      <c r="E634" s="185">
        <f t="shared" si="244"/>
        <v>0</v>
      </c>
      <c r="F634" s="185">
        <f t="shared" si="245"/>
        <v>0</v>
      </c>
      <c r="G634" s="184" t="s">
        <v>174</v>
      </c>
    </row>
    <row r="635" hidden="1" customHeight="1" spans="1:7">
      <c r="A635" s="182" t="s">
        <v>803</v>
      </c>
      <c r="B635" s="185">
        <v>0</v>
      </c>
      <c r="C635" s="185"/>
      <c r="D635" s="185"/>
      <c r="E635" s="185">
        <f t="shared" si="244"/>
        <v>0</v>
      </c>
      <c r="F635" s="185">
        <f t="shared" si="245"/>
        <v>0</v>
      </c>
      <c r="G635" s="184" t="s">
        <v>174</v>
      </c>
    </row>
    <row r="636" hidden="1" customHeight="1" spans="1:7">
      <c r="A636" s="182" t="s">
        <v>804</v>
      </c>
      <c r="B636" s="185">
        <v>0</v>
      </c>
      <c r="C636" s="185">
        <v>67</v>
      </c>
      <c r="D636" s="185"/>
      <c r="E636" s="185">
        <f t="shared" si="244"/>
        <v>67</v>
      </c>
      <c r="F636" s="185">
        <f t="shared" si="245"/>
        <v>67</v>
      </c>
      <c r="G636" s="184" t="s">
        <v>174</v>
      </c>
    </row>
    <row r="637" hidden="1" customHeight="1" spans="1:7">
      <c r="A637" s="182" t="s">
        <v>805</v>
      </c>
      <c r="B637" s="183">
        <f>SUM(B638:B639)</f>
        <v>0</v>
      </c>
      <c r="C637" s="183">
        <f t="shared" ref="B637:F637" si="246">SUM(C638:C639)</f>
        <v>0</v>
      </c>
      <c r="D637" s="183">
        <f t="shared" si="246"/>
        <v>0</v>
      </c>
      <c r="E637" s="183">
        <f t="shared" si="246"/>
        <v>0</v>
      </c>
      <c r="F637" s="183">
        <f t="shared" si="246"/>
        <v>0</v>
      </c>
      <c r="G637" s="184" t="s">
        <v>172</v>
      </c>
    </row>
    <row r="638" hidden="1" customHeight="1" spans="1:7">
      <c r="A638" s="182" t="s">
        <v>806</v>
      </c>
      <c r="B638" s="185">
        <v>0</v>
      </c>
      <c r="C638" s="185"/>
      <c r="D638" s="185"/>
      <c r="E638" s="185">
        <f t="shared" ref="E638:E641" si="247">C638+D638</f>
        <v>0</v>
      </c>
      <c r="F638" s="185">
        <f t="shared" ref="F638:F641" si="248">B638+E638</f>
        <v>0</v>
      </c>
      <c r="G638" s="184" t="s">
        <v>174</v>
      </c>
    </row>
    <row r="639" hidden="1" customHeight="1" spans="1:7">
      <c r="A639" s="182" t="s">
        <v>807</v>
      </c>
      <c r="B639" s="185">
        <v>0</v>
      </c>
      <c r="C639" s="185"/>
      <c r="D639" s="185"/>
      <c r="E639" s="185">
        <f t="shared" si="247"/>
        <v>0</v>
      </c>
      <c r="F639" s="185">
        <f t="shared" si="248"/>
        <v>0</v>
      </c>
      <c r="G639" s="184" t="s">
        <v>174</v>
      </c>
    </row>
    <row r="640" hidden="1" customHeight="1" spans="1:7">
      <c r="A640" s="182" t="s">
        <v>808</v>
      </c>
      <c r="B640" s="183">
        <f>B641</f>
        <v>3352.55</v>
      </c>
      <c r="C640" s="183">
        <f t="shared" ref="B640:F640" si="249">C641</f>
        <v>6866</v>
      </c>
      <c r="D640" s="183">
        <f t="shared" si="249"/>
        <v>-2225</v>
      </c>
      <c r="E640" s="183">
        <f t="shared" si="249"/>
        <v>4641</v>
      </c>
      <c r="F640" s="183">
        <f t="shared" si="249"/>
        <v>7993.55</v>
      </c>
      <c r="G640" s="184" t="s">
        <v>172</v>
      </c>
    </row>
    <row r="641" hidden="1" customHeight="1" spans="1:7">
      <c r="A641" s="182" t="s">
        <v>809</v>
      </c>
      <c r="B641" s="185">
        <v>3352.55</v>
      </c>
      <c r="C641" s="185">
        <v>6866</v>
      </c>
      <c r="D641" s="185">
        <v>-2225</v>
      </c>
      <c r="E641" s="185">
        <f t="shared" si="247"/>
        <v>4641</v>
      </c>
      <c r="F641" s="185">
        <f t="shared" si="248"/>
        <v>7993.55</v>
      </c>
      <c r="G641" s="184" t="s">
        <v>174</v>
      </c>
    </row>
    <row r="642" customHeight="1" spans="1:7">
      <c r="A642" s="179" t="s">
        <v>810</v>
      </c>
      <c r="B642" s="180">
        <f>SUM(B643,B648,B662,B666,B678,B681,B685,B690,B694,B698,B701,B710,B712)</f>
        <v>8307.11</v>
      </c>
      <c r="C642" s="180">
        <f t="shared" ref="B642:F642" si="250">SUM(C643,C648,C662,C666,C678,C681,C685,C690,C694,C698,C701,C710,C712)</f>
        <v>9652.05</v>
      </c>
      <c r="D642" s="180">
        <f t="shared" si="250"/>
        <v>-3841.82</v>
      </c>
      <c r="E642" s="180">
        <f t="shared" si="250"/>
        <v>5810.23</v>
      </c>
      <c r="F642" s="180">
        <f t="shared" si="250"/>
        <v>14117.34</v>
      </c>
      <c r="G642" s="181" t="s">
        <v>170</v>
      </c>
    </row>
    <row r="643" hidden="1" customHeight="1" spans="1:7">
      <c r="A643" s="182" t="s">
        <v>811</v>
      </c>
      <c r="B643" s="183">
        <f>SUM(B644:B647)</f>
        <v>44.1</v>
      </c>
      <c r="C643" s="183">
        <f t="shared" ref="B643:F643" si="251">SUM(C644:C647)</f>
        <v>0</v>
      </c>
      <c r="D643" s="183">
        <f t="shared" si="251"/>
        <v>-32.88</v>
      </c>
      <c r="E643" s="183">
        <f t="shared" si="251"/>
        <v>-32.88</v>
      </c>
      <c r="F643" s="183">
        <f t="shared" si="251"/>
        <v>11.22</v>
      </c>
      <c r="G643" s="184" t="s">
        <v>172</v>
      </c>
    </row>
    <row r="644" hidden="1" customHeight="1" spans="1:7">
      <c r="A644" s="182" t="s">
        <v>812</v>
      </c>
      <c r="B644" s="185">
        <v>0</v>
      </c>
      <c r="C644" s="185"/>
      <c r="D644" s="185"/>
      <c r="E644" s="185">
        <f t="shared" ref="E644:E647" si="252">C644+D644</f>
        <v>0</v>
      </c>
      <c r="F644" s="185">
        <f t="shared" ref="F644:F647" si="253">B644+E644</f>
        <v>0</v>
      </c>
      <c r="G644" s="184" t="s">
        <v>174</v>
      </c>
    </row>
    <row r="645" hidden="1" customHeight="1" spans="1:7">
      <c r="A645" s="182" t="s">
        <v>813</v>
      </c>
      <c r="B645" s="185">
        <v>0</v>
      </c>
      <c r="C645" s="185"/>
      <c r="D645" s="185"/>
      <c r="E645" s="185">
        <f t="shared" si="252"/>
        <v>0</v>
      </c>
      <c r="F645" s="185">
        <f t="shared" si="253"/>
        <v>0</v>
      </c>
      <c r="G645" s="184" t="s">
        <v>174</v>
      </c>
    </row>
    <row r="646" hidden="1" customHeight="1" spans="1:7">
      <c r="A646" s="182" t="s">
        <v>814</v>
      </c>
      <c r="B646" s="185">
        <v>0</v>
      </c>
      <c r="C646" s="185"/>
      <c r="D646" s="185"/>
      <c r="E646" s="185">
        <f t="shared" si="252"/>
        <v>0</v>
      </c>
      <c r="F646" s="185">
        <f t="shared" si="253"/>
        <v>0</v>
      </c>
      <c r="G646" s="184" t="s">
        <v>174</v>
      </c>
    </row>
    <row r="647" hidden="1" customHeight="1" spans="1:7">
      <c r="A647" s="182" t="s">
        <v>815</v>
      </c>
      <c r="B647" s="185">
        <v>44.1</v>
      </c>
      <c r="C647" s="185"/>
      <c r="D647" s="185">
        <f>-33+0.12</f>
        <v>-32.88</v>
      </c>
      <c r="E647" s="185">
        <f t="shared" si="252"/>
        <v>-32.88</v>
      </c>
      <c r="F647" s="185">
        <f t="shared" si="253"/>
        <v>11.22</v>
      </c>
      <c r="G647" s="184" t="s">
        <v>174</v>
      </c>
    </row>
    <row r="648" hidden="1" customHeight="1" spans="1:7">
      <c r="A648" s="182" t="s">
        <v>816</v>
      </c>
      <c r="B648" s="183">
        <f>SUM(B649:B661)</f>
        <v>1491</v>
      </c>
      <c r="C648" s="183">
        <f t="shared" ref="B648:F648" si="254">SUM(C649:C661)</f>
        <v>0</v>
      </c>
      <c r="D648" s="183">
        <f t="shared" si="254"/>
        <v>-950</v>
      </c>
      <c r="E648" s="183">
        <f t="shared" si="254"/>
        <v>-950</v>
      </c>
      <c r="F648" s="183">
        <f t="shared" si="254"/>
        <v>541</v>
      </c>
      <c r="G648" s="184" t="s">
        <v>172</v>
      </c>
    </row>
    <row r="649" hidden="1" customHeight="1" spans="1:7">
      <c r="A649" s="182" t="s">
        <v>817</v>
      </c>
      <c r="B649" s="185">
        <v>706</v>
      </c>
      <c r="C649" s="185"/>
      <c r="D649" s="185">
        <v>-594</v>
      </c>
      <c r="E649" s="185">
        <f t="shared" ref="E649:E661" si="255">C649+D649</f>
        <v>-594</v>
      </c>
      <c r="F649" s="185">
        <f t="shared" ref="F649:F661" si="256">B649+E649</f>
        <v>112</v>
      </c>
      <c r="G649" s="184" t="s">
        <v>174</v>
      </c>
    </row>
    <row r="650" hidden="1" customHeight="1" spans="1:7">
      <c r="A650" s="182" t="s">
        <v>818</v>
      </c>
      <c r="B650" s="185">
        <v>0</v>
      </c>
      <c r="C650" s="185"/>
      <c r="D650" s="185"/>
      <c r="E650" s="185">
        <f t="shared" si="255"/>
        <v>0</v>
      </c>
      <c r="F650" s="185">
        <f t="shared" si="256"/>
        <v>0</v>
      </c>
      <c r="G650" s="184" t="s">
        <v>174</v>
      </c>
    </row>
    <row r="651" hidden="1" customHeight="1" spans="1:7">
      <c r="A651" s="182" t="s">
        <v>819</v>
      </c>
      <c r="B651" s="185">
        <v>0</v>
      </c>
      <c r="C651" s="185"/>
      <c r="D651" s="185"/>
      <c r="E651" s="185">
        <f t="shared" si="255"/>
        <v>0</v>
      </c>
      <c r="F651" s="185">
        <f t="shared" si="256"/>
        <v>0</v>
      </c>
      <c r="G651" s="184" t="s">
        <v>174</v>
      </c>
    </row>
    <row r="652" hidden="1" customHeight="1" spans="1:7">
      <c r="A652" s="182" t="s">
        <v>820</v>
      </c>
      <c r="B652" s="185">
        <v>0</v>
      </c>
      <c r="C652" s="185"/>
      <c r="D652" s="185"/>
      <c r="E652" s="185">
        <f t="shared" si="255"/>
        <v>0</v>
      </c>
      <c r="F652" s="185">
        <f t="shared" si="256"/>
        <v>0</v>
      </c>
      <c r="G652" s="184" t="s">
        <v>174</v>
      </c>
    </row>
    <row r="653" hidden="1" customHeight="1" spans="1:7">
      <c r="A653" s="182" t="s">
        <v>821</v>
      </c>
      <c r="B653" s="185">
        <v>0</v>
      </c>
      <c r="C653" s="185"/>
      <c r="D653" s="185"/>
      <c r="E653" s="185">
        <f t="shared" si="255"/>
        <v>0</v>
      </c>
      <c r="F653" s="185">
        <f t="shared" si="256"/>
        <v>0</v>
      </c>
      <c r="G653" s="184" t="s">
        <v>174</v>
      </c>
    </row>
    <row r="654" hidden="1" customHeight="1" spans="1:7">
      <c r="A654" s="182" t="s">
        <v>822</v>
      </c>
      <c r="B654" s="185">
        <v>0</v>
      </c>
      <c r="C654" s="185"/>
      <c r="D654" s="185"/>
      <c r="E654" s="185">
        <f t="shared" si="255"/>
        <v>0</v>
      </c>
      <c r="F654" s="185">
        <f t="shared" si="256"/>
        <v>0</v>
      </c>
      <c r="G654" s="184" t="s">
        <v>174</v>
      </c>
    </row>
    <row r="655" hidden="1" customHeight="1" spans="1:7">
      <c r="A655" s="182" t="s">
        <v>823</v>
      </c>
      <c r="B655" s="185">
        <v>0</v>
      </c>
      <c r="C655" s="185"/>
      <c r="D655" s="185"/>
      <c r="E655" s="185">
        <f t="shared" si="255"/>
        <v>0</v>
      </c>
      <c r="F655" s="185">
        <f t="shared" si="256"/>
        <v>0</v>
      </c>
      <c r="G655" s="184" t="s">
        <v>174</v>
      </c>
    </row>
    <row r="656" hidden="1" customHeight="1" spans="1:7">
      <c r="A656" s="182" t="s">
        <v>824</v>
      </c>
      <c r="B656" s="185">
        <v>0</v>
      </c>
      <c r="C656" s="185"/>
      <c r="D656" s="185"/>
      <c r="E656" s="185">
        <f t="shared" si="255"/>
        <v>0</v>
      </c>
      <c r="F656" s="185">
        <f t="shared" si="256"/>
        <v>0</v>
      </c>
      <c r="G656" s="184" t="s">
        <v>174</v>
      </c>
    </row>
    <row r="657" hidden="1" customHeight="1" spans="1:7">
      <c r="A657" s="182" t="s">
        <v>825</v>
      </c>
      <c r="B657" s="185">
        <v>0</v>
      </c>
      <c r="C657" s="185"/>
      <c r="D657" s="185"/>
      <c r="E657" s="185">
        <f t="shared" si="255"/>
        <v>0</v>
      </c>
      <c r="F657" s="185">
        <f t="shared" si="256"/>
        <v>0</v>
      </c>
      <c r="G657" s="184" t="s">
        <v>174</v>
      </c>
    </row>
    <row r="658" hidden="1" customHeight="1" spans="1:7">
      <c r="A658" s="182" t="s">
        <v>826</v>
      </c>
      <c r="B658" s="185">
        <v>0</v>
      </c>
      <c r="C658" s="185"/>
      <c r="D658" s="185"/>
      <c r="E658" s="185">
        <f t="shared" si="255"/>
        <v>0</v>
      </c>
      <c r="F658" s="185">
        <f t="shared" si="256"/>
        <v>0</v>
      </c>
      <c r="G658" s="184" t="s">
        <v>174</v>
      </c>
    </row>
    <row r="659" hidden="1" customHeight="1" spans="1:7">
      <c r="A659" s="182" t="s">
        <v>827</v>
      </c>
      <c r="B659" s="185">
        <v>0</v>
      </c>
      <c r="C659" s="185"/>
      <c r="D659" s="185"/>
      <c r="E659" s="185">
        <f t="shared" si="255"/>
        <v>0</v>
      </c>
      <c r="F659" s="185">
        <f t="shared" si="256"/>
        <v>0</v>
      </c>
      <c r="G659" s="184" t="s">
        <v>174</v>
      </c>
    </row>
    <row r="660" hidden="1" customHeight="1" spans="1:7">
      <c r="A660" s="182" t="s">
        <v>828</v>
      </c>
      <c r="B660" s="185">
        <v>0</v>
      </c>
      <c r="C660" s="185"/>
      <c r="D660" s="185"/>
      <c r="E660" s="185">
        <f t="shared" si="255"/>
        <v>0</v>
      </c>
      <c r="F660" s="185">
        <f t="shared" si="256"/>
        <v>0</v>
      </c>
      <c r="G660" s="184" t="s">
        <v>174</v>
      </c>
    </row>
    <row r="661" hidden="1" customHeight="1" spans="1:7">
      <c r="A661" s="182" t="s">
        <v>829</v>
      </c>
      <c r="B661" s="185">
        <v>785</v>
      </c>
      <c r="C661" s="185"/>
      <c r="D661" s="185">
        <v>-356</v>
      </c>
      <c r="E661" s="185">
        <f t="shared" si="255"/>
        <v>-356</v>
      </c>
      <c r="F661" s="185">
        <f t="shared" si="256"/>
        <v>429</v>
      </c>
      <c r="G661" s="184" t="s">
        <v>174</v>
      </c>
    </row>
    <row r="662" hidden="1" customHeight="1" spans="1:7">
      <c r="A662" s="182" t="s">
        <v>830</v>
      </c>
      <c r="B662" s="183">
        <f>SUM(B663:B665)</f>
        <v>1734.44</v>
      </c>
      <c r="C662" s="183">
        <f t="shared" ref="B662:F662" si="257">SUM(C663:C665)</f>
        <v>0</v>
      </c>
      <c r="D662" s="183">
        <f t="shared" si="257"/>
        <v>-642</v>
      </c>
      <c r="E662" s="183">
        <f t="shared" si="257"/>
        <v>-642</v>
      </c>
      <c r="F662" s="183">
        <f t="shared" si="257"/>
        <v>1092.44</v>
      </c>
      <c r="G662" s="184" t="s">
        <v>172</v>
      </c>
    </row>
    <row r="663" hidden="1" customHeight="1" spans="1:7">
      <c r="A663" s="182" t="s">
        <v>831</v>
      </c>
      <c r="B663" s="185">
        <v>0</v>
      </c>
      <c r="C663" s="185"/>
      <c r="D663" s="185"/>
      <c r="E663" s="185">
        <f t="shared" ref="E663:E665" si="258">C663+D663</f>
        <v>0</v>
      </c>
      <c r="F663" s="185">
        <f t="shared" ref="F663:F665" si="259">B663+E663</f>
        <v>0</v>
      </c>
      <c r="G663" s="184" t="s">
        <v>174</v>
      </c>
    </row>
    <row r="664" hidden="1" customHeight="1" spans="1:7">
      <c r="A664" s="182" t="s">
        <v>832</v>
      </c>
      <c r="B664" s="185">
        <v>80</v>
      </c>
      <c r="C664" s="185"/>
      <c r="D664" s="185">
        <v>-80</v>
      </c>
      <c r="E664" s="185">
        <f t="shared" si="258"/>
        <v>-80</v>
      </c>
      <c r="F664" s="185">
        <f t="shared" si="259"/>
        <v>0</v>
      </c>
      <c r="G664" s="184" t="s">
        <v>174</v>
      </c>
    </row>
    <row r="665" hidden="1" customHeight="1" spans="1:7">
      <c r="A665" s="182" t="s">
        <v>833</v>
      </c>
      <c r="B665" s="185">
        <v>1654.44</v>
      </c>
      <c r="C665" s="185"/>
      <c r="D665" s="185">
        <v>-562</v>
      </c>
      <c r="E665" s="185">
        <f t="shared" si="258"/>
        <v>-562</v>
      </c>
      <c r="F665" s="185">
        <f t="shared" si="259"/>
        <v>1092.44</v>
      </c>
      <c r="G665" s="184" t="s">
        <v>174</v>
      </c>
    </row>
    <row r="666" hidden="1" customHeight="1" spans="1:7">
      <c r="A666" s="182" t="s">
        <v>834</v>
      </c>
      <c r="B666" s="183">
        <f>SUM(B667:B677)</f>
        <v>1551</v>
      </c>
      <c r="C666" s="183">
        <f t="shared" ref="B666:F666" si="260">SUM(C667:C677)</f>
        <v>3191.05</v>
      </c>
      <c r="D666" s="183">
        <f t="shared" si="260"/>
        <v>-641</v>
      </c>
      <c r="E666" s="183">
        <f t="shared" si="260"/>
        <v>2550.05</v>
      </c>
      <c r="F666" s="183">
        <f t="shared" si="260"/>
        <v>4101.05</v>
      </c>
      <c r="G666" s="184" t="s">
        <v>172</v>
      </c>
    </row>
    <row r="667" hidden="1" customHeight="1" spans="1:7">
      <c r="A667" s="182" t="s">
        <v>835</v>
      </c>
      <c r="B667" s="185">
        <v>10</v>
      </c>
      <c r="C667" s="185">
        <v>15</v>
      </c>
      <c r="D667" s="185"/>
      <c r="E667" s="185">
        <f t="shared" ref="E667:E677" si="261">C667+D667</f>
        <v>15</v>
      </c>
      <c r="F667" s="185">
        <f t="shared" ref="F667:F677" si="262">B667+E667</f>
        <v>25</v>
      </c>
      <c r="G667" s="184" t="s">
        <v>174</v>
      </c>
    </row>
    <row r="668" hidden="1" customHeight="1" spans="1:7">
      <c r="A668" s="182" t="s">
        <v>836</v>
      </c>
      <c r="B668" s="185">
        <v>0</v>
      </c>
      <c r="C668" s="185"/>
      <c r="D668" s="185"/>
      <c r="E668" s="185">
        <f t="shared" si="261"/>
        <v>0</v>
      </c>
      <c r="F668" s="185">
        <f t="shared" si="262"/>
        <v>0</v>
      </c>
      <c r="G668" s="184" t="s">
        <v>174</v>
      </c>
    </row>
    <row r="669" hidden="1" customHeight="1" spans="1:7">
      <c r="A669" s="182" t="s">
        <v>837</v>
      </c>
      <c r="B669" s="185">
        <v>450</v>
      </c>
      <c r="C669" s="185"/>
      <c r="D669" s="185">
        <v>-317</v>
      </c>
      <c r="E669" s="185">
        <f t="shared" si="261"/>
        <v>-317</v>
      </c>
      <c r="F669" s="185">
        <f t="shared" si="262"/>
        <v>133</v>
      </c>
      <c r="G669" s="184" t="s">
        <v>174</v>
      </c>
    </row>
    <row r="670" hidden="1" customHeight="1" spans="1:7">
      <c r="A670" s="182" t="s">
        <v>838</v>
      </c>
      <c r="B670" s="185">
        <v>0</v>
      </c>
      <c r="C670" s="185"/>
      <c r="D670" s="185"/>
      <c r="E670" s="185">
        <f t="shared" si="261"/>
        <v>0</v>
      </c>
      <c r="F670" s="185">
        <f t="shared" si="262"/>
        <v>0</v>
      </c>
      <c r="G670" s="184" t="s">
        <v>174</v>
      </c>
    </row>
    <row r="671" hidden="1" customHeight="1" spans="1:7">
      <c r="A671" s="182" t="s">
        <v>839</v>
      </c>
      <c r="B671" s="185">
        <v>0</v>
      </c>
      <c r="C671" s="185"/>
      <c r="D671" s="185"/>
      <c r="E671" s="185">
        <f t="shared" si="261"/>
        <v>0</v>
      </c>
      <c r="F671" s="185">
        <f t="shared" si="262"/>
        <v>0</v>
      </c>
      <c r="G671" s="184" t="s">
        <v>174</v>
      </c>
    </row>
    <row r="672" hidden="1" customHeight="1" spans="1:7">
      <c r="A672" s="182" t="s">
        <v>840</v>
      </c>
      <c r="B672" s="185">
        <v>0</v>
      </c>
      <c r="C672" s="185"/>
      <c r="D672" s="185"/>
      <c r="E672" s="185">
        <f t="shared" si="261"/>
        <v>0</v>
      </c>
      <c r="F672" s="185">
        <f t="shared" si="262"/>
        <v>0</v>
      </c>
      <c r="G672" s="184" t="s">
        <v>174</v>
      </c>
    </row>
    <row r="673" hidden="1" customHeight="1" spans="1:7">
      <c r="A673" s="182" t="s">
        <v>841</v>
      </c>
      <c r="B673" s="185">
        <v>0</v>
      </c>
      <c r="C673" s="185"/>
      <c r="D673" s="185"/>
      <c r="E673" s="185">
        <f t="shared" si="261"/>
        <v>0</v>
      </c>
      <c r="F673" s="185">
        <f t="shared" si="262"/>
        <v>0</v>
      </c>
      <c r="G673" s="184" t="s">
        <v>174</v>
      </c>
    </row>
    <row r="674" hidden="1" customHeight="1" spans="1:7">
      <c r="A674" s="182" t="s">
        <v>842</v>
      </c>
      <c r="B674" s="185">
        <v>20</v>
      </c>
      <c r="C674" s="186">
        <f>2840-220-1+0.05</f>
        <v>2619.05</v>
      </c>
      <c r="D674" s="185"/>
      <c r="E674" s="185">
        <f t="shared" si="261"/>
        <v>2619.05</v>
      </c>
      <c r="F674" s="185">
        <f t="shared" si="262"/>
        <v>2639.05</v>
      </c>
      <c r="G674" s="184" t="s">
        <v>174</v>
      </c>
    </row>
    <row r="675" hidden="1" customHeight="1" spans="1:7">
      <c r="A675" s="182" t="s">
        <v>843</v>
      </c>
      <c r="B675" s="185">
        <v>1061</v>
      </c>
      <c r="C675" s="185"/>
      <c r="D675" s="185">
        <v>-314</v>
      </c>
      <c r="E675" s="185">
        <f t="shared" si="261"/>
        <v>-314</v>
      </c>
      <c r="F675" s="185">
        <f t="shared" si="262"/>
        <v>747</v>
      </c>
      <c r="G675" s="184" t="s">
        <v>174</v>
      </c>
    </row>
    <row r="676" hidden="1" customHeight="1" spans="1:7">
      <c r="A676" s="182" t="s">
        <v>844</v>
      </c>
      <c r="B676" s="185">
        <v>0</v>
      </c>
      <c r="C676" s="185">
        <v>557</v>
      </c>
      <c r="D676" s="185"/>
      <c r="E676" s="185">
        <f t="shared" si="261"/>
        <v>557</v>
      </c>
      <c r="F676" s="185">
        <f t="shared" si="262"/>
        <v>557</v>
      </c>
      <c r="G676" s="184" t="s">
        <v>174</v>
      </c>
    </row>
    <row r="677" hidden="1" customHeight="1" spans="1:7">
      <c r="A677" s="182" t="s">
        <v>845</v>
      </c>
      <c r="B677" s="185">
        <v>10</v>
      </c>
      <c r="C677" s="185"/>
      <c r="D677" s="185">
        <v>-10</v>
      </c>
      <c r="E677" s="185">
        <f t="shared" si="261"/>
        <v>-10</v>
      </c>
      <c r="F677" s="185">
        <f t="shared" si="262"/>
        <v>0</v>
      </c>
      <c r="G677" s="184" t="s">
        <v>174</v>
      </c>
    </row>
    <row r="678" hidden="1" customHeight="1" spans="1:7">
      <c r="A678" s="182" t="s">
        <v>846</v>
      </c>
      <c r="B678" s="183">
        <f>SUM(B679:B680)</f>
        <v>0</v>
      </c>
      <c r="C678" s="183">
        <f t="shared" ref="B678:F678" si="263">SUM(C679:C680)</f>
        <v>60</v>
      </c>
      <c r="D678" s="183">
        <f t="shared" si="263"/>
        <v>0</v>
      </c>
      <c r="E678" s="183">
        <f t="shared" si="263"/>
        <v>60</v>
      </c>
      <c r="F678" s="183">
        <f t="shared" si="263"/>
        <v>60</v>
      </c>
      <c r="G678" s="184" t="s">
        <v>172</v>
      </c>
    </row>
    <row r="679" hidden="1" customHeight="1" spans="1:7">
      <c r="A679" s="182" t="s">
        <v>847</v>
      </c>
      <c r="B679" s="185">
        <v>0</v>
      </c>
      <c r="C679" s="185">
        <v>60</v>
      </c>
      <c r="D679" s="185"/>
      <c r="E679" s="185">
        <f t="shared" ref="E679:E684" si="264">C679+D679</f>
        <v>60</v>
      </c>
      <c r="F679" s="185">
        <f t="shared" ref="F679:F684" si="265">B679+E679</f>
        <v>60</v>
      </c>
      <c r="G679" s="184" t="s">
        <v>174</v>
      </c>
    </row>
    <row r="680" hidden="1" customHeight="1" spans="1:7">
      <c r="A680" s="182" t="s">
        <v>848</v>
      </c>
      <c r="B680" s="185">
        <v>0</v>
      </c>
      <c r="C680" s="185"/>
      <c r="D680" s="185"/>
      <c r="E680" s="185">
        <f t="shared" si="264"/>
        <v>0</v>
      </c>
      <c r="F680" s="185">
        <f t="shared" si="265"/>
        <v>0</v>
      </c>
      <c r="G680" s="184" t="s">
        <v>174</v>
      </c>
    </row>
    <row r="681" hidden="1" customHeight="1" spans="1:7">
      <c r="A681" s="182" t="s">
        <v>849</v>
      </c>
      <c r="B681" s="183">
        <f>SUM(B682:B684)</f>
        <v>311.62</v>
      </c>
      <c r="C681" s="183">
        <f t="shared" ref="B681:F681" si="266">SUM(C682:C684)</f>
        <v>137</v>
      </c>
      <c r="D681" s="183">
        <f t="shared" si="266"/>
        <v>0</v>
      </c>
      <c r="E681" s="183">
        <f t="shared" si="266"/>
        <v>137</v>
      </c>
      <c r="F681" s="183">
        <f t="shared" si="266"/>
        <v>448.62</v>
      </c>
      <c r="G681" s="184" t="s">
        <v>172</v>
      </c>
    </row>
    <row r="682" hidden="1" customHeight="1" spans="1:7">
      <c r="A682" s="182" t="s">
        <v>850</v>
      </c>
      <c r="B682" s="185">
        <v>0</v>
      </c>
      <c r="C682" s="185"/>
      <c r="D682" s="185"/>
      <c r="E682" s="185">
        <f t="shared" si="264"/>
        <v>0</v>
      </c>
      <c r="F682" s="185">
        <f t="shared" si="265"/>
        <v>0</v>
      </c>
      <c r="G682" s="184" t="s">
        <v>174</v>
      </c>
    </row>
    <row r="683" hidden="1" customHeight="1" spans="1:7">
      <c r="A683" s="182" t="s">
        <v>851</v>
      </c>
      <c r="B683" s="185">
        <v>0</v>
      </c>
      <c r="C683" s="185"/>
      <c r="D683" s="185"/>
      <c r="E683" s="185">
        <f t="shared" si="264"/>
        <v>0</v>
      </c>
      <c r="F683" s="185">
        <f t="shared" si="265"/>
        <v>0</v>
      </c>
      <c r="G683" s="184" t="s">
        <v>174</v>
      </c>
    </row>
    <row r="684" hidden="1" customHeight="1" spans="1:7">
      <c r="A684" s="182" t="s">
        <v>852</v>
      </c>
      <c r="B684" s="185">
        <v>311.62</v>
      </c>
      <c r="C684" s="185">
        <v>137</v>
      </c>
      <c r="D684" s="185"/>
      <c r="E684" s="185">
        <f t="shared" si="264"/>
        <v>137</v>
      </c>
      <c r="F684" s="185">
        <f t="shared" si="265"/>
        <v>448.62</v>
      </c>
      <c r="G684" s="184" t="s">
        <v>174</v>
      </c>
    </row>
    <row r="685" hidden="1" customHeight="1" spans="1:7">
      <c r="A685" s="182" t="s">
        <v>1466</v>
      </c>
      <c r="B685" s="183">
        <f>SUM(B686:B689)</f>
        <v>400.81</v>
      </c>
      <c r="C685" s="183">
        <f t="shared" ref="B685:F685" si="267">SUM(C686:C689)</f>
        <v>0</v>
      </c>
      <c r="D685" s="183">
        <f t="shared" si="267"/>
        <v>-400.94</v>
      </c>
      <c r="E685" s="183">
        <f t="shared" si="267"/>
        <v>-400.94</v>
      </c>
      <c r="F685" s="183">
        <f t="shared" si="267"/>
        <v>-0.129999999999995</v>
      </c>
      <c r="G685" s="184" t="s">
        <v>172</v>
      </c>
    </row>
    <row r="686" hidden="1" customHeight="1" spans="1:7">
      <c r="A686" s="182" t="s">
        <v>854</v>
      </c>
      <c r="B686" s="185">
        <v>0</v>
      </c>
      <c r="C686" s="185"/>
      <c r="D686" s="185"/>
      <c r="E686" s="185">
        <f t="shared" ref="E686:E689" si="268">C686+D686</f>
        <v>0</v>
      </c>
      <c r="F686" s="185">
        <f t="shared" ref="F686:F689" si="269">B686+E686</f>
        <v>0</v>
      </c>
      <c r="G686" s="184" t="s">
        <v>174</v>
      </c>
    </row>
    <row r="687" hidden="1" customHeight="1" spans="1:7">
      <c r="A687" s="182" t="s">
        <v>1467</v>
      </c>
      <c r="B687" s="185">
        <v>400.81</v>
      </c>
      <c r="C687" s="185"/>
      <c r="D687" s="185">
        <f>-401+0.06</f>
        <v>-400.94</v>
      </c>
      <c r="E687" s="185">
        <f t="shared" si="268"/>
        <v>-400.94</v>
      </c>
      <c r="F687" s="185">
        <f t="shared" si="269"/>
        <v>-0.129999999999995</v>
      </c>
      <c r="G687" s="184" t="s">
        <v>174</v>
      </c>
    </row>
    <row r="688" hidden="1" customHeight="1" spans="1:7">
      <c r="A688" s="182" t="s">
        <v>1468</v>
      </c>
      <c r="B688" s="185">
        <v>0</v>
      </c>
      <c r="C688" s="185"/>
      <c r="D688" s="185"/>
      <c r="E688" s="185">
        <f t="shared" si="268"/>
        <v>0</v>
      </c>
      <c r="F688" s="185">
        <f t="shared" si="269"/>
        <v>0</v>
      </c>
      <c r="G688" s="184" t="s">
        <v>174</v>
      </c>
    </row>
    <row r="689" hidden="1" customHeight="1" spans="1:7">
      <c r="A689" s="182" t="s">
        <v>857</v>
      </c>
      <c r="B689" s="185">
        <v>0</v>
      </c>
      <c r="C689" s="185"/>
      <c r="D689" s="185"/>
      <c r="E689" s="185">
        <f t="shared" si="268"/>
        <v>0</v>
      </c>
      <c r="F689" s="185">
        <f t="shared" si="269"/>
        <v>0</v>
      </c>
      <c r="G689" s="184" t="s">
        <v>174</v>
      </c>
    </row>
    <row r="690" hidden="1" customHeight="1" spans="1:7">
      <c r="A690" s="182" t="s">
        <v>858</v>
      </c>
      <c r="B690" s="183">
        <f>SUM(B691:B693)</f>
        <v>0</v>
      </c>
      <c r="C690" s="183">
        <f t="shared" ref="B690:F690" si="270">SUM(C691:C693)</f>
        <v>3352</v>
      </c>
      <c r="D690" s="183">
        <f t="shared" si="270"/>
        <v>-1</v>
      </c>
      <c r="E690" s="183">
        <f t="shared" si="270"/>
        <v>3351</v>
      </c>
      <c r="F690" s="183">
        <f t="shared" si="270"/>
        <v>3351</v>
      </c>
      <c r="G690" s="184" t="s">
        <v>172</v>
      </c>
    </row>
    <row r="691" hidden="1" customHeight="1" spans="1:7">
      <c r="A691" s="182" t="s">
        <v>859</v>
      </c>
      <c r="B691" s="185">
        <v>0</v>
      </c>
      <c r="C691" s="185">
        <v>2320</v>
      </c>
      <c r="D691" s="185"/>
      <c r="E691" s="185">
        <f t="shared" ref="E691:E693" si="271">C691+D691</f>
        <v>2320</v>
      </c>
      <c r="F691" s="185">
        <f t="shared" ref="F691:F693" si="272">B691+E691</f>
        <v>2320</v>
      </c>
      <c r="G691" s="184" t="s">
        <v>174</v>
      </c>
    </row>
    <row r="692" hidden="1" customHeight="1" spans="1:7">
      <c r="A692" s="182" t="s">
        <v>860</v>
      </c>
      <c r="B692" s="185">
        <v>0</v>
      </c>
      <c r="C692" s="185">
        <v>1032</v>
      </c>
      <c r="D692" s="185">
        <v>-1</v>
      </c>
      <c r="E692" s="185">
        <f t="shared" si="271"/>
        <v>1031</v>
      </c>
      <c r="F692" s="185">
        <f t="shared" si="272"/>
        <v>1031</v>
      </c>
      <c r="G692" s="184" t="s">
        <v>174</v>
      </c>
    </row>
    <row r="693" hidden="1" customHeight="1" spans="1:7">
      <c r="A693" s="182" t="s">
        <v>861</v>
      </c>
      <c r="B693" s="185">
        <v>0</v>
      </c>
      <c r="C693" s="185"/>
      <c r="D693" s="185"/>
      <c r="E693" s="185">
        <f t="shared" si="271"/>
        <v>0</v>
      </c>
      <c r="F693" s="185">
        <f t="shared" si="272"/>
        <v>0</v>
      </c>
      <c r="G693" s="184" t="s">
        <v>174</v>
      </c>
    </row>
    <row r="694" hidden="1" customHeight="1" spans="1:7">
      <c r="A694" s="182" t="s">
        <v>862</v>
      </c>
      <c r="B694" s="183">
        <f>SUM(B695:B697)</f>
        <v>1677.43</v>
      </c>
      <c r="C694" s="183">
        <f t="shared" ref="B694:F694" si="273">SUM(C695:C697)</f>
        <v>1556</v>
      </c>
      <c r="D694" s="183">
        <f t="shared" si="273"/>
        <v>-997</v>
      </c>
      <c r="E694" s="183">
        <f t="shared" si="273"/>
        <v>559</v>
      </c>
      <c r="F694" s="183">
        <f t="shared" si="273"/>
        <v>2236.43</v>
      </c>
      <c r="G694" s="184" t="s">
        <v>172</v>
      </c>
    </row>
    <row r="695" hidden="1" customHeight="1" spans="1:7">
      <c r="A695" s="182" t="s">
        <v>863</v>
      </c>
      <c r="B695" s="185">
        <v>240</v>
      </c>
      <c r="C695" s="185">
        <v>1320</v>
      </c>
      <c r="D695" s="185"/>
      <c r="E695" s="185">
        <f t="shared" ref="E695:E697" si="274">C695+D695</f>
        <v>1320</v>
      </c>
      <c r="F695" s="185">
        <f t="shared" ref="F695:F697" si="275">B695+E695</f>
        <v>1560</v>
      </c>
      <c r="G695" s="184" t="s">
        <v>174</v>
      </c>
    </row>
    <row r="696" hidden="1" customHeight="1" spans="1:7">
      <c r="A696" s="182" t="s">
        <v>864</v>
      </c>
      <c r="B696" s="185">
        <v>0</v>
      </c>
      <c r="C696" s="185">
        <v>3</v>
      </c>
      <c r="D696" s="185"/>
      <c r="E696" s="185">
        <f t="shared" si="274"/>
        <v>3</v>
      </c>
      <c r="F696" s="185">
        <f t="shared" si="275"/>
        <v>3</v>
      </c>
      <c r="G696" s="184" t="s">
        <v>174</v>
      </c>
    </row>
    <row r="697" hidden="1" customHeight="1" spans="1:7">
      <c r="A697" s="182" t="s">
        <v>865</v>
      </c>
      <c r="B697" s="185">
        <v>1437.43</v>
      </c>
      <c r="C697" s="185">
        <v>233</v>
      </c>
      <c r="D697" s="185">
        <v>-997</v>
      </c>
      <c r="E697" s="185">
        <f t="shared" si="274"/>
        <v>-764</v>
      </c>
      <c r="F697" s="185">
        <f t="shared" si="275"/>
        <v>673.43</v>
      </c>
      <c r="G697" s="184" t="s">
        <v>174</v>
      </c>
    </row>
    <row r="698" hidden="1" customHeight="1" spans="1:7">
      <c r="A698" s="182" t="s">
        <v>866</v>
      </c>
      <c r="B698" s="183">
        <f>SUM(B699:B700)</f>
        <v>252.39</v>
      </c>
      <c r="C698" s="183">
        <f t="shared" ref="B698:F698" si="276">SUM(C699:C700)</f>
        <v>16</v>
      </c>
      <c r="D698" s="183">
        <f t="shared" si="276"/>
        <v>0</v>
      </c>
      <c r="E698" s="183">
        <f t="shared" si="276"/>
        <v>16</v>
      </c>
      <c r="F698" s="183">
        <f t="shared" si="276"/>
        <v>268.39</v>
      </c>
      <c r="G698" s="184" t="s">
        <v>172</v>
      </c>
    </row>
    <row r="699" hidden="1" customHeight="1" spans="1:7">
      <c r="A699" s="182" t="s">
        <v>867</v>
      </c>
      <c r="B699" s="185">
        <v>252.39</v>
      </c>
      <c r="C699" s="185">
        <v>16</v>
      </c>
      <c r="D699" s="185"/>
      <c r="E699" s="185">
        <f t="shared" ref="E699:E709" si="277">C699+D699</f>
        <v>16</v>
      </c>
      <c r="F699" s="185">
        <f t="shared" ref="F699:F709" si="278">B699+E699</f>
        <v>268.39</v>
      </c>
      <c r="G699" s="184" t="s">
        <v>174</v>
      </c>
    </row>
    <row r="700" hidden="1" customHeight="1" spans="1:7">
      <c r="A700" s="182" t="s">
        <v>868</v>
      </c>
      <c r="B700" s="185">
        <v>0</v>
      </c>
      <c r="C700" s="185"/>
      <c r="D700" s="185"/>
      <c r="E700" s="185">
        <f t="shared" si="277"/>
        <v>0</v>
      </c>
      <c r="F700" s="185">
        <f t="shared" si="278"/>
        <v>0</v>
      </c>
      <c r="G700" s="184" t="s">
        <v>174</v>
      </c>
    </row>
    <row r="701" hidden="1" customHeight="1" spans="1:7">
      <c r="A701" s="182" t="s">
        <v>869</v>
      </c>
      <c r="B701" s="183">
        <f>SUM(B702:B709)</f>
        <v>5</v>
      </c>
      <c r="C701" s="183">
        <f t="shared" ref="B701:F701" si="279">SUM(C702:C709)</f>
        <v>2</v>
      </c>
      <c r="D701" s="183">
        <f t="shared" si="279"/>
        <v>0</v>
      </c>
      <c r="E701" s="183">
        <f t="shared" si="279"/>
        <v>2</v>
      </c>
      <c r="F701" s="183">
        <f t="shared" si="279"/>
        <v>7</v>
      </c>
      <c r="G701" s="184" t="s">
        <v>172</v>
      </c>
    </row>
    <row r="702" hidden="1" customHeight="1" spans="1:7">
      <c r="A702" s="182" t="s">
        <v>870</v>
      </c>
      <c r="B702" s="185">
        <v>0</v>
      </c>
      <c r="C702" s="185"/>
      <c r="D702" s="185"/>
      <c r="E702" s="185">
        <f t="shared" si="277"/>
        <v>0</v>
      </c>
      <c r="F702" s="185">
        <f t="shared" si="278"/>
        <v>0</v>
      </c>
      <c r="G702" s="184" t="s">
        <v>174</v>
      </c>
    </row>
    <row r="703" hidden="1" customHeight="1" spans="1:7">
      <c r="A703" s="182" t="s">
        <v>871</v>
      </c>
      <c r="B703" s="185">
        <v>5</v>
      </c>
      <c r="C703" s="185"/>
      <c r="D703" s="185"/>
      <c r="E703" s="185">
        <f t="shared" si="277"/>
        <v>0</v>
      </c>
      <c r="F703" s="185">
        <f t="shared" si="278"/>
        <v>5</v>
      </c>
      <c r="G703" s="184" t="s">
        <v>174</v>
      </c>
    </row>
    <row r="704" hidden="1" customHeight="1" spans="1:7">
      <c r="A704" s="182" t="s">
        <v>872</v>
      </c>
      <c r="B704" s="185">
        <v>0</v>
      </c>
      <c r="C704" s="185"/>
      <c r="D704" s="185"/>
      <c r="E704" s="185">
        <f t="shared" si="277"/>
        <v>0</v>
      </c>
      <c r="F704" s="185">
        <f t="shared" si="278"/>
        <v>0</v>
      </c>
      <c r="G704" s="184" t="s">
        <v>174</v>
      </c>
    </row>
    <row r="705" hidden="1" customHeight="1" spans="1:7">
      <c r="A705" s="182" t="s">
        <v>873</v>
      </c>
      <c r="B705" s="185">
        <v>0</v>
      </c>
      <c r="C705" s="185">
        <v>1</v>
      </c>
      <c r="D705" s="185"/>
      <c r="E705" s="185">
        <f t="shared" si="277"/>
        <v>1</v>
      </c>
      <c r="F705" s="185">
        <f t="shared" si="278"/>
        <v>1</v>
      </c>
      <c r="G705" s="184" t="s">
        <v>174</v>
      </c>
    </row>
    <row r="706" hidden="1" customHeight="1" spans="1:7">
      <c r="A706" s="182" t="s">
        <v>874</v>
      </c>
      <c r="B706" s="185">
        <v>0</v>
      </c>
      <c r="C706" s="185">
        <v>1</v>
      </c>
      <c r="D706" s="185"/>
      <c r="E706" s="185">
        <f t="shared" si="277"/>
        <v>1</v>
      </c>
      <c r="F706" s="185">
        <f t="shared" si="278"/>
        <v>1</v>
      </c>
      <c r="G706" s="184" t="s">
        <v>174</v>
      </c>
    </row>
    <row r="707" hidden="1" customHeight="1" spans="1:7">
      <c r="A707" s="182" t="s">
        <v>875</v>
      </c>
      <c r="B707" s="185">
        <v>0</v>
      </c>
      <c r="C707" s="185"/>
      <c r="D707" s="185"/>
      <c r="E707" s="185">
        <f t="shared" si="277"/>
        <v>0</v>
      </c>
      <c r="F707" s="185">
        <f t="shared" si="278"/>
        <v>0</v>
      </c>
      <c r="G707" s="184" t="s">
        <v>174</v>
      </c>
    </row>
    <row r="708" hidden="1" customHeight="1" spans="1:7">
      <c r="A708" s="182" t="s">
        <v>876</v>
      </c>
      <c r="B708" s="185">
        <v>0</v>
      </c>
      <c r="C708" s="185"/>
      <c r="D708" s="185"/>
      <c r="E708" s="185">
        <f t="shared" si="277"/>
        <v>0</v>
      </c>
      <c r="F708" s="185">
        <f t="shared" si="278"/>
        <v>0</v>
      </c>
      <c r="G708" s="184" t="s">
        <v>174</v>
      </c>
    </row>
    <row r="709" hidden="1" customHeight="1" spans="1:7">
      <c r="A709" s="182" t="s">
        <v>877</v>
      </c>
      <c r="B709" s="185">
        <v>0</v>
      </c>
      <c r="C709" s="185"/>
      <c r="D709" s="185"/>
      <c r="E709" s="185">
        <f t="shared" si="277"/>
        <v>0</v>
      </c>
      <c r="F709" s="185">
        <f t="shared" si="278"/>
        <v>0</v>
      </c>
      <c r="G709" s="184" t="s">
        <v>174</v>
      </c>
    </row>
    <row r="710" hidden="1" customHeight="1" spans="1:7">
      <c r="A710" s="182" t="s">
        <v>878</v>
      </c>
      <c r="B710" s="183">
        <f>SUM(B711)</f>
        <v>786.52</v>
      </c>
      <c r="C710" s="183">
        <f t="shared" ref="B710:F710" si="280">SUM(C711)</f>
        <v>0</v>
      </c>
      <c r="D710" s="183">
        <f t="shared" si="280"/>
        <v>-177</v>
      </c>
      <c r="E710" s="183">
        <f t="shared" si="280"/>
        <v>-177</v>
      </c>
      <c r="F710" s="183">
        <f t="shared" si="280"/>
        <v>609.52</v>
      </c>
      <c r="G710" s="184" t="s">
        <v>172</v>
      </c>
    </row>
    <row r="711" hidden="1" customHeight="1" spans="1:7">
      <c r="A711" s="182" t="s">
        <v>879</v>
      </c>
      <c r="B711" s="185">
        <v>786.52</v>
      </c>
      <c r="C711" s="185"/>
      <c r="D711" s="185">
        <v>-177</v>
      </c>
      <c r="E711" s="185">
        <f t="shared" ref="E711:E724" si="281">C711+D711</f>
        <v>-177</v>
      </c>
      <c r="F711" s="185">
        <f t="shared" ref="F711:F724" si="282">B711+E711</f>
        <v>609.52</v>
      </c>
      <c r="G711" s="184" t="s">
        <v>174</v>
      </c>
    </row>
    <row r="712" hidden="1" customHeight="1" spans="1:7">
      <c r="A712" s="182" t="s">
        <v>880</v>
      </c>
      <c r="B712" s="183">
        <f>SUM(B713)</f>
        <v>52.8</v>
      </c>
      <c r="C712" s="183">
        <f t="shared" ref="B712:F712" si="283">SUM(C713)</f>
        <v>1338</v>
      </c>
      <c r="D712" s="183">
        <f t="shared" si="283"/>
        <v>0</v>
      </c>
      <c r="E712" s="183">
        <f t="shared" si="283"/>
        <v>1338</v>
      </c>
      <c r="F712" s="183">
        <f t="shared" si="283"/>
        <v>1390.8</v>
      </c>
      <c r="G712" s="184" t="s">
        <v>172</v>
      </c>
    </row>
    <row r="713" hidden="1" customHeight="1" spans="1:7">
      <c r="A713" s="182" t="s">
        <v>881</v>
      </c>
      <c r="B713" s="185">
        <v>52.8</v>
      </c>
      <c r="C713" s="185">
        <v>1338</v>
      </c>
      <c r="D713" s="185"/>
      <c r="E713" s="185">
        <f t="shared" si="281"/>
        <v>1338</v>
      </c>
      <c r="F713" s="185">
        <f t="shared" si="282"/>
        <v>1390.8</v>
      </c>
      <c r="G713" s="184" t="s">
        <v>174</v>
      </c>
    </row>
    <row r="714" customHeight="1" spans="1:7">
      <c r="A714" s="179" t="s">
        <v>882</v>
      </c>
      <c r="B714" s="180">
        <f>SUM(B715,B725,B729,B737,B742,B749,B755,B758,B761,B762,B763,B769,B770,B771,B786)</f>
        <v>10487</v>
      </c>
      <c r="C714" s="180">
        <f t="shared" ref="B714:F714" si="284">SUM(C715,C725,C729,C737,C742,C749,C755,C758,C761,C762,C763,C769,C770,C771,C786)</f>
        <v>7593</v>
      </c>
      <c r="D714" s="180">
        <f t="shared" si="284"/>
        <v>-6850</v>
      </c>
      <c r="E714" s="180">
        <f t="shared" si="284"/>
        <v>743</v>
      </c>
      <c r="F714" s="180">
        <f t="shared" si="284"/>
        <v>11230</v>
      </c>
      <c r="G714" s="181" t="s">
        <v>170</v>
      </c>
    </row>
    <row r="715" hidden="1" customHeight="1" spans="1:7">
      <c r="A715" s="182" t="s">
        <v>883</v>
      </c>
      <c r="B715" s="183">
        <f>SUM(B716:B724)</f>
        <v>2079</v>
      </c>
      <c r="C715" s="183">
        <f t="shared" ref="B715:F715" si="285">SUM(C716:C724)</f>
        <v>0</v>
      </c>
      <c r="D715" s="183">
        <f t="shared" si="285"/>
        <v>-2066</v>
      </c>
      <c r="E715" s="183">
        <f t="shared" si="285"/>
        <v>-2066</v>
      </c>
      <c r="F715" s="183">
        <f t="shared" si="285"/>
        <v>13</v>
      </c>
      <c r="G715" s="184" t="s">
        <v>172</v>
      </c>
    </row>
    <row r="716" hidden="1" customHeight="1" spans="1:7">
      <c r="A716" s="182" t="s">
        <v>884</v>
      </c>
      <c r="B716" s="185">
        <v>0</v>
      </c>
      <c r="C716" s="185"/>
      <c r="D716" s="185"/>
      <c r="E716" s="185">
        <f t="shared" si="281"/>
        <v>0</v>
      </c>
      <c r="F716" s="185">
        <f t="shared" si="282"/>
        <v>0</v>
      </c>
      <c r="G716" s="184" t="s">
        <v>174</v>
      </c>
    </row>
    <row r="717" hidden="1" customHeight="1" spans="1:7">
      <c r="A717" s="182" t="s">
        <v>885</v>
      </c>
      <c r="B717" s="185">
        <v>0</v>
      </c>
      <c r="C717" s="185"/>
      <c r="D717" s="185"/>
      <c r="E717" s="185">
        <f t="shared" si="281"/>
        <v>0</v>
      </c>
      <c r="F717" s="185">
        <f t="shared" si="282"/>
        <v>0</v>
      </c>
      <c r="G717" s="184" t="s">
        <v>174</v>
      </c>
    </row>
    <row r="718" hidden="1" customHeight="1" spans="1:7">
      <c r="A718" s="182" t="s">
        <v>886</v>
      </c>
      <c r="B718" s="185">
        <v>0</v>
      </c>
      <c r="C718" s="185"/>
      <c r="D718" s="185"/>
      <c r="E718" s="185">
        <f t="shared" si="281"/>
        <v>0</v>
      </c>
      <c r="F718" s="185">
        <f t="shared" si="282"/>
        <v>0</v>
      </c>
      <c r="G718" s="184" t="s">
        <v>174</v>
      </c>
    </row>
    <row r="719" hidden="1" customHeight="1" spans="1:7">
      <c r="A719" s="182" t="s">
        <v>887</v>
      </c>
      <c r="B719" s="185">
        <v>0</v>
      </c>
      <c r="C719" s="185"/>
      <c r="D719" s="185"/>
      <c r="E719" s="185">
        <f t="shared" si="281"/>
        <v>0</v>
      </c>
      <c r="F719" s="185">
        <f t="shared" si="282"/>
        <v>0</v>
      </c>
      <c r="G719" s="184" t="s">
        <v>174</v>
      </c>
    </row>
    <row r="720" hidden="1" customHeight="1" spans="1:7">
      <c r="A720" s="182" t="s">
        <v>888</v>
      </c>
      <c r="B720" s="185">
        <v>0</v>
      </c>
      <c r="C720" s="185"/>
      <c r="D720" s="185"/>
      <c r="E720" s="185">
        <f t="shared" si="281"/>
        <v>0</v>
      </c>
      <c r="F720" s="185">
        <f t="shared" si="282"/>
        <v>0</v>
      </c>
      <c r="G720" s="184" t="s">
        <v>174</v>
      </c>
    </row>
    <row r="721" hidden="1" customHeight="1" spans="1:7">
      <c r="A721" s="182" t="s">
        <v>889</v>
      </c>
      <c r="B721" s="185">
        <v>0</v>
      </c>
      <c r="C721" s="185"/>
      <c r="D721" s="185"/>
      <c r="E721" s="185">
        <f t="shared" si="281"/>
        <v>0</v>
      </c>
      <c r="F721" s="185">
        <f t="shared" si="282"/>
        <v>0</v>
      </c>
      <c r="G721" s="184" t="s">
        <v>174</v>
      </c>
    </row>
    <row r="722" hidden="1" customHeight="1" spans="1:7">
      <c r="A722" s="182" t="s">
        <v>890</v>
      </c>
      <c r="B722" s="185">
        <v>0</v>
      </c>
      <c r="C722" s="185"/>
      <c r="D722" s="185"/>
      <c r="E722" s="185">
        <f t="shared" si="281"/>
        <v>0</v>
      </c>
      <c r="F722" s="185">
        <f t="shared" si="282"/>
        <v>0</v>
      </c>
      <c r="G722" s="184" t="s">
        <v>174</v>
      </c>
    </row>
    <row r="723" hidden="1" customHeight="1" spans="1:7">
      <c r="A723" s="182" t="s">
        <v>891</v>
      </c>
      <c r="B723" s="185">
        <v>0</v>
      </c>
      <c r="C723" s="185"/>
      <c r="D723" s="185"/>
      <c r="E723" s="185">
        <f t="shared" si="281"/>
        <v>0</v>
      </c>
      <c r="F723" s="185">
        <f t="shared" si="282"/>
        <v>0</v>
      </c>
      <c r="G723" s="184" t="s">
        <v>174</v>
      </c>
    </row>
    <row r="724" hidden="1" customHeight="1" spans="1:7">
      <c r="A724" s="182" t="s">
        <v>892</v>
      </c>
      <c r="B724" s="185">
        <v>2079</v>
      </c>
      <c r="C724" s="185"/>
      <c r="D724" s="185">
        <v>-2066</v>
      </c>
      <c r="E724" s="185">
        <f t="shared" si="281"/>
        <v>-2066</v>
      </c>
      <c r="F724" s="185">
        <f t="shared" si="282"/>
        <v>13</v>
      </c>
      <c r="G724" s="184" t="s">
        <v>174</v>
      </c>
    </row>
    <row r="725" hidden="1" customHeight="1" spans="1:7">
      <c r="A725" s="182" t="s">
        <v>893</v>
      </c>
      <c r="B725" s="183">
        <f>SUM(B726:B728)</f>
        <v>20</v>
      </c>
      <c r="C725" s="183">
        <f t="shared" ref="B725:F725" si="286">SUM(C726:C728)</f>
        <v>0</v>
      </c>
      <c r="D725" s="183">
        <f t="shared" si="286"/>
        <v>-20</v>
      </c>
      <c r="E725" s="183">
        <f t="shared" si="286"/>
        <v>-20</v>
      </c>
      <c r="F725" s="183">
        <f t="shared" si="286"/>
        <v>0</v>
      </c>
      <c r="G725" s="184" t="s">
        <v>172</v>
      </c>
    </row>
    <row r="726" hidden="1" customHeight="1" spans="1:7">
      <c r="A726" s="182" t="s">
        <v>894</v>
      </c>
      <c r="B726" s="185">
        <v>20</v>
      </c>
      <c r="C726" s="185"/>
      <c r="D726" s="185">
        <v>-20</v>
      </c>
      <c r="E726" s="185">
        <f t="shared" ref="E726:E728" si="287">C726+D726</f>
        <v>-20</v>
      </c>
      <c r="F726" s="185">
        <f t="shared" ref="F726:F728" si="288">B726+E726</f>
        <v>0</v>
      </c>
      <c r="G726" s="184" t="s">
        <v>174</v>
      </c>
    </row>
    <row r="727" hidden="1" customHeight="1" spans="1:7">
      <c r="A727" s="182" t="s">
        <v>895</v>
      </c>
      <c r="B727" s="185">
        <v>0</v>
      </c>
      <c r="C727" s="185"/>
      <c r="D727" s="185"/>
      <c r="E727" s="185">
        <f t="shared" si="287"/>
        <v>0</v>
      </c>
      <c r="F727" s="185">
        <f t="shared" si="288"/>
        <v>0</v>
      </c>
      <c r="G727" s="184" t="s">
        <v>174</v>
      </c>
    </row>
    <row r="728" hidden="1" customHeight="1" spans="1:7">
      <c r="A728" s="182" t="s">
        <v>896</v>
      </c>
      <c r="B728" s="185">
        <v>0</v>
      </c>
      <c r="C728" s="185"/>
      <c r="D728" s="185"/>
      <c r="E728" s="185">
        <f t="shared" si="287"/>
        <v>0</v>
      </c>
      <c r="F728" s="185">
        <f t="shared" si="288"/>
        <v>0</v>
      </c>
      <c r="G728" s="184" t="s">
        <v>174</v>
      </c>
    </row>
    <row r="729" hidden="1" customHeight="1" spans="1:7">
      <c r="A729" s="182" t="s">
        <v>897</v>
      </c>
      <c r="B729" s="183">
        <f>SUM(B730:B736)</f>
        <v>3900</v>
      </c>
      <c r="C729" s="183">
        <f t="shared" ref="B729:F729" si="289">SUM(C730:C736)</f>
        <v>156</v>
      </c>
      <c r="D729" s="183">
        <f t="shared" si="289"/>
        <v>-2781</v>
      </c>
      <c r="E729" s="183">
        <f t="shared" si="289"/>
        <v>-2625</v>
      </c>
      <c r="F729" s="183">
        <f t="shared" si="289"/>
        <v>1275</v>
      </c>
      <c r="G729" s="184" t="s">
        <v>172</v>
      </c>
    </row>
    <row r="730" hidden="1" customHeight="1" spans="1:7">
      <c r="A730" s="182" t="s">
        <v>898</v>
      </c>
      <c r="B730" s="185">
        <v>0</v>
      </c>
      <c r="C730" s="185"/>
      <c r="D730" s="185"/>
      <c r="E730" s="185">
        <f t="shared" ref="E730:E736" si="290">C730+D730</f>
        <v>0</v>
      </c>
      <c r="F730" s="185">
        <f t="shared" ref="F730:F736" si="291">B730+E730</f>
        <v>0</v>
      </c>
      <c r="G730" s="184" t="s">
        <v>174</v>
      </c>
    </row>
    <row r="731" hidden="1" customHeight="1" spans="1:7">
      <c r="A731" s="182" t="s">
        <v>899</v>
      </c>
      <c r="B731" s="185">
        <v>2800</v>
      </c>
      <c r="C731" s="185">
        <v>156</v>
      </c>
      <c r="D731" s="185">
        <f>-2076</f>
        <v>-2076</v>
      </c>
      <c r="E731" s="185">
        <f t="shared" si="290"/>
        <v>-1920</v>
      </c>
      <c r="F731" s="185">
        <f t="shared" si="291"/>
        <v>880</v>
      </c>
      <c r="G731" s="184" t="s">
        <v>174</v>
      </c>
    </row>
    <row r="732" hidden="1" customHeight="1" spans="1:7">
      <c r="A732" s="182" t="s">
        <v>900</v>
      </c>
      <c r="B732" s="185">
        <v>0</v>
      </c>
      <c r="C732" s="185"/>
      <c r="D732" s="185"/>
      <c r="E732" s="185">
        <f t="shared" si="290"/>
        <v>0</v>
      </c>
      <c r="F732" s="185">
        <f t="shared" si="291"/>
        <v>0</v>
      </c>
      <c r="G732" s="184" t="s">
        <v>174</v>
      </c>
    </row>
    <row r="733" hidden="1" customHeight="1" spans="1:7">
      <c r="A733" s="182" t="s">
        <v>901</v>
      </c>
      <c r="B733" s="185">
        <v>400</v>
      </c>
      <c r="C733" s="185"/>
      <c r="D733" s="185">
        <v>-5</v>
      </c>
      <c r="E733" s="185">
        <f t="shared" si="290"/>
        <v>-5</v>
      </c>
      <c r="F733" s="185">
        <f t="shared" si="291"/>
        <v>395</v>
      </c>
      <c r="G733" s="184" t="s">
        <v>174</v>
      </c>
    </row>
    <row r="734" hidden="1" customHeight="1" spans="1:7">
      <c r="A734" s="182" t="s">
        <v>902</v>
      </c>
      <c r="B734" s="185">
        <v>0</v>
      </c>
      <c r="C734" s="185"/>
      <c r="D734" s="185"/>
      <c r="E734" s="185">
        <f t="shared" si="290"/>
        <v>0</v>
      </c>
      <c r="F734" s="185">
        <f t="shared" si="291"/>
        <v>0</v>
      </c>
      <c r="G734" s="184" t="s">
        <v>174</v>
      </c>
    </row>
    <row r="735" hidden="1" customHeight="1" spans="1:7">
      <c r="A735" s="182" t="s">
        <v>903</v>
      </c>
      <c r="B735" s="185">
        <v>0</v>
      </c>
      <c r="C735" s="185"/>
      <c r="D735" s="185"/>
      <c r="E735" s="185">
        <f t="shared" si="290"/>
        <v>0</v>
      </c>
      <c r="F735" s="185">
        <f t="shared" si="291"/>
        <v>0</v>
      </c>
      <c r="G735" s="184" t="s">
        <v>174</v>
      </c>
    </row>
    <row r="736" hidden="1" customHeight="1" spans="1:7">
      <c r="A736" s="182" t="s">
        <v>904</v>
      </c>
      <c r="B736" s="185">
        <v>700</v>
      </c>
      <c r="C736" s="185"/>
      <c r="D736" s="185">
        <v>-700</v>
      </c>
      <c r="E736" s="185">
        <f t="shared" si="290"/>
        <v>-700</v>
      </c>
      <c r="F736" s="185">
        <f t="shared" si="291"/>
        <v>0</v>
      </c>
      <c r="G736" s="184" t="s">
        <v>174</v>
      </c>
    </row>
    <row r="737" hidden="1" customHeight="1" spans="1:7">
      <c r="A737" s="182" t="s">
        <v>905</v>
      </c>
      <c r="B737" s="183">
        <f>SUM(B738:B741)</f>
        <v>20</v>
      </c>
      <c r="C737" s="183">
        <f t="shared" ref="B737:F737" si="292">SUM(C738:C741)</f>
        <v>3451</v>
      </c>
      <c r="D737" s="183">
        <f t="shared" si="292"/>
        <v>-20</v>
      </c>
      <c r="E737" s="183">
        <f t="shared" si="292"/>
        <v>3431</v>
      </c>
      <c r="F737" s="183">
        <f t="shared" si="292"/>
        <v>3451</v>
      </c>
      <c r="G737" s="184" t="s">
        <v>172</v>
      </c>
    </row>
    <row r="738" hidden="1" customHeight="1" spans="1:7">
      <c r="A738" s="182" t="s">
        <v>906</v>
      </c>
      <c r="B738" s="185">
        <v>0</v>
      </c>
      <c r="C738" s="185"/>
      <c r="D738" s="185"/>
      <c r="E738" s="185">
        <f t="shared" ref="E738:E741" si="293">C738+D738</f>
        <v>0</v>
      </c>
      <c r="F738" s="185">
        <f t="shared" ref="F738:F741" si="294">B738+E738</f>
        <v>0</v>
      </c>
      <c r="G738" s="184" t="s">
        <v>174</v>
      </c>
    </row>
    <row r="739" hidden="1" customHeight="1" spans="1:7">
      <c r="A739" s="182" t="s">
        <v>907</v>
      </c>
      <c r="B739" s="185">
        <v>0</v>
      </c>
      <c r="C739" s="185">
        <f>3224+227</f>
        <v>3451</v>
      </c>
      <c r="D739" s="185"/>
      <c r="E739" s="185">
        <f t="shared" si="293"/>
        <v>3451</v>
      </c>
      <c r="F739" s="185">
        <f t="shared" si="294"/>
        <v>3451</v>
      </c>
      <c r="G739" s="184" t="s">
        <v>174</v>
      </c>
    </row>
    <row r="740" hidden="1" customHeight="1" spans="1:7">
      <c r="A740" s="182" t="s">
        <v>908</v>
      </c>
      <c r="B740" s="185">
        <v>0</v>
      </c>
      <c r="C740" s="185"/>
      <c r="D740" s="185"/>
      <c r="E740" s="185">
        <f t="shared" si="293"/>
        <v>0</v>
      </c>
      <c r="F740" s="185">
        <f t="shared" si="294"/>
        <v>0</v>
      </c>
      <c r="G740" s="184" t="s">
        <v>174</v>
      </c>
    </row>
    <row r="741" hidden="1" customHeight="1" spans="1:7">
      <c r="A741" s="182" t="s">
        <v>909</v>
      </c>
      <c r="B741" s="185">
        <v>20</v>
      </c>
      <c r="C741" s="185"/>
      <c r="D741" s="185">
        <v>-20</v>
      </c>
      <c r="E741" s="185">
        <f t="shared" si="293"/>
        <v>-20</v>
      </c>
      <c r="F741" s="185">
        <f t="shared" si="294"/>
        <v>0</v>
      </c>
      <c r="G741" s="184" t="s">
        <v>174</v>
      </c>
    </row>
    <row r="742" hidden="1" customHeight="1" spans="1:7">
      <c r="A742" s="182" t="s">
        <v>910</v>
      </c>
      <c r="B742" s="183">
        <f>SUM(B743:B748)</f>
        <v>354</v>
      </c>
      <c r="C742" s="183">
        <f t="shared" ref="B742:F742" si="295">SUM(C743:C748)</f>
        <v>0</v>
      </c>
      <c r="D742" s="183">
        <f t="shared" si="295"/>
        <v>-354</v>
      </c>
      <c r="E742" s="183">
        <f t="shared" si="295"/>
        <v>-354</v>
      </c>
      <c r="F742" s="183">
        <f t="shared" si="295"/>
        <v>0</v>
      </c>
      <c r="G742" s="184" t="s">
        <v>172</v>
      </c>
    </row>
    <row r="743" hidden="1" customHeight="1" spans="1:7">
      <c r="A743" s="182" t="s">
        <v>911</v>
      </c>
      <c r="B743" s="185">
        <v>0</v>
      </c>
      <c r="C743" s="185"/>
      <c r="D743" s="185"/>
      <c r="E743" s="185">
        <f t="shared" ref="E743:E748" si="296">C743+D743</f>
        <v>0</v>
      </c>
      <c r="F743" s="185">
        <f t="shared" ref="F743:F748" si="297">B743+E743</f>
        <v>0</v>
      </c>
      <c r="G743" s="184" t="s">
        <v>174</v>
      </c>
    </row>
    <row r="744" hidden="1" customHeight="1" spans="1:7">
      <c r="A744" s="182" t="s">
        <v>912</v>
      </c>
      <c r="B744" s="185">
        <v>0</v>
      </c>
      <c r="C744" s="185"/>
      <c r="D744" s="185"/>
      <c r="E744" s="185">
        <f t="shared" si="296"/>
        <v>0</v>
      </c>
      <c r="F744" s="185">
        <f t="shared" si="297"/>
        <v>0</v>
      </c>
      <c r="G744" s="184" t="s">
        <v>174</v>
      </c>
    </row>
    <row r="745" hidden="1" customHeight="1" spans="1:7">
      <c r="A745" s="182" t="s">
        <v>913</v>
      </c>
      <c r="B745" s="185">
        <v>0</v>
      </c>
      <c r="C745" s="185"/>
      <c r="D745" s="185"/>
      <c r="E745" s="185">
        <f t="shared" si="296"/>
        <v>0</v>
      </c>
      <c r="F745" s="185">
        <f t="shared" si="297"/>
        <v>0</v>
      </c>
      <c r="G745" s="184" t="s">
        <v>174</v>
      </c>
    </row>
    <row r="746" hidden="1" customHeight="1" spans="1:7">
      <c r="A746" s="182" t="s">
        <v>914</v>
      </c>
      <c r="B746" s="185">
        <v>0</v>
      </c>
      <c r="C746" s="185"/>
      <c r="D746" s="185"/>
      <c r="E746" s="185">
        <f t="shared" si="296"/>
        <v>0</v>
      </c>
      <c r="F746" s="185">
        <f t="shared" si="297"/>
        <v>0</v>
      </c>
      <c r="G746" s="184" t="s">
        <v>174</v>
      </c>
    </row>
    <row r="747" hidden="1" customHeight="1" spans="1:7">
      <c r="A747" s="182" t="s">
        <v>915</v>
      </c>
      <c r="B747" s="185">
        <v>354</v>
      </c>
      <c r="C747" s="185"/>
      <c r="D747" s="185">
        <v>-354</v>
      </c>
      <c r="E747" s="185">
        <f t="shared" si="296"/>
        <v>-354</v>
      </c>
      <c r="F747" s="185">
        <f t="shared" si="297"/>
        <v>0</v>
      </c>
      <c r="G747" s="184" t="s">
        <v>174</v>
      </c>
    </row>
    <row r="748" hidden="1" customHeight="1" spans="1:7">
      <c r="A748" s="182" t="s">
        <v>916</v>
      </c>
      <c r="B748" s="185">
        <v>0</v>
      </c>
      <c r="C748" s="185"/>
      <c r="D748" s="185"/>
      <c r="E748" s="185">
        <f t="shared" si="296"/>
        <v>0</v>
      </c>
      <c r="F748" s="185">
        <f t="shared" si="297"/>
        <v>0</v>
      </c>
      <c r="G748" s="184" t="s">
        <v>174</v>
      </c>
    </row>
    <row r="749" hidden="1" customHeight="1" spans="1:7">
      <c r="A749" s="182" t="s">
        <v>917</v>
      </c>
      <c r="B749" s="183">
        <f>SUM(B750:B754)</f>
        <v>3924</v>
      </c>
      <c r="C749" s="183">
        <f t="shared" ref="B749:F749" si="298">SUM(C750:C754)</f>
        <v>125</v>
      </c>
      <c r="D749" s="183">
        <f t="shared" si="298"/>
        <v>-1449</v>
      </c>
      <c r="E749" s="183">
        <f t="shared" si="298"/>
        <v>-1324</v>
      </c>
      <c r="F749" s="183">
        <f t="shared" si="298"/>
        <v>2600</v>
      </c>
      <c r="G749" s="184" t="s">
        <v>172</v>
      </c>
    </row>
    <row r="750" hidden="1" customHeight="1" spans="1:7">
      <c r="A750" s="182" t="s">
        <v>918</v>
      </c>
      <c r="B750" s="185">
        <v>2741</v>
      </c>
      <c r="C750" s="185">
        <v>105</v>
      </c>
      <c r="D750" s="185">
        <v>-1246</v>
      </c>
      <c r="E750" s="185">
        <f t="shared" ref="E750:E754" si="299">C750+D750</f>
        <v>-1141</v>
      </c>
      <c r="F750" s="185">
        <f t="shared" ref="F750:F754" si="300">B750+E750</f>
        <v>1600</v>
      </c>
      <c r="G750" s="184" t="s">
        <v>174</v>
      </c>
    </row>
    <row r="751" hidden="1" customHeight="1" spans="1:7">
      <c r="A751" s="182" t="s">
        <v>919</v>
      </c>
      <c r="B751" s="185">
        <v>0</v>
      </c>
      <c r="C751" s="185"/>
      <c r="D751" s="185"/>
      <c r="E751" s="185">
        <f t="shared" si="299"/>
        <v>0</v>
      </c>
      <c r="F751" s="185">
        <f t="shared" si="300"/>
        <v>0</v>
      </c>
      <c r="G751" s="184" t="s">
        <v>174</v>
      </c>
    </row>
    <row r="752" hidden="1" customHeight="1" spans="1:7">
      <c r="A752" s="182" t="s">
        <v>920</v>
      </c>
      <c r="B752" s="185">
        <v>0</v>
      </c>
      <c r="C752" s="185"/>
      <c r="D752" s="185"/>
      <c r="E752" s="185">
        <f t="shared" si="299"/>
        <v>0</v>
      </c>
      <c r="F752" s="185">
        <f t="shared" si="300"/>
        <v>0</v>
      </c>
      <c r="G752" s="184" t="s">
        <v>174</v>
      </c>
    </row>
    <row r="753" hidden="1" customHeight="1" spans="1:7">
      <c r="A753" s="182" t="s">
        <v>921</v>
      </c>
      <c r="B753" s="185">
        <v>980</v>
      </c>
      <c r="C753" s="185">
        <v>20</v>
      </c>
      <c r="D753" s="185"/>
      <c r="E753" s="185">
        <f t="shared" si="299"/>
        <v>20</v>
      </c>
      <c r="F753" s="185">
        <f t="shared" si="300"/>
        <v>1000</v>
      </c>
      <c r="G753" s="184" t="s">
        <v>174</v>
      </c>
    </row>
    <row r="754" hidden="1" customHeight="1" spans="1:7">
      <c r="A754" s="182" t="s">
        <v>922</v>
      </c>
      <c r="B754" s="185">
        <v>203</v>
      </c>
      <c r="C754" s="185"/>
      <c r="D754" s="185">
        <v>-203</v>
      </c>
      <c r="E754" s="185">
        <f t="shared" si="299"/>
        <v>-203</v>
      </c>
      <c r="F754" s="185">
        <f t="shared" si="300"/>
        <v>0</v>
      </c>
      <c r="G754" s="184" t="s">
        <v>174</v>
      </c>
    </row>
    <row r="755" hidden="1" customHeight="1" spans="1:7">
      <c r="A755" s="182" t="s">
        <v>923</v>
      </c>
      <c r="B755" s="183">
        <f>SUM(B756:B757)</f>
        <v>0</v>
      </c>
      <c r="C755" s="183">
        <f t="shared" ref="B755:F755" si="301">SUM(C756:C757)</f>
        <v>0</v>
      </c>
      <c r="D755" s="183">
        <f t="shared" si="301"/>
        <v>0</v>
      </c>
      <c r="E755" s="183">
        <f t="shared" si="301"/>
        <v>0</v>
      </c>
      <c r="F755" s="183">
        <f t="shared" si="301"/>
        <v>0</v>
      </c>
      <c r="G755" s="184" t="s">
        <v>172</v>
      </c>
    </row>
    <row r="756" hidden="1" customHeight="1" spans="1:7">
      <c r="A756" s="182" t="s">
        <v>924</v>
      </c>
      <c r="B756" s="185">
        <v>0</v>
      </c>
      <c r="C756" s="185"/>
      <c r="D756" s="185"/>
      <c r="E756" s="185">
        <f t="shared" ref="E756:E762" si="302">C756+D756</f>
        <v>0</v>
      </c>
      <c r="F756" s="185">
        <f t="shared" ref="F756:F762" si="303">B756+E756</f>
        <v>0</v>
      </c>
      <c r="G756" s="184" t="s">
        <v>174</v>
      </c>
    </row>
    <row r="757" hidden="1" customHeight="1" spans="1:7">
      <c r="A757" s="182" t="s">
        <v>925</v>
      </c>
      <c r="B757" s="185">
        <v>0</v>
      </c>
      <c r="C757" s="185"/>
      <c r="D757" s="185"/>
      <c r="E757" s="185">
        <f t="shared" si="302"/>
        <v>0</v>
      </c>
      <c r="F757" s="185">
        <f t="shared" si="303"/>
        <v>0</v>
      </c>
      <c r="G757" s="184" t="s">
        <v>174</v>
      </c>
    </row>
    <row r="758" hidden="1" customHeight="1" spans="1:7">
      <c r="A758" s="182" t="s">
        <v>926</v>
      </c>
      <c r="B758" s="183">
        <f>SUM(B759:B760)</f>
        <v>0</v>
      </c>
      <c r="C758" s="183">
        <f t="shared" ref="B758:F758" si="304">SUM(C759:C760)</f>
        <v>0</v>
      </c>
      <c r="D758" s="183">
        <f t="shared" si="304"/>
        <v>0</v>
      </c>
      <c r="E758" s="183">
        <f t="shared" si="304"/>
        <v>0</v>
      </c>
      <c r="F758" s="183">
        <f t="shared" si="304"/>
        <v>0</v>
      </c>
      <c r="G758" s="184" t="s">
        <v>172</v>
      </c>
    </row>
    <row r="759" hidden="1" customHeight="1" spans="1:7">
      <c r="A759" s="182" t="s">
        <v>927</v>
      </c>
      <c r="B759" s="185">
        <v>0</v>
      </c>
      <c r="C759" s="185"/>
      <c r="D759" s="185"/>
      <c r="E759" s="185">
        <f t="shared" si="302"/>
        <v>0</v>
      </c>
      <c r="F759" s="185">
        <f t="shared" si="303"/>
        <v>0</v>
      </c>
      <c r="G759" s="184" t="s">
        <v>174</v>
      </c>
    </row>
    <row r="760" hidden="1" customHeight="1" spans="1:7">
      <c r="A760" s="182" t="s">
        <v>928</v>
      </c>
      <c r="B760" s="185">
        <v>0</v>
      </c>
      <c r="C760" s="185"/>
      <c r="D760" s="185"/>
      <c r="E760" s="185">
        <f t="shared" si="302"/>
        <v>0</v>
      </c>
      <c r="F760" s="185">
        <f t="shared" si="303"/>
        <v>0</v>
      </c>
      <c r="G760" s="184" t="s">
        <v>174</v>
      </c>
    </row>
    <row r="761" hidden="1" customHeight="1" spans="1:7">
      <c r="A761" s="182" t="s">
        <v>929</v>
      </c>
      <c r="B761" s="185">
        <v>160</v>
      </c>
      <c r="C761" s="185"/>
      <c r="D761" s="185">
        <v>-160</v>
      </c>
      <c r="E761" s="185">
        <f t="shared" si="302"/>
        <v>-160</v>
      </c>
      <c r="F761" s="185">
        <f t="shared" si="303"/>
        <v>0</v>
      </c>
      <c r="G761" s="184" t="s">
        <v>524</v>
      </c>
    </row>
    <row r="762" hidden="1" customHeight="1" spans="1:7">
      <c r="A762" s="182" t="s">
        <v>930</v>
      </c>
      <c r="B762" s="185">
        <v>30</v>
      </c>
      <c r="C762" s="185">
        <v>20</v>
      </c>
      <c r="D762" s="185"/>
      <c r="E762" s="185">
        <f t="shared" si="302"/>
        <v>20</v>
      </c>
      <c r="F762" s="185">
        <f t="shared" si="303"/>
        <v>50</v>
      </c>
      <c r="G762" s="184" t="s">
        <v>524</v>
      </c>
    </row>
    <row r="763" hidden="1" customHeight="1" spans="1:7">
      <c r="A763" s="182" t="s">
        <v>931</v>
      </c>
      <c r="B763" s="183">
        <f>SUM(B764:B768)</f>
        <v>0</v>
      </c>
      <c r="C763" s="183">
        <f t="shared" ref="B763:F763" si="305">SUM(C764:C768)</f>
        <v>1381</v>
      </c>
      <c r="D763" s="183">
        <f t="shared" si="305"/>
        <v>0</v>
      </c>
      <c r="E763" s="183">
        <f t="shared" si="305"/>
        <v>1381</v>
      </c>
      <c r="F763" s="183">
        <f t="shared" si="305"/>
        <v>1381</v>
      </c>
      <c r="G763" s="184" t="s">
        <v>172</v>
      </c>
    </row>
    <row r="764" hidden="1" customHeight="1" spans="1:7">
      <c r="A764" s="182" t="s">
        <v>932</v>
      </c>
      <c r="B764" s="185">
        <v>0</v>
      </c>
      <c r="C764" s="185"/>
      <c r="D764" s="185"/>
      <c r="E764" s="185">
        <f t="shared" ref="E764:E768" si="306">C764+D764</f>
        <v>0</v>
      </c>
      <c r="F764" s="185">
        <f t="shared" ref="F764:F768" si="307">B764+E764</f>
        <v>0</v>
      </c>
      <c r="G764" s="184" t="s">
        <v>174</v>
      </c>
    </row>
    <row r="765" hidden="1" customHeight="1" spans="1:7">
      <c r="A765" s="182" t="s">
        <v>933</v>
      </c>
      <c r="B765" s="185">
        <v>0</v>
      </c>
      <c r="C765" s="185"/>
      <c r="D765" s="185"/>
      <c r="E765" s="185">
        <f t="shared" si="306"/>
        <v>0</v>
      </c>
      <c r="F765" s="185">
        <f t="shared" si="307"/>
        <v>0</v>
      </c>
      <c r="G765" s="184" t="s">
        <v>174</v>
      </c>
    </row>
    <row r="766" hidden="1" customHeight="1" spans="1:7">
      <c r="A766" s="182" t="s">
        <v>934</v>
      </c>
      <c r="B766" s="185">
        <v>0</v>
      </c>
      <c r="C766" s="185">
        <v>1381</v>
      </c>
      <c r="D766" s="185"/>
      <c r="E766" s="185">
        <f t="shared" si="306"/>
        <v>1381</v>
      </c>
      <c r="F766" s="185">
        <f t="shared" si="307"/>
        <v>1381</v>
      </c>
      <c r="G766" s="184" t="s">
        <v>174</v>
      </c>
    </row>
    <row r="767" hidden="1" customHeight="1" spans="1:7">
      <c r="A767" s="182" t="s">
        <v>935</v>
      </c>
      <c r="B767" s="185">
        <v>0</v>
      </c>
      <c r="C767" s="185"/>
      <c r="D767" s="185"/>
      <c r="E767" s="185">
        <f t="shared" si="306"/>
        <v>0</v>
      </c>
      <c r="F767" s="185">
        <f t="shared" si="307"/>
        <v>0</v>
      </c>
      <c r="G767" s="184" t="s">
        <v>174</v>
      </c>
    </row>
    <row r="768" hidden="1" customHeight="1" spans="1:7">
      <c r="A768" s="182" t="s">
        <v>936</v>
      </c>
      <c r="B768" s="185">
        <v>0</v>
      </c>
      <c r="C768" s="185"/>
      <c r="D768" s="185"/>
      <c r="E768" s="185">
        <f t="shared" si="306"/>
        <v>0</v>
      </c>
      <c r="F768" s="185">
        <f t="shared" si="307"/>
        <v>0</v>
      </c>
      <c r="G768" s="184" t="s">
        <v>174</v>
      </c>
    </row>
    <row r="769" hidden="1" customHeight="1" spans="1:7">
      <c r="A769" s="182" t="s">
        <v>937</v>
      </c>
      <c r="B769" s="185"/>
      <c r="C769" s="185"/>
      <c r="D769" s="185"/>
      <c r="E769" s="185"/>
      <c r="F769" s="185"/>
      <c r="G769" s="184" t="s">
        <v>172</v>
      </c>
    </row>
    <row r="770" hidden="1" customHeight="1" spans="1:7">
      <c r="A770" s="182" t="s">
        <v>938</v>
      </c>
      <c r="B770" s="185"/>
      <c r="C770" s="185"/>
      <c r="D770" s="185"/>
      <c r="E770" s="185"/>
      <c r="F770" s="185"/>
      <c r="G770" s="184" t="s">
        <v>172</v>
      </c>
    </row>
    <row r="771" hidden="1" customHeight="1" spans="1:7">
      <c r="A771" s="182" t="s">
        <v>939</v>
      </c>
      <c r="B771" s="183">
        <f>SUM(B772:B785)</f>
        <v>0</v>
      </c>
      <c r="C771" s="183">
        <f t="shared" ref="B771:F771" si="308">SUM(C772:C785)</f>
        <v>0</v>
      </c>
      <c r="D771" s="183">
        <f t="shared" si="308"/>
        <v>0</v>
      </c>
      <c r="E771" s="183">
        <f t="shared" si="308"/>
        <v>0</v>
      </c>
      <c r="F771" s="183">
        <f t="shared" si="308"/>
        <v>0</v>
      </c>
      <c r="G771" s="184" t="s">
        <v>172</v>
      </c>
    </row>
    <row r="772" hidden="1" customHeight="1" spans="1:7">
      <c r="A772" s="182" t="s">
        <v>940</v>
      </c>
      <c r="B772" s="185">
        <v>0</v>
      </c>
      <c r="C772" s="185"/>
      <c r="D772" s="185"/>
      <c r="E772" s="185">
        <f t="shared" ref="E772:E786" si="309">C772+D772</f>
        <v>0</v>
      </c>
      <c r="F772" s="185">
        <f t="shared" ref="F772:F786" si="310">B772+E772</f>
        <v>0</v>
      </c>
      <c r="G772" s="184" t="s">
        <v>174</v>
      </c>
    </row>
    <row r="773" hidden="1" customHeight="1" spans="1:7">
      <c r="A773" s="182" t="s">
        <v>941</v>
      </c>
      <c r="B773" s="185">
        <v>0</v>
      </c>
      <c r="C773" s="185"/>
      <c r="D773" s="185"/>
      <c r="E773" s="185">
        <f t="shared" si="309"/>
        <v>0</v>
      </c>
      <c r="F773" s="185">
        <f t="shared" si="310"/>
        <v>0</v>
      </c>
      <c r="G773" s="184" t="s">
        <v>174</v>
      </c>
    </row>
    <row r="774" hidden="1" customHeight="1" spans="1:7">
      <c r="A774" s="182" t="s">
        <v>942</v>
      </c>
      <c r="B774" s="185">
        <v>0</v>
      </c>
      <c r="C774" s="185"/>
      <c r="D774" s="185"/>
      <c r="E774" s="185">
        <f t="shared" si="309"/>
        <v>0</v>
      </c>
      <c r="F774" s="185">
        <f t="shared" si="310"/>
        <v>0</v>
      </c>
      <c r="G774" s="184" t="s">
        <v>174</v>
      </c>
    </row>
    <row r="775" hidden="1" customHeight="1" spans="1:7">
      <c r="A775" s="182" t="s">
        <v>943</v>
      </c>
      <c r="B775" s="185">
        <v>0</v>
      </c>
      <c r="C775" s="185"/>
      <c r="D775" s="185"/>
      <c r="E775" s="185">
        <f t="shared" si="309"/>
        <v>0</v>
      </c>
      <c r="F775" s="185">
        <f t="shared" si="310"/>
        <v>0</v>
      </c>
      <c r="G775" s="184" t="s">
        <v>174</v>
      </c>
    </row>
    <row r="776" hidden="1" customHeight="1" spans="1:7">
      <c r="A776" s="182" t="s">
        <v>944</v>
      </c>
      <c r="B776" s="185">
        <v>0</v>
      </c>
      <c r="C776" s="185"/>
      <c r="D776" s="185"/>
      <c r="E776" s="185">
        <f t="shared" si="309"/>
        <v>0</v>
      </c>
      <c r="F776" s="185">
        <f t="shared" si="310"/>
        <v>0</v>
      </c>
      <c r="G776" s="184" t="s">
        <v>174</v>
      </c>
    </row>
    <row r="777" hidden="1" customHeight="1" spans="1:7">
      <c r="A777" s="182" t="s">
        <v>945</v>
      </c>
      <c r="B777" s="185">
        <v>0</v>
      </c>
      <c r="C777" s="185"/>
      <c r="D777" s="185"/>
      <c r="E777" s="185">
        <f t="shared" si="309"/>
        <v>0</v>
      </c>
      <c r="F777" s="185">
        <f t="shared" si="310"/>
        <v>0</v>
      </c>
      <c r="G777" s="184" t="s">
        <v>174</v>
      </c>
    </row>
    <row r="778" hidden="1" customHeight="1" spans="1:7">
      <c r="A778" s="182" t="s">
        <v>946</v>
      </c>
      <c r="B778" s="185">
        <v>0</v>
      </c>
      <c r="C778" s="185"/>
      <c r="D778" s="185"/>
      <c r="E778" s="185">
        <f t="shared" si="309"/>
        <v>0</v>
      </c>
      <c r="F778" s="185">
        <f t="shared" si="310"/>
        <v>0</v>
      </c>
      <c r="G778" s="184" t="s">
        <v>174</v>
      </c>
    </row>
    <row r="779" hidden="1" customHeight="1" spans="1:7">
      <c r="A779" s="182" t="s">
        <v>947</v>
      </c>
      <c r="B779" s="185">
        <v>0</v>
      </c>
      <c r="C779" s="185"/>
      <c r="D779" s="185"/>
      <c r="E779" s="185">
        <f t="shared" si="309"/>
        <v>0</v>
      </c>
      <c r="F779" s="185">
        <f t="shared" si="310"/>
        <v>0</v>
      </c>
      <c r="G779" s="184" t="s">
        <v>174</v>
      </c>
    </row>
    <row r="780" hidden="1" customHeight="1" spans="1:7">
      <c r="A780" s="182" t="s">
        <v>948</v>
      </c>
      <c r="B780" s="185">
        <v>0</v>
      </c>
      <c r="C780" s="185"/>
      <c r="D780" s="185"/>
      <c r="E780" s="185">
        <f t="shared" si="309"/>
        <v>0</v>
      </c>
      <c r="F780" s="185">
        <f t="shared" si="310"/>
        <v>0</v>
      </c>
      <c r="G780" s="184" t="s">
        <v>174</v>
      </c>
    </row>
    <row r="781" hidden="1" customHeight="1" spans="1:7">
      <c r="A781" s="182" t="s">
        <v>949</v>
      </c>
      <c r="B781" s="185">
        <v>0</v>
      </c>
      <c r="C781" s="185"/>
      <c r="D781" s="185"/>
      <c r="E781" s="185">
        <f t="shared" si="309"/>
        <v>0</v>
      </c>
      <c r="F781" s="185">
        <f t="shared" si="310"/>
        <v>0</v>
      </c>
      <c r="G781" s="184" t="s">
        <v>174</v>
      </c>
    </row>
    <row r="782" hidden="1" customHeight="1" spans="1:7">
      <c r="A782" s="182" t="s">
        <v>950</v>
      </c>
      <c r="B782" s="185">
        <v>0</v>
      </c>
      <c r="C782" s="185"/>
      <c r="D782" s="185"/>
      <c r="E782" s="185">
        <f t="shared" si="309"/>
        <v>0</v>
      </c>
      <c r="F782" s="185">
        <f t="shared" si="310"/>
        <v>0</v>
      </c>
      <c r="G782" s="184" t="s">
        <v>174</v>
      </c>
    </row>
    <row r="783" hidden="1" customHeight="1" spans="1:7">
      <c r="A783" s="182" t="s">
        <v>951</v>
      </c>
      <c r="B783" s="185">
        <v>0</v>
      </c>
      <c r="C783" s="185"/>
      <c r="D783" s="185"/>
      <c r="E783" s="185">
        <f t="shared" si="309"/>
        <v>0</v>
      </c>
      <c r="F783" s="185">
        <f t="shared" si="310"/>
        <v>0</v>
      </c>
      <c r="G783" s="184" t="s">
        <v>174</v>
      </c>
    </row>
    <row r="784" hidden="1" customHeight="1" spans="1:7">
      <c r="A784" s="182" t="s">
        <v>952</v>
      </c>
      <c r="B784" s="185">
        <v>0</v>
      </c>
      <c r="C784" s="185"/>
      <c r="D784" s="185"/>
      <c r="E784" s="185">
        <f t="shared" si="309"/>
        <v>0</v>
      </c>
      <c r="F784" s="185">
        <f t="shared" si="310"/>
        <v>0</v>
      </c>
      <c r="G784" s="184" t="s">
        <v>174</v>
      </c>
    </row>
    <row r="785" hidden="1" customHeight="1" spans="1:7">
      <c r="A785" s="182" t="s">
        <v>953</v>
      </c>
      <c r="B785" s="185">
        <v>0</v>
      </c>
      <c r="C785" s="185"/>
      <c r="D785" s="185"/>
      <c r="E785" s="185">
        <f t="shared" si="309"/>
        <v>0</v>
      </c>
      <c r="F785" s="185">
        <f t="shared" si="310"/>
        <v>0</v>
      </c>
      <c r="G785" s="184" t="s">
        <v>174</v>
      </c>
    </row>
    <row r="786" hidden="1" customHeight="1" spans="1:7">
      <c r="A786" s="182" t="s">
        <v>954</v>
      </c>
      <c r="B786" s="185">
        <v>0</v>
      </c>
      <c r="C786" s="185">
        <v>2460</v>
      </c>
      <c r="D786" s="185"/>
      <c r="E786" s="185">
        <f t="shared" si="309"/>
        <v>2460</v>
      </c>
      <c r="F786" s="185">
        <f t="shared" si="310"/>
        <v>2460</v>
      </c>
      <c r="G786" s="184" t="s">
        <v>524</v>
      </c>
    </row>
    <row r="787" customHeight="1" spans="1:7">
      <c r="A787" s="179" t="s">
        <v>955</v>
      </c>
      <c r="B787" s="180">
        <f>SUM(B788,B799,B800,B803,B804,B805)</f>
        <v>22066.63</v>
      </c>
      <c r="C787" s="180">
        <f t="shared" ref="B787:F787" si="311">SUM(C788,C799,C800,C803,C804,C805)</f>
        <v>27003</v>
      </c>
      <c r="D787" s="180">
        <f t="shared" si="311"/>
        <v>-1420</v>
      </c>
      <c r="E787" s="180">
        <f t="shared" si="311"/>
        <v>25583</v>
      </c>
      <c r="F787" s="180">
        <f t="shared" si="311"/>
        <v>47649.63</v>
      </c>
      <c r="G787" s="181" t="s">
        <v>170</v>
      </c>
    </row>
    <row r="788" hidden="1" customHeight="1" spans="1:7">
      <c r="A788" s="182" t="s">
        <v>956</v>
      </c>
      <c r="B788" s="183">
        <f>SUM(B789:B798)</f>
        <v>1667.9</v>
      </c>
      <c r="C788" s="183">
        <f t="shared" ref="B788:F788" si="312">SUM(C789:C798)</f>
        <v>148</v>
      </c>
      <c r="D788" s="183">
        <f t="shared" si="312"/>
        <v>-775</v>
      </c>
      <c r="E788" s="183">
        <f t="shared" si="312"/>
        <v>-627</v>
      </c>
      <c r="F788" s="183">
        <f t="shared" si="312"/>
        <v>1040.9</v>
      </c>
      <c r="G788" s="184" t="s">
        <v>172</v>
      </c>
    </row>
    <row r="789" hidden="1" customHeight="1" spans="1:7">
      <c r="A789" s="182" t="s">
        <v>957</v>
      </c>
      <c r="B789" s="185">
        <v>0</v>
      </c>
      <c r="C789" s="185"/>
      <c r="D789" s="185"/>
      <c r="E789" s="185">
        <f t="shared" ref="E789:E799" si="313">C789+D789</f>
        <v>0</v>
      </c>
      <c r="F789" s="185">
        <f t="shared" ref="F789:F799" si="314">B789+E789</f>
        <v>0</v>
      </c>
      <c r="G789" s="184" t="s">
        <v>174</v>
      </c>
    </row>
    <row r="790" hidden="1" customHeight="1" spans="1:7">
      <c r="A790" s="182" t="s">
        <v>958</v>
      </c>
      <c r="B790" s="185">
        <v>0</v>
      </c>
      <c r="C790" s="185"/>
      <c r="D790" s="185"/>
      <c r="E790" s="185">
        <f t="shared" si="313"/>
        <v>0</v>
      </c>
      <c r="F790" s="185">
        <f t="shared" si="314"/>
        <v>0</v>
      </c>
      <c r="G790" s="184" t="s">
        <v>174</v>
      </c>
    </row>
    <row r="791" hidden="1" customHeight="1" spans="1:7">
      <c r="A791" s="182" t="s">
        <v>959</v>
      </c>
      <c r="B791" s="185">
        <v>0</v>
      </c>
      <c r="C791" s="185"/>
      <c r="D791" s="185"/>
      <c r="E791" s="185">
        <f t="shared" si="313"/>
        <v>0</v>
      </c>
      <c r="F791" s="185">
        <f t="shared" si="314"/>
        <v>0</v>
      </c>
      <c r="G791" s="184" t="s">
        <v>174</v>
      </c>
    </row>
    <row r="792" hidden="1" customHeight="1" spans="1:7">
      <c r="A792" s="182" t="s">
        <v>960</v>
      </c>
      <c r="B792" s="185">
        <v>533</v>
      </c>
      <c r="C792" s="185">
        <v>11</v>
      </c>
      <c r="D792" s="185">
        <v>-10</v>
      </c>
      <c r="E792" s="185">
        <f t="shared" si="313"/>
        <v>1</v>
      </c>
      <c r="F792" s="185">
        <f t="shared" si="314"/>
        <v>534</v>
      </c>
      <c r="G792" s="184" t="s">
        <v>174</v>
      </c>
    </row>
    <row r="793" hidden="1" customHeight="1" spans="1:7">
      <c r="A793" s="182" t="s">
        <v>961</v>
      </c>
      <c r="B793" s="185">
        <v>0</v>
      </c>
      <c r="C793" s="185"/>
      <c r="D793" s="185"/>
      <c r="E793" s="185">
        <f t="shared" si="313"/>
        <v>0</v>
      </c>
      <c r="F793" s="185">
        <f t="shared" si="314"/>
        <v>0</v>
      </c>
      <c r="G793" s="184" t="s">
        <v>174</v>
      </c>
    </row>
    <row r="794" hidden="1" customHeight="1" spans="1:7">
      <c r="A794" s="182" t="s">
        <v>962</v>
      </c>
      <c r="B794" s="185">
        <v>0</v>
      </c>
      <c r="C794" s="185"/>
      <c r="D794" s="185"/>
      <c r="E794" s="185">
        <f t="shared" si="313"/>
        <v>0</v>
      </c>
      <c r="F794" s="185">
        <f t="shared" si="314"/>
        <v>0</v>
      </c>
      <c r="G794" s="184" t="s">
        <v>174</v>
      </c>
    </row>
    <row r="795" hidden="1" customHeight="1" spans="1:7">
      <c r="A795" s="182" t="s">
        <v>963</v>
      </c>
      <c r="B795" s="185">
        <v>0</v>
      </c>
      <c r="C795" s="185"/>
      <c r="D795" s="185"/>
      <c r="E795" s="185">
        <f t="shared" si="313"/>
        <v>0</v>
      </c>
      <c r="F795" s="185">
        <f t="shared" si="314"/>
        <v>0</v>
      </c>
      <c r="G795" s="184" t="s">
        <v>174</v>
      </c>
    </row>
    <row r="796" hidden="1" customHeight="1" spans="1:7">
      <c r="A796" s="182" t="s">
        <v>964</v>
      </c>
      <c r="B796" s="185">
        <v>0</v>
      </c>
      <c r="C796" s="185"/>
      <c r="D796" s="185"/>
      <c r="E796" s="185">
        <f t="shared" si="313"/>
        <v>0</v>
      </c>
      <c r="F796" s="185">
        <f t="shared" si="314"/>
        <v>0</v>
      </c>
      <c r="G796" s="184" t="s">
        <v>174</v>
      </c>
    </row>
    <row r="797" hidden="1" customHeight="1" spans="1:7">
      <c r="A797" s="182" t="s">
        <v>965</v>
      </c>
      <c r="B797" s="185">
        <v>0</v>
      </c>
      <c r="C797" s="185"/>
      <c r="D797" s="185"/>
      <c r="E797" s="185">
        <f t="shared" si="313"/>
        <v>0</v>
      </c>
      <c r="F797" s="185">
        <f t="shared" si="314"/>
        <v>0</v>
      </c>
      <c r="G797" s="184" t="s">
        <v>174</v>
      </c>
    </row>
    <row r="798" hidden="1" customHeight="1" spans="1:7">
      <c r="A798" s="182" t="s">
        <v>966</v>
      </c>
      <c r="B798" s="185">
        <v>1134.9</v>
      </c>
      <c r="C798" s="185">
        <v>137</v>
      </c>
      <c r="D798" s="185">
        <v>-765</v>
      </c>
      <c r="E798" s="185">
        <f t="shared" si="313"/>
        <v>-628</v>
      </c>
      <c r="F798" s="185">
        <f t="shared" si="314"/>
        <v>506.9</v>
      </c>
      <c r="G798" s="184" t="s">
        <v>174</v>
      </c>
    </row>
    <row r="799" hidden="1" customHeight="1" spans="1:7">
      <c r="A799" s="182" t="s">
        <v>967</v>
      </c>
      <c r="B799" s="185"/>
      <c r="C799" s="185">
        <v>10</v>
      </c>
      <c r="D799" s="185"/>
      <c r="E799" s="185">
        <f t="shared" si="313"/>
        <v>10</v>
      </c>
      <c r="F799" s="185">
        <f t="shared" si="314"/>
        <v>10</v>
      </c>
      <c r="G799" s="184" t="s">
        <v>172</v>
      </c>
    </row>
    <row r="800" hidden="1" customHeight="1" spans="1:7">
      <c r="A800" s="182" t="s">
        <v>968</v>
      </c>
      <c r="B800" s="183">
        <f>SUM(B801:B802)</f>
        <v>10667.73</v>
      </c>
      <c r="C800" s="183">
        <f t="shared" ref="B800:F800" si="315">SUM(C801:C802)</f>
        <v>3418</v>
      </c>
      <c r="D800" s="183">
        <f t="shared" si="315"/>
        <v>-645</v>
      </c>
      <c r="E800" s="183">
        <f t="shared" si="315"/>
        <v>2773</v>
      </c>
      <c r="F800" s="183">
        <f t="shared" si="315"/>
        <v>13440.73</v>
      </c>
      <c r="G800" s="184" t="s">
        <v>172</v>
      </c>
    </row>
    <row r="801" hidden="1" customHeight="1" spans="1:7">
      <c r="A801" s="182" t="s">
        <v>969</v>
      </c>
      <c r="B801" s="185">
        <v>0</v>
      </c>
      <c r="C801" s="185">
        <v>1070</v>
      </c>
      <c r="D801" s="185"/>
      <c r="E801" s="185">
        <f t="shared" ref="E801:E805" si="316">C801+D801</f>
        <v>1070</v>
      </c>
      <c r="F801" s="185">
        <f t="shared" ref="F801:F805" si="317">B801+E801</f>
        <v>1070</v>
      </c>
      <c r="G801" s="184" t="s">
        <v>174</v>
      </c>
    </row>
    <row r="802" hidden="1" customHeight="1" spans="1:7">
      <c r="A802" s="182" t="s">
        <v>970</v>
      </c>
      <c r="B802" s="185">
        <v>10667.73</v>
      </c>
      <c r="C802" s="185">
        <f>1809+539</f>
        <v>2348</v>
      </c>
      <c r="D802" s="185">
        <v>-645</v>
      </c>
      <c r="E802" s="185">
        <f t="shared" si="316"/>
        <v>1703</v>
      </c>
      <c r="F802" s="185">
        <f t="shared" si="317"/>
        <v>12370.73</v>
      </c>
      <c r="G802" s="184" t="s">
        <v>174</v>
      </c>
    </row>
    <row r="803" hidden="1" customHeight="1" spans="1:7">
      <c r="A803" s="182" t="s">
        <v>971</v>
      </c>
      <c r="B803" s="185">
        <v>527.4</v>
      </c>
      <c r="C803" s="185">
        <v>126</v>
      </c>
      <c r="D803" s="185"/>
      <c r="E803" s="185">
        <f t="shared" si="316"/>
        <v>126</v>
      </c>
      <c r="F803" s="185">
        <f t="shared" si="317"/>
        <v>653.4</v>
      </c>
      <c r="G803" s="184" t="s">
        <v>524</v>
      </c>
    </row>
    <row r="804" hidden="1" customHeight="1" spans="1:7">
      <c r="A804" s="182" t="s">
        <v>972</v>
      </c>
      <c r="B804" s="185">
        <v>0</v>
      </c>
      <c r="C804" s="185"/>
      <c r="D804" s="185"/>
      <c r="E804" s="185">
        <f t="shared" si="316"/>
        <v>0</v>
      </c>
      <c r="F804" s="185">
        <f t="shared" si="317"/>
        <v>0</v>
      </c>
      <c r="G804" s="184" t="s">
        <v>524</v>
      </c>
    </row>
    <row r="805" hidden="1" customHeight="1" spans="1:7">
      <c r="A805" s="182" t="s">
        <v>973</v>
      </c>
      <c r="B805" s="185">
        <v>9203.6</v>
      </c>
      <c r="C805" s="185">
        <f>22536+765</f>
        <v>23301</v>
      </c>
      <c r="D805" s="185"/>
      <c r="E805" s="185">
        <f t="shared" si="316"/>
        <v>23301</v>
      </c>
      <c r="F805" s="185">
        <f t="shared" si="317"/>
        <v>32504.6</v>
      </c>
      <c r="G805" s="184" t="s">
        <v>524</v>
      </c>
    </row>
    <row r="806" customHeight="1" spans="1:7">
      <c r="A806" s="179" t="s">
        <v>974</v>
      </c>
      <c r="B806" s="180">
        <f>SUM(B807,B833,B858,B886,B897,B904,B911,B914)</f>
        <v>43181.91</v>
      </c>
      <c r="C806" s="180">
        <f t="shared" ref="B806:F806" si="318">SUM(C807,C833,C858,C886,C897,C904,C911,C914)</f>
        <v>19456</v>
      </c>
      <c r="D806" s="180">
        <f t="shared" si="318"/>
        <v>-22501</v>
      </c>
      <c r="E806" s="180">
        <f t="shared" si="318"/>
        <v>-3045</v>
      </c>
      <c r="F806" s="180">
        <f t="shared" si="318"/>
        <v>40136.91</v>
      </c>
      <c r="G806" s="181" t="s">
        <v>170</v>
      </c>
    </row>
    <row r="807" hidden="1" customHeight="1" spans="1:7">
      <c r="A807" s="182" t="s">
        <v>975</v>
      </c>
      <c r="B807" s="183">
        <f>SUM(B808:B832)</f>
        <v>5229</v>
      </c>
      <c r="C807" s="183">
        <f t="shared" ref="B807:F807" si="319">SUM(C808:C832)</f>
        <v>1967</v>
      </c>
      <c r="D807" s="183">
        <f t="shared" si="319"/>
        <v>-3576</v>
      </c>
      <c r="E807" s="183">
        <f t="shared" si="319"/>
        <v>-1609</v>
      </c>
      <c r="F807" s="183">
        <f t="shared" si="319"/>
        <v>3620</v>
      </c>
      <c r="G807" s="184" t="s">
        <v>172</v>
      </c>
    </row>
    <row r="808" hidden="1" customHeight="1" spans="1:7">
      <c r="A808" s="182" t="s">
        <v>976</v>
      </c>
      <c r="B808" s="185">
        <v>0</v>
      </c>
      <c r="C808" s="185"/>
      <c r="D808" s="185"/>
      <c r="E808" s="185">
        <f t="shared" ref="E808:E832" si="320">C808+D808</f>
        <v>0</v>
      </c>
      <c r="F808" s="185">
        <f t="shared" ref="F808:F832" si="321">B808+E808</f>
        <v>0</v>
      </c>
      <c r="G808" s="184" t="s">
        <v>174</v>
      </c>
    </row>
    <row r="809" hidden="1" customHeight="1" spans="1:7">
      <c r="A809" s="182" t="s">
        <v>977</v>
      </c>
      <c r="B809" s="185">
        <v>0</v>
      </c>
      <c r="C809" s="185"/>
      <c r="D809" s="185"/>
      <c r="E809" s="185">
        <f t="shared" si="320"/>
        <v>0</v>
      </c>
      <c r="F809" s="185">
        <f t="shared" si="321"/>
        <v>0</v>
      </c>
      <c r="G809" s="184" t="s">
        <v>174</v>
      </c>
    </row>
    <row r="810" hidden="1" customHeight="1" spans="1:7">
      <c r="A810" s="182" t="s">
        <v>978</v>
      </c>
      <c r="B810" s="185">
        <v>0</v>
      </c>
      <c r="C810" s="185"/>
      <c r="D810" s="185"/>
      <c r="E810" s="185">
        <f t="shared" si="320"/>
        <v>0</v>
      </c>
      <c r="F810" s="185">
        <f t="shared" si="321"/>
        <v>0</v>
      </c>
      <c r="G810" s="184" t="s">
        <v>174</v>
      </c>
    </row>
    <row r="811" hidden="1" customHeight="1" spans="1:7">
      <c r="A811" s="182" t="s">
        <v>979</v>
      </c>
      <c r="B811" s="185">
        <v>0</v>
      </c>
      <c r="C811" s="185"/>
      <c r="D811" s="185"/>
      <c r="E811" s="185">
        <f t="shared" si="320"/>
        <v>0</v>
      </c>
      <c r="F811" s="185">
        <f t="shared" si="321"/>
        <v>0</v>
      </c>
      <c r="G811" s="184" t="s">
        <v>174</v>
      </c>
    </row>
    <row r="812" hidden="1" customHeight="1" spans="1:7">
      <c r="A812" s="182" t="s">
        <v>980</v>
      </c>
      <c r="B812" s="185">
        <v>0</v>
      </c>
      <c r="C812" s="185"/>
      <c r="D812" s="185"/>
      <c r="E812" s="185">
        <f t="shared" si="320"/>
        <v>0</v>
      </c>
      <c r="F812" s="185">
        <f t="shared" si="321"/>
        <v>0</v>
      </c>
      <c r="G812" s="184" t="s">
        <v>174</v>
      </c>
    </row>
    <row r="813" hidden="1" customHeight="1" spans="1:7">
      <c r="A813" s="182" t="s">
        <v>981</v>
      </c>
      <c r="B813" s="185">
        <v>2</v>
      </c>
      <c r="C813" s="185">
        <v>203</v>
      </c>
      <c r="D813" s="185"/>
      <c r="E813" s="185">
        <f t="shared" si="320"/>
        <v>203</v>
      </c>
      <c r="F813" s="185">
        <f t="shared" si="321"/>
        <v>205</v>
      </c>
      <c r="G813" s="184" t="s">
        <v>174</v>
      </c>
    </row>
    <row r="814" hidden="1" customHeight="1" spans="1:7">
      <c r="A814" s="182" t="s">
        <v>982</v>
      </c>
      <c r="B814" s="185">
        <v>105</v>
      </c>
      <c r="C814" s="185"/>
      <c r="D814" s="185">
        <v>-24</v>
      </c>
      <c r="E814" s="185">
        <f t="shared" si="320"/>
        <v>-24</v>
      </c>
      <c r="F814" s="185">
        <f t="shared" si="321"/>
        <v>81</v>
      </c>
      <c r="G814" s="184" t="s">
        <v>174</v>
      </c>
    </row>
    <row r="815" hidden="1" customHeight="1" spans="1:7">
      <c r="A815" s="182" t="s">
        <v>983</v>
      </c>
      <c r="B815" s="185">
        <v>0</v>
      </c>
      <c r="C815" s="185"/>
      <c r="D815" s="185"/>
      <c r="E815" s="185">
        <f t="shared" si="320"/>
        <v>0</v>
      </c>
      <c r="F815" s="185">
        <f t="shared" si="321"/>
        <v>0</v>
      </c>
      <c r="G815" s="184" t="s">
        <v>174</v>
      </c>
    </row>
    <row r="816" hidden="1" customHeight="1" spans="1:7">
      <c r="A816" s="182" t="s">
        <v>984</v>
      </c>
      <c r="B816" s="185">
        <v>0</v>
      </c>
      <c r="C816" s="185"/>
      <c r="D816" s="185"/>
      <c r="E816" s="185">
        <f t="shared" si="320"/>
        <v>0</v>
      </c>
      <c r="F816" s="185">
        <f t="shared" si="321"/>
        <v>0</v>
      </c>
      <c r="G816" s="184" t="s">
        <v>174</v>
      </c>
    </row>
    <row r="817" hidden="1" customHeight="1" spans="1:7">
      <c r="A817" s="182" t="s">
        <v>985</v>
      </c>
      <c r="B817" s="185">
        <v>0</v>
      </c>
      <c r="C817" s="185"/>
      <c r="D817" s="185"/>
      <c r="E817" s="185">
        <f t="shared" si="320"/>
        <v>0</v>
      </c>
      <c r="F817" s="185">
        <f t="shared" si="321"/>
        <v>0</v>
      </c>
      <c r="G817" s="184" t="s">
        <v>174</v>
      </c>
    </row>
    <row r="818" hidden="1" customHeight="1" spans="1:7">
      <c r="A818" s="182" t="s">
        <v>986</v>
      </c>
      <c r="B818" s="185">
        <v>0</v>
      </c>
      <c r="C818" s="185"/>
      <c r="D818" s="185"/>
      <c r="E818" s="185">
        <f t="shared" si="320"/>
        <v>0</v>
      </c>
      <c r="F818" s="185">
        <f t="shared" si="321"/>
        <v>0</v>
      </c>
      <c r="G818" s="184" t="s">
        <v>174</v>
      </c>
    </row>
    <row r="819" hidden="1" customHeight="1" spans="1:7">
      <c r="A819" s="182" t="s">
        <v>987</v>
      </c>
      <c r="B819" s="185">
        <v>10</v>
      </c>
      <c r="C819" s="185"/>
      <c r="D819" s="185">
        <v>-1</v>
      </c>
      <c r="E819" s="185">
        <f t="shared" si="320"/>
        <v>-1</v>
      </c>
      <c r="F819" s="185">
        <f t="shared" si="321"/>
        <v>9</v>
      </c>
      <c r="G819" s="184" t="s">
        <v>174</v>
      </c>
    </row>
    <row r="820" hidden="1" customHeight="1" spans="1:7">
      <c r="A820" s="182" t="s">
        <v>988</v>
      </c>
      <c r="B820" s="185">
        <v>6</v>
      </c>
      <c r="C820" s="185">
        <v>76</v>
      </c>
      <c r="D820" s="185"/>
      <c r="E820" s="185">
        <f t="shared" si="320"/>
        <v>76</v>
      </c>
      <c r="F820" s="185">
        <f t="shared" si="321"/>
        <v>82</v>
      </c>
      <c r="G820" s="184" t="s">
        <v>174</v>
      </c>
    </row>
    <row r="821" hidden="1" customHeight="1" spans="1:7">
      <c r="A821" s="182" t="s">
        <v>989</v>
      </c>
      <c r="B821" s="185">
        <v>0</v>
      </c>
      <c r="C821" s="185"/>
      <c r="D821" s="185"/>
      <c r="E821" s="185">
        <f t="shared" si="320"/>
        <v>0</v>
      </c>
      <c r="F821" s="185">
        <f t="shared" si="321"/>
        <v>0</v>
      </c>
      <c r="G821" s="184" t="s">
        <v>174</v>
      </c>
    </row>
    <row r="822" hidden="1" customHeight="1" spans="1:7">
      <c r="A822" s="182" t="s">
        <v>990</v>
      </c>
      <c r="B822" s="185">
        <v>0</v>
      </c>
      <c r="C822" s="185"/>
      <c r="D822" s="185"/>
      <c r="E822" s="185">
        <f t="shared" si="320"/>
        <v>0</v>
      </c>
      <c r="F822" s="185">
        <f t="shared" si="321"/>
        <v>0</v>
      </c>
      <c r="G822" s="184" t="s">
        <v>174</v>
      </c>
    </row>
    <row r="823" hidden="1" customHeight="1" spans="1:7">
      <c r="A823" s="182" t="s">
        <v>991</v>
      </c>
      <c r="B823" s="185">
        <v>250</v>
      </c>
      <c r="C823" s="185">
        <v>954</v>
      </c>
      <c r="D823" s="185">
        <v>-100</v>
      </c>
      <c r="E823" s="185">
        <f t="shared" si="320"/>
        <v>854</v>
      </c>
      <c r="F823" s="185">
        <f t="shared" si="321"/>
        <v>1104</v>
      </c>
      <c r="G823" s="184" t="s">
        <v>174</v>
      </c>
    </row>
    <row r="824" hidden="1" customHeight="1" spans="1:7">
      <c r="A824" s="182" t="s">
        <v>992</v>
      </c>
      <c r="B824" s="185">
        <v>0</v>
      </c>
      <c r="C824" s="185"/>
      <c r="D824" s="185"/>
      <c r="E824" s="185">
        <f t="shared" si="320"/>
        <v>0</v>
      </c>
      <c r="F824" s="185">
        <f t="shared" si="321"/>
        <v>0</v>
      </c>
      <c r="G824" s="184" t="s">
        <v>174</v>
      </c>
    </row>
    <row r="825" hidden="1" customHeight="1" spans="1:7">
      <c r="A825" s="182" t="s">
        <v>993</v>
      </c>
      <c r="B825" s="185">
        <v>0</v>
      </c>
      <c r="C825" s="185"/>
      <c r="D825" s="185"/>
      <c r="E825" s="185">
        <f t="shared" si="320"/>
        <v>0</v>
      </c>
      <c r="F825" s="185">
        <f t="shared" si="321"/>
        <v>0</v>
      </c>
      <c r="G825" s="184" t="s">
        <v>174</v>
      </c>
    </row>
    <row r="826" hidden="1" customHeight="1" spans="1:7">
      <c r="A826" s="182" t="s">
        <v>994</v>
      </c>
      <c r="B826" s="185">
        <v>526</v>
      </c>
      <c r="C826" s="185">
        <v>704</v>
      </c>
      <c r="D826" s="185"/>
      <c r="E826" s="185">
        <f t="shared" si="320"/>
        <v>704</v>
      </c>
      <c r="F826" s="185">
        <f t="shared" si="321"/>
        <v>1230</v>
      </c>
      <c r="G826" s="184" t="s">
        <v>174</v>
      </c>
    </row>
    <row r="827" hidden="1" customHeight="1" spans="1:7">
      <c r="A827" s="182" t="s">
        <v>995</v>
      </c>
      <c r="B827" s="185">
        <v>839</v>
      </c>
      <c r="C827" s="185"/>
      <c r="D827" s="185">
        <v>-42</v>
      </c>
      <c r="E827" s="185">
        <f t="shared" si="320"/>
        <v>-42</v>
      </c>
      <c r="F827" s="185">
        <f t="shared" si="321"/>
        <v>797</v>
      </c>
      <c r="G827" s="184" t="s">
        <v>174</v>
      </c>
    </row>
    <row r="828" hidden="1" customHeight="1" spans="1:7">
      <c r="A828" s="182" t="s">
        <v>996</v>
      </c>
      <c r="B828" s="185">
        <v>0</v>
      </c>
      <c r="C828" s="185">
        <v>30</v>
      </c>
      <c r="D828" s="185"/>
      <c r="E828" s="185">
        <f t="shared" si="320"/>
        <v>30</v>
      </c>
      <c r="F828" s="185">
        <f t="shared" si="321"/>
        <v>30</v>
      </c>
      <c r="G828" s="184" t="s">
        <v>174</v>
      </c>
    </row>
    <row r="829" hidden="1" customHeight="1" spans="1:7">
      <c r="A829" s="182" t="s">
        <v>997</v>
      </c>
      <c r="B829" s="185">
        <v>0</v>
      </c>
      <c r="C829" s="185"/>
      <c r="D829" s="185"/>
      <c r="E829" s="185">
        <f t="shared" si="320"/>
        <v>0</v>
      </c>
      <c r="F829" s="185">
        <f t="shared" si="321"/>
        <v>0</v>
      </c>
      <c r="G829" s="184" t="s">
        <v>174</v>
      </c>
    </row>
    <row r="830" hidden="1" customHeight="1" spans="1:7">
      <c r="A830" s="182" t="s">
        <v>998</v>
      </c>
      <c r="B830" s="185">
        <v>3</v>
      </c>
      <c r="C830" s="185"/>
      <c r="D830" s="185">
        <v>-1</v>
      </c>
      <c r="E830" s="185">
        <f t="shared" si="320"/>
        <v>-1</v>
      </c>
      <c r="F830" s="185">
        <f t="shared" si="321"/>
        <v>2</v>
      </c>
      <c r="G830" s="184" t="s">
        <v>174</v>
      </c>
    </row>
    <row r="831" hidden="1" customHeight="1" spans="1:7">
      <c r="A831" s="182" t="s">
        <v>999</v>
      </c>
      <c r="B831" s="185">
        <v>0</v>
      </c>
      <c r="C831" s="185"/>
      <c r="D831" s="185"/>
      <c r="E831" s="185">
        <f t="shared" si="320"/>
        <v>0</v>
      </c>
      <c r="F831" s="185">
        <f t="shared" si="321"/>
        <v>0</v>
      </c>
      <c r="G831" s="184" t="s">
        <v>174</v>
      </c>
    </row>
    <row r="832" hidden="1" customHeight="1" spans="1:7">
      <c r="A832" s="182" t="s">
        <v>1000</v>
      </c>
      <c r="B832" s="185">
        <v>3488</v>
      </c>
      <c r="C832" s="185"/>
      <c r="D832" s="185">
        <v>-3408</v>
      </c>
      <c r="E832" s="185">
        <f t="shared" si="320"/>
        <v>-3408</v>
      </c>
      <c r="F832" s="185">
        <f t="shared" si="321"/>
        <v>80</v>
      </c>
      <c r="G832" s="184" t="s">
        <v>174</v>
      </c>
    </row>
    <row r="833" hidden="1" customHeight="1" spans="1:7">
      <c r="A833" s="182" t="s">
        <v>1001</v>
      </c>
      <c r="B833" s="183">
        <f>SUM(B834:B857)</f>
        <v>4676.99</v>
      </c>
      <c r="C833" s="183">
        <f t="shared" ref="B833:F833" si="322">SUM(C834:C857)</f>
        <v>164</v>
      </c>
      <c r="D833" s="183">
        <f t="shared" si="322"/>
        <v>-1645</v>
      </c>
      <c r="E833" s="183">
        <f t="shared" si="322"/>
        <v>-1481</v>
      </c>
      <c r="F833" s="183">
        <f t="shared" si="322"/>
        <v>3195.99</v>
      </c>
      <c r="G833" s="184" t="s">
        <v>172</v>
      </c>
    </row>
    <row r="834" hidden="1" customHeight="1" spans="1:7">
      <c r="A834" s="182" t="s">
        <v>1002</v>
      </c>
      <c r="B834" s="185">
        <v>0</v>
      </c>
      <c r="C834" s="185"/>
      <c r="D834" s="185"/>
      <c r="E834" s="185">
        <f t="shared" ref="E834:E857" si="323">C834+D834</f>
        <v>0</v>
      </c>
      <c r="F834" s="185">
        <f t="shared" ref="F834:F857" si="324">B834+E834</f>
        <v>0</v>
      </c>
      <c r="G834" s="184" t="s">
        <v>174</v>
      </c>
    </row>
    <row r="835" hidden="1" customHeight="1" spans="1:7">
      <c r="A835" s="182" t="s">
        <v>1003</v>
      </c>
      <c r="B835" s="185">
        <v>0</v>
      </c>
      <c r="C835" s="185"/>
      <c r="D835" s="185"/>
      <c r="E835" s="185">
        <f t="shared" si="323"/>
        <v>0</v>
      </c>
      <c r="F835" s="185">
        <f t="shared" si="324"/>
        <v>0</v>
      </c>
      <c r="G835" s="184" t="s">
        <v>174</v>
      </c>
    </row>
    <row r="836" hidden="1" customHeight="1" spans="1:7">
      <c r="A836" s="182" t="s">
        <v>1004</v>
      </c>
      <c r="B836" s="185">
        <v>0</v>
      </c>
      <c r="C836" s="185"/>
      <c r="D836" s="185"/>
      <c r="E836" s="185">
        <f t="shared" si="323"/>
        <v>0</v>
      </c>
      <c r="F836" s="185">
        <f t="shared" si="324"/>
        <v>0</v>
      </c>
      <c r="G836" s="184" t="s">
        <v>174</v>
      </c>
    </row>
    <row r="837" hidden="1" customHeight="1" spans="1:7">
      <c r="A837" s="182" t="s">
        <v>1005</v>
      </c>
      <c r="B837" s="185">
        <v>0</v>
      </c>
      <c r="C837" s="185"/>
      <c r="D837" s="185"/>
      <c r="E837" s="185">
        <f t="shared" si="323"/>
        <v>0</v>
      </c>
      <c r="F837" s="185">
        <f t="shared" si="324"/>
        <v>0</v>
      </c>
      <c r="G837" s="184" t="s">
        <v>174</v>
      </c>
    </row>
    <row r="838" hidden="1" customHeight="1" spans="1:7">
      <c r="A838" s="182" t="s">
        <v>1006</v>
      </c>
      <c r="B838" s="185">
        <v>0</v>
      </c>
      <c r="C838" s="185"/>
      <c r="D838" s="185"/>
      <c r="E838" s="185">
        <f t="shared" si="323"/>
        <v>0</v>
      </c>
      <c r="F838" s="185">
        <f t="shared" si="324"/>
        <v>0</v>
      </c>
      <c r="G838" s="184" t="s">
        <v>174</v>
      </c>
    </row>
    <row r="839" hidden="1" customHeight="1" spans="1:7">
      <c r="A839" s="182" t="s">
        <v>1007</v>
      </c>
      <c r="B839" s="185">
        <v>0</v>
      </c>
      <c r="C839" s="185"/>
      <c r="D839" s="185"/>
      <c r="E839" s="185">
        <f t="shared" si="323"/>
        <v>0</v>
      </c>
      <c r="F839" s="185">
        <f t="shared" si="324"/>
        <v>0</v>
      </c>
      <c r="G839" s="184" t="s">
        <v>174</v>
      </c>
    </row>
    <row r="840" hidden="1" customHeight="1" spans="1:7">
      <c r="A840" s="182" t="s">
        <v>1008</v>
      </c>
      <c r="B840" s="185">
        <v>0</v>
      </c>
      <c r="C840" s="185"/>
      <c r="D840" s="185"/>
      <c r="E840" s="185">
        <f t="shared" si="323"/>
        <v>0</v>
      </c>
      <c r="F840" s="185">
        <f t="shared" si="324"/>
        <v>0</v>
      </c>
      <c r="G840" s="184" t="s">
        <v>174</v>
      </c>
    </row>
    <row r="841" hidden="1" customHeight="1" spans="1:7">
      <c r="A841" s="182" t="s">
        <v>1009</v>
      </c>
      <c r="B841" s="185">
        <v>1229</v>
      </c>
      <c r="C841" s="185"/>
      <c r="D841" s="185">
        <v>-621</v>
      </c>
      <c r="E841" s="185">
        <f t="shared" si="323"/>
        <v>-621</v>
      </c>
      <c r="F841" s="185">
        <f t="shared" si="324"/>
        <v>608</v>
      </c>
      <c r="G841" s="184" t="s">
        <v>174</v>
      </c>
    </row>
    <row r="842" hidden="1" customHeight="1" spans="1:7">
      <c r="A842" s="182" t="s">
        <v>1010</v>
      </c>
      <c r="B842" s="185">
        <v>0</v>
      </c>
      <c r="C842" s="185"/>
      <c r="D842" s="185"/>
      <c r="E842" s="185">
        <f t="shared" si="323"/>
        <v>0</v>
      </c>
      <c r="F842" s="185">
        <f t="shared" si="324"/>
        <v>0</v>
      </c>
      <c r="G842" s="184" t="s">
        <v>174</v>
      </c>
    </row>
    <row r="843" hidden="1" customHeight="1" spans="1:7">
      <c r="A843" s="182" t="s">
        <v>1011</v>
      </c>
      <c r="B843" s="185">
        <v>0</v>
      </c>
      <c r="C843" s="185">
        <v>155</v>
      </c>
      <c r="D843" s="185"/>
      <c r="E843" s="185">
        <f t="shared" si="323"/>
        <v>155</v>
      </c>
      <c r="F843" s="185">
        <f t="shared" si="324"/>
        <v>155</v>
      </c>
      <c r="G843" s="184" t="s">
        <v>174</v>
      </c>
    </row>
    <row r="844" hidden="1" customHeight="1" spans="1:7">
      <c r="A844" s="182" t="s">
        <v>1012</v>
      </c>
      <c r="B844" s="185">
        <v>0</v>
      </c>
      <c r="C844" s="185"/>
      <c r="D844" s="185"/>
      <c r="E844" s="185">
        <f t="shared" si="323"/>
        <v>0</v>
      </c>
      <c r="F844" s="185">
        <f t="shared" si="324"/>
        <v>0</v>
      </c>
      <c r="G844" s="184" t="s">
        <v>174</v>
      </c>
    </row>
    <row r="845" hidden="1" customHeight="1" spans="1:7">
      <c r="A845" s="182" t="s">
        <v>1013</v>
      </c>
      <c r="B845" s="185">
        <v>40</v>
      </c>
      <c r="C845" s="185"/>
      <c r="D845" s="185">
        <v>-40</v>
      </c>
      <c r="E845" s="185">
        <f t="shared" si="323"/>
        <v>-40</v>
      </c>
      <c r="F845" s="185">
        <f t="shared" si="324"/>
        <v>0</v>
      </c>
      <c r="G845" s="184" t="s">
        <v>174</v>
      </c>
    </row>
    <row r="846" hidden="1" customHeight="1" spans="1:7">
      <c r="A846" s="182" t="s">
        <v>1014</v>
      </c>
      <c r="B846" s="185">
        <v>0</v>
      </c>
      <c r="C846" s="185"/>
      <c r="D846" s="185"/>
      <c r="E846" s="185">
        <f t="shared" si="323"/>
        <v>0</v>
      </c>
      <c r="F846" s="185">
        <f t="shared" si="324"/>
        <v>0</v>
      </c>
      <c r="G846" s="184" t="s">
        <v>174</v>
      </c>
    </row>
    <row r="847" hidden="1" customHeight="1" spans="1:7">
      <c r="A847" s="182" t="s">
        <v>1015</v>
      </c>
      <c r="B847" s="185">
        <v>0</v>
      </c>
      <c r="C847" s="185"/>
      <c r="D847" s="185"/>
      <c r="E847" s="185">
        <f t="shared" si="323"/>
        <v>0</v>
      </c>
      <c r="F847" s="185">
        <f t="shared" si="324"/>
        <v>0</v>
      </c>
      <c r="G847" s="184" t="s">
        <v>174</v>
      </c>
    </row>
    <row r="848" hidden="1" customHeight="1" spans="1:7">
      <c r="A848" s="182" t="s">
        <v>1016</v>
      </c>
      <c r="B848" s="185">
        <v>0</v>
      </c>
      <c r="C848" s="185"/>
      <c r="D848" s="185"/>
      <c r="E848" s="185">
        <f t="shared" si="323"/>
        <v>0</v>
      </c>
      <c r="F848" s="185">
        <f t="shared" si="324"/>
        <v>0</v>
      </c>
      <c r="G848" s="184" t="s">
        <v>174</v>
      </c>
    </row>
    <row r="849" hidden="1" customHeight="1" spans="1:7">
      <c r="A849" s="182" t="s">
        <v>1017</v>
      </c>
      <c r="B849" s="185">
        <v>0</v>
      </c>
      <c r="C849" s="185"/>
      <c r="D849" s="185"/>
      <c r="E849" s="185">
        <f t="shared" si="323"/>
        <v>0</v>
      </c>
      <c r="F849" s="185">
        <f t="shared" si="324"/>
        <v>0</v>
      </c>
      <c r="G849" s="184" t="s">
        <v>174</v>
      </c>
    </row>
    <row r="850" hidden="1" customHeight="1" spans="1:7">
      <c r="A850" s="182" t="s">
        <v>1018</v>
      </c>
      <c r="B850" s="185">
        <v>0</v>
      </c>
      <c r="C850" s="185"/>
      <c r="D850" s="185"/>
      <c r="E850" s="185">
        <f t="shared" si="323"/>
        <v>0</v>
      </c>
      <c r="F850" s="185">
        <f t="shared" si="324"/>
        <v>0</v>
      </c>
      <c r="G850" s="184" t="s">
        <v>174</v>
      </c>
    </row>
    <row r="851" hidden="1" customHeight="1" spans="1:7">
      <c r="A851" s="182" t="s">
        <v>1019</v>
      </c>
      <c r="B851" s="185">
        <v>64</v>
      </c>
      <c r="C851" s="185"/>
      <c r="D851" s="185">
        <v>-64</v>
      </c>
      <c r="E851" s="185">
        <f t="shared" si="323"/>
        <v>-64</v>
      </c>
      <c r="F851" s="185">
        <f t="shared" si="324"/>
        <v>0</v>
      </c>
      <c r="G851" s="184" t="s">
        <v>174</v>
      </c>
    </row>
    <row r="852" hidden="1" customHeight="1" spans="1:7">
      <c r="A852" s="182" t="s">
        <v>1020</v>
      </c>
      <c r="B852" s="185">
        <v>0</v>
      </c>
      <c r="C852" s="185"/>
      <c r="D852" s="185"/>
      <c r="E852" s="185">
        <f t="shared" si="323"/>
        <v>0</v>
      </c>
      <c r="F852" s="185">
        <f t="shared" si="324"/>
        <v>0</v>
      </c>
      <c r="G852" s="184" t="s">
        <v>174</v>
      </c>
    </row>
    <row r="853" hidden="1" customHeight="1" spans="1:7">
      <c r="A853" s="182" t="s">
        <v>1021</v>
      </c>
      <c r="B853" s="185">
        <v>109.99</v>
      </c>
      <c r="C853" s="185">
        <v>9</v>
      </c>
      <c r="D853" s="185">
        <v>-13</v>
      </c>
      <c r="E853" s="185">
        <f t="shared" si="323"/>
        <v>-4</v>
      </c>
      <c r="F853" s="185">
        <f t="shared" si="324"/>
        <v>105.99</v>
      </c>
      <c r="G853" s="184" t="s">
        <v>174</v>
      </c>
    </row>
    <row r="854" hidden="1" customHeight="1" spans="1:7">
      <c r="A854" s="182" t="s">
        <v>1022</v>
      </c>
      <c r="B854" s="185">
        <v>0</v>
      </c>
      <c r="C854" s="185"/>
      <c r="D854" s="185"/>
      <c r="E854" s="185">
        <f t="shared" si="323"/>
        <v>0</v>
      </c>
      <c r="F854" s="185">
        <f t="shared" si="324"/>
        <v>0</v>
      </c>
      <c r="G854" s="184" t="s">
        <v>174</v>
      </c>
    </row>
    <row r="855" hidden="1" customHeight="1" spans="1:7">
      <c r="A855" s="182" t="s">
        <v>1023</v>
      </c>
      <c r="B855" s="185">
        <v>0</v>
      </c>
      <c r="C855" s="185"/>
      <c r="D855" s="185"/>
      <c r="E855" s="185">
        <f t="shared" si="323"/>
        <v>0</v>
      </c>
      <c r="F855" s="185">
        <f t="shared" si="324"/>
        <v>0</v>
      </c>
      <c r="G855" s="184" t="s">
        <v>174</v>
      </c>
    </row>
    <row r="856" hidden="1" customHeight="1" spans="1:7">
      <c r="A856" s="182" t="s">
        <v>1024</v>
      </c>
      <c r="B856" s="185">
        <v>0</v>
      </c>
      <c r="C856" s="185"/>
      <c r="D856" s="185"/>
      <c r="E856" s="185">
        <f t="shared" si="323"/>
        <v>0</v>
      </c>
      <c r="F856" s="185">
        <f t="shared" si="324"/>
        <v>0</v>
      </c>
      <c r="G856" s="184" t="s">
        <v>174</v>
      </c>
    </row>
    <row r="857" hidden="1" customHeight="1" spans="1:7">
      <c r="A857" s="182" t="s">
        <v>1025</v>
      </c>
      <c r="B857" s="185">
        <v>3234</v>
      </c>
      <c r="C857" s="185"/>
      <c r="D857" s="185">
        <v>-907</v>
      </c>
      <c r="E857" s="185">
        <f t="shared" si="323"/>
        <v>-907</v>
      </c>
      <c r="F857" s="185">
        <f t="shared" si="324"/>
        <v>2327</v>
      </c>
      <c r="G857" s="184" t="s">
        <v>174</v>
      </c>
    </row>
    <row r="858" hidden="1" customHeight="1" spans="1:7">
      <c r="A858" s="182" t="s">
        <v>1026</v>
      </c>
      <c r="B858" s="183">
        <f>SUM(B859:B885)</f>
        <v>10180.5</v>
      </c>
      <c r="C858" s="183">
        <f t="shared" ref="B858:F858" si="325">SUM(C859:C885)</f>
        <v>698</v>
      </c>
      <c r="D858" s="183">
        <f t="shared" si="325"/>
        <v>-8464</v>
      </c>
      <c r="E858" s="183">
        <f t="shared" si="325"/>
        <v>-7766</v>
      </c>
      <c r="F858" s="183">
        <f t="shared" si="325"/>
        <v>2414.5</v>
      </c>
      <c r="G858" s="184" t="s">
        <v>172</v>
      </c>
    </row>
    <row r="859" hidden="1" customHeight="1" spans="1:7">
      <c r="A859" s="182" t="s">
        <v>1027</v>
      </c>
      <c r="B859" s="185">
        <v>0</v>
      </c>
      <c r="C859" s="185"/>
      <c r="D859" s="185"/>
      <c r="E859" s="185">
        <f t="shared" ref="E859:E885" si="326">C859+D859</f>
        <v>0</v>
      </c>
      <c r="F859" s="185">
        <f t="shared" ref="F859:F885" si="327">B859+E859</f>
        <v>0</v>
      </c>
      <c r="G859" s="184" t="s">
        <v>174</v>
      </c>
    </row>
    <row r="860" hidden="1" customHeight="1" spans="1:7">
      <c r="A860" s="182" t="s">
        <v>1028</v>
      </c>
      <c r="B860" s="185">
        <v>0</v>
      </c>
      <c r="C860" s="185"/>
      <c r="D860" s="185"/>
      <c r="E860" s="185">
        <f t="shared" si="326"/>
        <v>0</v>
      </c>
      <c r="F860" s="185">
        <f t="shared" si="327"/>
        <v>0</v>
      </c>
      <c r="G860" s="184" t="s">
        <v>174</v>
      </c>
    </row>
    <row r="861" hidden="1" customHeight="1" spans="1:7">
      <c r="A861" s="182" t="s">
        <v>1029</v>
      </c>
      <c r="B861" s="185">
        <v>0</v>
      </c>
      <c r="C861" s="185"/>
      <c r="D861" s="185"/>
      <c r="E861" s="185">
        <f t="shared" si="326"/>
        <v>0</v>
      </c>
      <c r="F861" s="185">
        <f t="shared" si="327"/>
        <v>0</v>
      </c>
      <c r="G861" s="184" t="s">
        <v>174</v>
      </c>
    </row>
    <row r="862" hidden="1" customHeight="1" spans="1:7">
      <c r="A862" s="182" t="s">
        <v>1030</v>
      </c>
      <c r="B862" s="185">
        <v>5</v>
      </c>
      <c r="C862" s="185"/>
      <c r="D862" s="185"/>
      <c r="E862" s="185">
        <f t="shared" si="326"/>
        <v>0</v>
      </c>
      <c r="F862" s="185">
        <f t="shared" si="327"/>
        <v>5</v>
      </c>
      <c r="G862" s="184" t="s">
        <v>174</v>
      </c>
    </row>
    <row r="863" hidden="1" customHeight="1" spans="1:7">
      <c r="A863" s="182" t="s">
        <v>1031</v>
      </c>
      <c r="B863" s="185">
        <v>7607</v>
      </c>
      <c r="C863" s="185"/>
      <c r="D863" s="185">
        <v>-6146</v>
      </c>
      <c r="E863" s="185">
        <f t="shared" si="326"/>
        <v>-6146</v>
      </c>
      <c r="F863" s="185">
        <f t="shared" si="327"/>
        <v>1461</v>
      </c>
      <c r="G863" s="184" t="s">
        <v>174</v>
      </c>
    </row>
    <row r="864" hidden="1" customHeight="1" spans="1:7">
      <c r="A864" s="182" t="s">
        <v>1032</v>
      </c>
      <c r="B864" s="185">
        <v>5</v>
      </c>
      <c r="C864" s="185"/>
      <c r="D864" s="185"/>
      <c r="E864" s="185">
        <f t="shared" si="326"/>
        <v>0</v>
      </c>
      <c r="F864" s="185">
        <f t="shared" si="327"/>
        <v>5</v>
      </c>
      <c r="G864" s="184" t="s">
        <v>174</v>
      </c>
    </row>
    <row r="865" hidden="1" customHeight="1" spans="1:7">
      <c r="A865" s="182" t="s">
        <v>1033</v>
      </c>
      <c r="B865" s="185">
        <v>0</v>
      </c>
      <c r="C865" s="185"/>
      <c r="D865" s="185"/>
      <c r="E865" s="185">
        <f t="shared" si="326"/>
        <v>0</v>
      </c>
      <c r="F865" s="185">
        <f t="shared" si="327"/>
        <v>0</v>
      </c>
      <c r="G865" s="184" t="s">
        <v>174</v>
      </c>
    </row>
    <row r="866" hidden="1" customHeight="1" spans="1:7">
      <c r="A866" s="182" t="s">
        <v>1034</v>
      </c>
      <c r="B866" s="185">
        <v>400</v>
      </c>
      <c r="C866" s="185"/>
      <c r="D866" s="185">
        <v>-400</v>
      </c>
      <c r="E866" s="185">
        <f t="shared" si="326"/>
        <v>-400</v>
      </c>
      <c r="F866" s="185">
        <f t="shared" si="327"/>
        <v>0</v>
      </c>
      <c r="G866" s="184" t="s">
        <v>174</v>
      </c>
    </row>
    <row r="867" hidden="1" customHeight="1" spans="1:7">
      <c r="A867" s="182" t="s">
        <v>1035</v>
      </c>
      <c r="B867" s="185">
        <v>20</v>
      </c>
      <c r="C867" s="185">
        <v>30</v>
      </c>
      <c r="D867" s="185"/>
      <c r="E867" s="185">
        <f t="shared" si="326"/>
        <v>30</v>
      </c>
      <c r="F867" s="185">
        <f t="shared" si="327"/>
        <v>50</v>
      </c>
      <c r="G867" s="184" t="s">
        <v>174</v>
      </c>
    </row>
    <row r="868" hidden="1" customHeight="1" spans="1:7">
      <c r="A868" s="182" t="s">
        <v>1036</v>
      </c>
      <c r="B868" s="185">
        <v>0</v>
      </c>
      <c r="C868" s="185"/>
      <c r="D868" s="185"/>
      <c r="E868" s="185">
        <f t="shared" si="326"/>
        <v>0</v>
      </c>
      <c r="F868" s="185">
        <f t="shared" si="327"/>
        <v>0</v>
      </c>
      <c r="G868" s="184" t="s">
        <v>174</v>
      </c>
    </row>
    <row r="869" hidden="1" customHeight="1" spans="1:7">
      <c r="A869" s="182" t="s">
        <v>1037</v>
      </c>
      <c r="B869" s="185">
        <v>0</v>
      </c>
      <c r="C869" s="185"/>
      <c r="D869" s="185"/>
      <c r="E869" s="185">
        <f t="shared" si="326"/>
        <v>0</v>
      </c>
      <c r="F869" s="185">
        <f t="shared" si="327"/>
        <v>0</v>
      </c>
      <c r="G869" s="184" t="s">
        <v>174</v>
      </c>
    </row>
    <row r="870" hidden="1" customHeight="1" spans="1:7">
      <c r="A870" s="182" t="s">
        <v>1038</v>
      </c>
      <c r="B870" s="185">
        <v>0</v>
      </c>
      <c r="C870" s="185"/>
      <c r="D870" s="185"/>
      <c r="E870" s="185">
        <f t="shared" si="326"/>
        <v>0</v>
      </c>
      <c r="F870" s="185">
        <f t="shared" si="327"/>
        <v>0</v>
      </c>
      <c r="G870" s="184" t="s">
        <v>174</v>
      </c>
    </row>
    <row r="871" hidden="1" customHeight="1" spans="1:7">
      <c r="A871" s="182" t="s">
        <v>1039</v>
      </c>
      <c r="B871" s="185">
        <v>0</v>
      </c>
      <c r="C871" s="185"/>
      <c r="D871" s="185"/>
      <c r="E871" s="185">
        <f t="shared" si="326"/>
        <v>0</v>
      </c>
      <c r="F871" s="185">
        <f t="shared" si="327"/>
        <v>0</v>
      </c>
      <c r="G871" s="184" t="s">
        <v>174</v>
      </c>
    </row>
    <row r="872" hidden="1" customHeight="1" spans="1:7">
      <c r="A872" s="182" t="s">
        <v>1040</v>
      </c>
      <c r="B872" s="185">
        <v>13</v>
      </c>
      <c r="C872" s="185">
        <v>4</v>
      </c>
      <c r="D872" s="185"/>
      <c r="E872" s="185">
        <f t="shared" si="326"/>
        <v>4</v>
      </c>
      <c r="F872" s="185">
        <f t="shared" si="327"/>
        <v>17</v>
      </c>
      <c r="G872" s="184" t="s">
        <v>174</v>
      </c>
    </row>
    <row r="873" hidden="1" customHeight="1" spans="1:7">
      <c r="A873" s="182" t="s">
        <v>1041</v>
      </c>
      <c r="B873" s="185">
        <v>54</v>
      </c>
      <c r="C873" s="185">
        <v>226</v>
      </c>
      <c r="D873" s="185"/>
      <c r="E873" s="185">
        <f t="shared" si="326"/>
        <v>226</v>
      </c>
      <c r="F873" s="185">
        <f t="shared" si="327"/>
        <v>280</v>
      </c>
      <c r="G873" s="184" t="s">
        <v>174</v>
      </c>
    </row>
    <row r="874" hidden="1" customHeight="1" spans="1:7">
      <c r="A874" s="182" t="s">
        <v>1042</v>
      </c>
      <c r="B874" s="185">
        <v>0</v>
      </c>
      <c r="C874" s="185"/>
      <c r="D874" s="185"/>
      <c r="E874" s="185">
        <f t="shared" si="326"/>
        <v>0</v>
      </c>
      <c r="F874" s="185">
        <f t="shared" si="327"/>
        <v>0</v>
      </c>
      <c r="G874" s="184" t="s">
        <v>174</v>
      </c>
    </row>
    <row r="875" hidden="1" customHeight="1" spans="1:7">
      <c r="A875" s="182" t="s">
        <v>1043</v>
      </c>
      <c r="B875" s="185">
        <v>0</v>
      </c>
      <c r="C875" s="185"/>
      <c r="D875" s="185"/>
      <c r="E875" s="185">
        <f t="shared" si="326"/>
        <v>0</v>
      </c>
      <c r="F875" s="185">
        <f t="shared" si="327"/>
        <v>0</v>
      </c>
      <c r="G875" s="184" t="s">
        <v>174</v>
      </c>
    </row>
    <row r="876" hidden="1" customHeight="1" spans="1:7">
      <c r="A876" s="182" t="s">
        <v>1044</v>
      </c>
      <c r="B876" s="185">
        <v>0</v>
      </c>
      <c r="C876" s="185"/>
      <c r="D876" s="185"/>
      <c r="E876" s="185">
        <f t="shared" si="326"/>
        <v>0</v>
      </c>
      <c r="F876" s="185">
        <f t="shared" si="327"/>
        <v>0</v>
      </c>
      <c r="G876" s="184" t="s">
        <v>174</v>
      </c>
    </row>
    <row r="877" hidden="1" customHeight="1" spans="1:7">
      <c r="A877" s="182" t="s">
        <v>1045</v>
      </c>
      <c r="B877" s="185">
        <v>0</v>
      </c>
      <c r="C877" s="185">
        <v>10</v>
      </c>
      <c r="D877" s="185"/>
      <c r="E877" s="185">
        <f t="shared" si="326"/>
        <v>10</v>
      </c>
      <c r="F877" s="185">
        <f t="shared" si="327"/>
        <v>10</v>
      </c>
      <c r="G877" s="184" t="s">
        <v>174</v>
      </c>
    </row>
    <row r="878" hidden="1" customHeight="1" spans="1:7">
      <c r="A878" s="182" t="s">
        <v>1046</v>
      </c>
      <c r="B878" s="185">
        <v>0</v>
      </c>
      <c r="C878" s="185">
        <v>228</v>
      </c>
      <c r="D878" s="185"/>
      <c r="E878" s="185">
        <f t="shared" si="326"/>
        <v>228</v>
      </c>
      <c r="F878" s="185">
        <f t="shared" si="327"/>
        <v>228</v>
      </c>
      <c r="G878" s="184" t="s">
        <v>174</v>
      </c>
    </row>
    <row r="879" hidden="1" customHeight="1" spans="1:7">
      <c r="A879" s="182" t="s">
        <v>1047</v>
      </c>
      <c r="B879" s="185">
        <v>0</v>
      </c>
      <c r="C879" s="185"/>
      <c r="D879" s="185"/>
      <c r="E879" s="185">
        <f t="shared" si="326"/>
        <v>0</v>
      </c>
      <c r="F879" s="185">
        <f t="shared" si="327"/>
        <v>0</v>
      </c>
      <c r="G879" s="184" t="s">
        <v>174</v>
      </c>
    </row>
    <row r="880" hidden="1" customHeight="1" spans="1:7">
      <c r="A880" s="182" t="s">
        <v>1048</v>
      </c>
      <c r="B880" s="185">
        <v>0</v>
      </c>
      <c r="C880" s="185"/>
      <c r="D880" s="185"/>
      <c r="E880" s="185">
        <f t="shared" si="326"/>
        <v>0</v>
      </c>
      <c r="F880" s="185">
        <f t="shared" si="327"/>
        <v>0</v>
      </c>
      <c r="G880" s="184" t="s">
        <v>174</v>
      </c>
    </row>
    <row r="881" hidden="1" customHeight="1" spans="1:7">
      <c r="A881" s="182" t="s">
        <v>1049</v>
      </c>
      <c r="B881" s="185">
        <v>0</v>
      </c>
      <c r="C881" s="185">
        <v>200</v>
      </c>
      <c r="D881" s="185"/>
      <c r="E881" s="185">
        <f t="shared" si="326"/>
        <v>200</v>
      </c>
      <c r="F881" s="185">
        <f t="shared" si="327"/>
        <v>200</v>
      </c>
      <c r="G881" s="184" t="s">
        <v>174</v>
      </c>
    </row>
    <row r="882" hidden="1" customHeight="1" spans="1:7">
      <c r="A882" s="182" t="s">
        <v>1050</v>
      </c>
      <c r="B882" s="185">
        <v>426</v>
      </c>
      <c r="C882" s="185"/>
      <c r="D882" s="185">
        <v>-426</v>
      </c>
      <c r="E882" s="185">
        <f t="shared" si="326"/>
        <v>-426</v>
      </c>
      <c r="F882" s="185">
        <f t="shared" si="327"/>
        <v>0</v>
      </c>
      <c r="G882" s="184" t="s">
        <v>174</v>
      </c>
    </row>
    <row r="883" hidden="1" customHeight="1" spans="1:7">
      <c r="A883" s="182" t="s">
        <v>1051</v>
      </c>
      <c r="B883" s="185">
        <v>0</v>
      </c>
      <c r="C883" s="185"/>
      <c r="D883" s="185"/>
      <c r="E883" s="185">
        <f t="shared" si="326"/>
        <v>0</v>
      </c>
      <c r="F883" s="185">
        <f t="shared" si="327"/>
        <v>0</v>
      </c>
      <c r="G883" s="184" t="s">
        <v>174</v>
      </c>
    </row>
    <row r="884" hidden="1" customHeight="1" spans="1:7">
      <c r="A884" s="182" t="s">
        <v>1052</v>
      </c>
      <c r="B884" s="185">
        <v>0</v>
      </c>
      <c r="C884" s="185"/>
      <c r="D884" s="185"/>
      <c r="E884" s="185">
        <f t="shared" si="326"/>
        <v>0</v>
      </c>
      <c r="F884" s="185">
        <f t="shared" si="327"/>
        <v>0</v>
      </c>
      <c r="G884" s="184" t="s">
        <v>174</v>
      </c>
    </row>
    <row r="885" hidden="1" customHeight="1" spans="1:7">
      <c r="A885" s="182" t="s">
        <v>1053</v>
      </c>
      <c r="B885" s="185">
        <v>1650.5</v>
      </c>
      <c r="C885" s="185"/>
      <c r="D885" s="185">
        <v>-1492</v>
      </c>
      <c r="E885" s="185">
        <f t="shared" si="326"/>
        <v>-1492</v>
      </c>
      <c r="F885" s="185">
        <f t="shared" si="327"/>
        <v>158.5</v>
      </c>
      <c r="G885" s="184" t="s">
        <v>174</v>
      </c>
    </row>
    <row r="886" hidden="1" customHeight="1" spans="1:7">
      <c r="A886" s="182" t="s">
        <v>1054</v>
      </c>
      <c r="B886" s="183">
        <f>SUM(B887:B896)</f>
        <v>21078.15</v>
      </c>
      <c r="C886" s="183">
        <f t="shared" ref="B886:F886" si="328">SUM(C887:C896)</f>
        <v>15337</v>
      </c>
      <c r="D886" s="183">
        <f t="shared" si="328"/>
        <v>-8000</v>
      </c>
      <c r="E886" s="183">
        <f t="shared" si="328"/>
        <v>7337</v>
      </c>
      <c r="F886" s="183">
        <f t="shared" si="328"/>
        <v>28415.15</v>
      </c>
      <c r="G886" s="184" t="s">
        <v>172</v>
      </c>
    </row>
    <row r="887" hidden="1" customHeight="1" spans="1:7">
      <c r="A887" s="182" t="s">
        <v>1055</v>
      </c>
      <c r="B887" s="185">
        <v>0</v>
      </c>
      <c r="C887" s="185"/>
      <c r="D887" s="185"/>
      <c r="E887" s="185">
        <f t="shared" ref="E887:E896" si="329">C887+D887</f>
        <v>0</v>
      </c>
      <c r="F887" s="185">
        <f t="shared" ref="F887:F896" si="330">B887+E887</f>
        <v>0</v>
      </c>
      <c r="G887" s="184" t="s">
        <v>174</v>
      </c>
    </row>
    <row r="888" hidden="1" customHeight="1" spans="1:7">
      <c r="A888" s="182" t="s">
        <v>1056</v>
      </c>
      <c r="B888" s="185">
        <v>5</v>
      </c>
      <c r="C888" s="185"/>
      <c r="D888" s="185"/>
      <c r="E888" s="185">
        <f t="shared" si="329"/>
        <v>0</v>
      </c>
      <c r="F888" s="185">
        <f t="shared" si="330"/>
        <v>5</v>
      </c>
      <c r="G888" s="184" t="s">
        <v>174</v>
      </c>
    </row>
    <row r="889" hidden="1" customHeight="1" spans="1:7">
      <c r="A889" s="182" t="s">
        <v>1057</v>
      </c>
      <c r="B889" s="185">
        <v>0</v>
      </c>
      <c r="C889" s="185"/>
      <c r="D889" s="185"/>
      <c r="E889" s="185">
        <f t="shared" si="329"/>
        <v>0</v>
      </c>
      <c r="F889" s="185">
        <f t="shared" si="330"/>
        <v>0</v>
      </c>
      <c r="G889" s="184" t="s">
        <v>174</v>
      </c>
    </row>
    <row r="890" hidden="1" customHeight="1" spans="1:7">
      <c r="A890" s="182" t="s">
        <v>1058</v>
      </c>
      <c r="B890" s="185">
        <v>218</v>
      </c>
      <c r="C890" s="185">
        <v>8366</v>
      </c>
      <c r="D890" s="185"/>
      <c r="E890" s="185">
        <f t="shared" si="329"/>
        <v>8366</v>
      </c>
      <c r="F890" s="185">
        <f t="shared" si="330"/>
        <v>8584</v>
      </c>
      <c r="G890" s="184" t="s">
        <v>174</v>
      </c>
    </row>
    <row r="891" hidden="1" customHeight="1" spans="1:7">
      <c r="A891" s="182" t="s">
        <v>1059</v>
      </c>
      <c r="B891" s="185">
        <v>90</v>
      </c>
      <c r="C891" s="185">
        <v>5786</v>
      </c>
      <c r="D891" s="185"/>
      <c r="E891" s="185">
        <f t="shared" si="329"/>
        <v>5786</v>
      </c>
      <c r="F891" s="185">
        <f t="shared" si="330"/>
        <v>5876</v>
      </c>
      <c r="G891" s="184" t="s">
        <v>174</v>
      </c>
    </row>
    <row r="892" hidden="1" customHeight="1" spans="1:7">
      <c r="A892" s="182" t="s">
        <v>1060</v>
      </c>
      <c r="B892" s="185">
        <v>0</v>
      </c>
      <c r="C892" s="185"/>
      <c r="D892" s="185"/>
      <c r="E892" s="185">
        <f t="shared" si="329"/>
        <v>0</v>
      </c>
      <c r="F892" s="185">
        <f t="shared" si="330"/>
        <v>0</v>
      </c>
      <c r="G892" s="184" t="s">
        <v>174</v>
      </c>
    </row>
    <row r="893" hidden="1" customHeight="1" spans="1:7">
      <c r="A893" s="182" t="s">
        <v>1061</v>
      </c>
      <c r="B893" s="185">
        <v>0</v>
      </c>
      <c r="C893" s="185">
        <v>405</v>
      </c>
      <c r="D893" s="185"/>
      <c r="E893" s="185">
        <f t="shared" si="329"/>
        <v>405</v>
      </c>
      <c r="F893" s="185">
        <f t="shared" si="330"/>
        <v>405</v>
      </c>
      <c r="G893" s="184" t="s">
        <v>174</v>
      </c>
    </row>
    <row r="894" hidden="1" customHeight="1" spans="1:7">
      <c r="A894" s="182" t="s">
        <v>1062</v>
      </c>
      <c r="B894" s="185">
        <v>0</v>
      </c>
      <c r="C894" s="185"/>
      <c r="D894" s="185"/>
      <c r="E894" s="185">
        <f t="shared" si="329"/>
        <v>0</v>
      </c>
      <c r="F894" s="185">
        <f t="shared" si="330"/>
        <v>0</v>
      </c>
      <c r="G894" s="184" t="s">
        <v>174</v>
      </c>
    </row>
    <row r="895" hidden="1" customHeight="1" spans="1:7">
      <c r="A895" s="182" t="s">
        <v>1063</v>
      </c>
      <c r="B895" s="185">
        <v>0</v>
      </c>
      <c r="C895" s="185"/>
      <c r="D895" s="185"/>
      <c r="E895" s="185">
        <f t="shared" si="329"/>
        <v>0</v>
      </c>
      <c r="F895" s="185">
        <f t="shared" si="330"/>
        <v>0</v>
      </c>
      <c r="G895" s="184" t="s">
        <v>174</v>
      </c>
    </row>
    <row r="896" hidden="1" customHeight="1" spans="1:7">
      <c r="A896" s="182" t="s">
        <v>1064</v>
      </c>
      <c r="B896" s="185">
        <v>20765.15</v>
      </c>
      <c r="C896" s="185">
        <v>780</v>
      </c>
      <c r="D896" s="185">
        <v>-8000</v>
      </c>
      <c r="E896" s="185">
        <f t="shared" si="329"/>
        <v>-7220</v>
      </c>
      <c r="F896" s="185">
        <f t="shared" si="330"/>
        <v>13545.15</v>
      </c>
      <c r="G896" s="184" t="s">
        <v>174</v>
      </c>
    </row>
    <row r="897" hidden="1" customHeight="1" spans="1:7">
      <c r="A897" s="182" t="s">
        <v>1065</v>
      </c>
      <c r="B897" s="183">
        <f>SUM(B898:B903)</f>
        <v>23</v>
      </c>
      <c r="C897" s="183">
        <f t="shared" ref="B897:F897" si="331">SUM(C898:C903)</f>
        <v>298</v>
      </c>
      <c r="D897" s="183">
        <f t="shared" si="331"/>
        <v>-13</v>
      </c>
      <c r="E897" s="183">
        <f t="shared" si="331"/>
        <v>285</v>
      </c>
      <c r="F897" s="183">
        <f t="shared" si="331"/>
        <v>308</v>
      </c>
      <c r="G897" s="184" t="s">
        <v>172</v>
      </c>
    </row>
    <row r="898" hidden="1" customHeight="1" spans="1:7">
      <c r="A898" s="182" t="s">
        <v>1066</v>
      </c>
      <c r="B898" s="185">
        <v>15</v>
      </c>
      <c r="C898" s="185"/>
      <c r="D898" s="185">
        <v>-13</v>
      </c>
      <c r="E898" s="185">
        <f t="shared" ref="E898:E903" si="332">C898+D898</f>
        <v>-13</v>
      </c>
      <c r="F898" s="185">
        <f t="shared" ref="F898:F903" si="333">B898+E898</f>
        <v>2</v>
      </c>
      <c r="G898" s="184" t="s">
        <v>174</v>
      </c>
    </row>
    <row r="899" hidden="1" customHeight="1" spans="1:7">
      <c r="A899" s="182" t="s">
        <v>1067</v>
      </c>
      <c r="B899" s="185">
        <v>0</v>
      </c>
      <c r="C899" s="185"/>
      <c r="D899" s="185"/>
      <c r="E899" s="185">
        <f t="shared" si="332"/>
        <v>0</v>
      </c>
      <c r="F899" s="185">
        <f t="shared" si="333"/>
        <v>0</v>
      </c>
      <c r="G899" s="184" t="s">
        <v>174</v>
      </c>
    </row>
    <row r="900" hidden="1" customHeight="1" spans="1:7">
      <c r="A900" s="182" t="s">
        <v>1068</v>
      </c>
      <c r="B900" s="185">
        <v>0</v>
      </c>
      <c r="C900" s="185">
        <v>106</v>
      </c>
      <c r="D900" s="185"/>
      <c r="E900" s="185">
        <f t="shared" si="332"/>
        <v>106</v>
      </c>
      <c r="F900" s="185">
        <f t="shared" si="333"/>
        <v>106</v>
      </c>
      <c r="G900" s="184" t="s">
        <v>174</v>
      </c>
    </row>
    <row r="901" hidden="1" customHeight="1" spans="1:7">
      <c r="A901" s="182" t="s">
        <v>1069</v>
      </c>
      <c r="B901" s="185">
        <v>0</v>
      </c>
      <c r="C901" s="185"/>
      <c r="D901" s="185"/>
      <c r="E901" s="185">
        <f t="shared" si="332"/>
        <v>0</v>
      </c>
      <c r="F901" s="185">
        <f t="shared" si="333"/>
        <v>0</v>
      </c>
      <c r="G901" s="184" t="s">
        <v>174</v>
      </c>
    </row>
    <row r="902" hidden="1" customHeight="1" spans="1:7">
      <c r="A902" s="182" t="s">
        <v>1070</v>
      </c>
      <c r="B902" s="185">
        <v>0</v>
      </c>
      <c r="C902" s="185"/>
      <c r="D902" s="185"/>
      <c r="E902" s="185">
        <f t="shared" si="332"/>
        <v>0</v>
      </c>
      <c r="F902" s="185">
        <f t="shared" si="333"/>
        <v>0</v>
      </c>
      <c r="G902" s="184" t="s">
        <v>174</v>
      </c>
    </row>
    <row r="903" hidden="1" customHeight="1" spans="1:7">
      <c r="A903" s="182" t="s">
        <v>1071</v>
      </c>
      <c r="B903" s="185">
        <v>8</v>
      </c>
      <c r="C903" s="185">
        <v>192</v>
      </c>
      <c r="D903" s="185"/>
      <c r="E903" s="185">
        <f t="shared" si="332"/>
        <v>192</v>
      </c>
      <c r="F903" s="185">
        <f t="shared" si="333"/>
        <v>200</v>
      </c>
      <c r="G903" s="184" t="s">
        <v>174</v>
      </c>
    </row>
    <row r="904" hidden="1" customHeight="1" spans="1:7">
      <c r="A904" s="182" t="s">
        <v>1072</v>
      </c>
      <c r="B904" s="183">
        <f>SUM(B905:B910)</f>
        <v>1986.27</v>
      </c>
      <c r="C904" s="183">
        <f t="shared" ref="B904:F904" si="334">SUM(C905:C910)</f>
        <v>0</v>
      </c>
      <c r="D904" s="183">
        <f t="shared" si="334"/>
        <v>-803</v>
      </c>
      <c r="E904" s="183">
        <f t="shared" si="334"/>
        <v>-803</v>
      </c>
      <c r="F904" s="183">
        <f t="shared" si="334"/>
        <v>1183.27</v>
      </c>
      <c r="G904" s="184" t="s">
        <v>172</v>
      </c>
    </row>
    <row r="905" hidden="1" customHeight="1" spans="1:7">
      <c r="A905" s="182" t="s">
        <v>1073</v>
      </c>
      <c r="B905" s="185">
        <v>0</v>
      </c>
      <c r="C905" s="185"/>
      <c r="D905" s="185"/>
      <c r="E905" s="185">
        <f t="shared" ref="E905:E910" si="335">C905+D905</f>
        <v>0</v>
      </c>
      <c r="F905" s="185">
        <f t="shared" ref="F905:F910" si="336">B905+E905</f>
        <v>0</v>
      </c>
      <c r="G905" s="184" t="s">
        <v>174</v>
      </c>
    </row>
    <row r="906" hidden="1" customHeight="1" spans="1:7">
      <c r="A906" s="182" t="s">
        <v>1074</v>
      </c>
      <c r="B906" s="185">
        <v>0</v>
      </c>
      <c r="C906" s="185"/>
      <c r="D906" s="185"/>
      <c r="E906" s="185">
        <f t="shared" si="335"/>
        <v>0</v>
      </c>
      <c r="F906" s="185">
        <f t="shared" si="336"/>
        <v>0</v>
      </c>
      <c r="G906" s="184" t="s">
        <v>174</v>
      </c>
    </row>
    <row r="907" hidden="1" customHeight="1" spans="1:7">
      <c r="A907" s="182" t="s">
        <v>1075</v>
      </c>
      <c r="B907" s="185">
        <v>970.61</v>
      </c>
      <c r="C907" s="185"/>
      <c r="D907" s="185">
        <v>-402</v>
      </c>
      <c r="E907" s="185">
        <f t="shared" si="335"/>
        <v>-402</v>
      </c>
      <c r="F907" s="185">
        <f t="shared" si="336"/>
        <v>568.61</v>
      </c>
      <c r="G907" s="184" t="s">
        <v>174</v>
      </c>
    </row>
    <row r="908" hidden="1" customHeight="1" spans="1:7">
      <c r="A908" s="182" t="s">
        <v>1076</v>
      </c>
      <c r="B908" s="185">
        <v>1015.66</v>
      </c>
      <c r="C908" s="185"/>
      <c r="D908" s="185">
        <v>-401</v>
      </c>
      <c r="E908" s="185">
        <f t="shared" si="335"/>
        <v>-401</v>
      </c>
      <c r="F908" s="185">
        <f t="shared" si="336"/>
        <v>614.66</v>
      </c>
      <c r="G908" s="184" t="s">
        <v>174</v>
      </c>
    </row>
    <row r="909" hidden="1" customHeight="1" spans="1:7">
      <c r="A909" s="182" t="s">
        <v>1077</v>
      </c>
      <c r="B909" s="185">
        <v>0</v>
      </c>
      <c r="C909" s="185"/>
      <c r="D909" s="185"/>
      <c r="E909" s="185">
        <f t="shared" si="335"/>
        <v>0</v>
      </c>
      <c r="F909" s="185">
        <f t="shared" si="336"/>
        <v>0</v>
      </c>
      <c r="G909" s="184" t="s">
        <v>174</v>
      </c>
    </row>
    <row r="910" hidden="1" customHeight="1" spans="1:7">
      <c r="A910" s="182" t="s">
        <v>1078</v>
      </c>
      <c r="B910" s="185">
        <v>0</v>
      </c>
      <c r="C910" s="185"/>
      <c r="D910" s="185"/>
      <c r="E910" s="185">
        <f t="shared" si="335"/>
        <v>0</v>
      </c>
      <c r="F910" s="185">
        <f t="shared" si="336"/>
        <v>0</v>
      </c>
      <c r="G910" s="184" t="s">
        <v>174</v>
      </c>
    </row>
    <row r="911" hidden="1" customHeight="1" spans="1:7">
      <c r="A911" s="182" t="s">
        <v>1079</v>
      </c>
      <c r="B911" s="183">
        <f>SUM(B912:B913)</f>
        <v>0</v>
      </c>
      <c r="C911" s="183">
        <f t="shared" ref="B911:F911" si="337">SUM(C912:C913)</f>
        <v>0</v>
      </c>
      <c r="D911" s="183">
        <f t="shared" si="337"/>
        <v>0</v>
      </c>
      <c r="E911" s="183">
        <f t="shared" si="337"/>
        <v>0</v>
      </c>
      <c r="F911" s="183">
        <f t="shared" si="337"/>
        <v>0</v>
      </c>
      <c r="G911" s="184" t="s">
        <v>172</v>
      </c>
    </row>
    <row r="912" hidden="1" customHeight="1" spans="1:7">
      <c r="A912" s="182" t="s">
        <v>1080</v>
      </c>
      <c r="B912" s="185">
        <v>0</v>
      </c>
      <c r="C912" s="185"/>
      <c r="D912" s="185"/>
      <c r="E912" s="185">
        <f t="shared" ref="E912:E916" si="338">C912+D912</f>
        <v>0</v>
      </c>
      <c r="F912" s="185">
        <f t="shared" ref="F912:F916" si="339">B912+E912</f>
        <v>0</v>
      </c>
      <c r="G912" s="184" t="s">
        <v>174</v>
      </c>
    </row>
    <row r="913" hidden="1" customHeight="1" spans="1:7">
      <c r="A913" s="182" t="s">
        <v>1081</v>
      </c>
      <c r="B913" s="185">
        <v>0</v>
      </c>
      <c r="C913" s="185"/>
      <c r="D913" s="185"/>
      <c r="E913" s="185">
        <f t="shared" si="338"/>
        <v>0</v>
      </c>
      <c r="F913" s="185">
        <f t="shared" si="339"/>
        <v>0</v>
      </c>
      <c r="G913" s="184" t="s">
        <v>174</v>
      </c>
    </row>
    <row r="914" hidden="1" customHeight="1" spans="1:7">
      <c r="A914" s="182" t="s">
        <v>1082</v>
      </c>
      <c r="B914" s="183">
        <f>SUM(B915:B916)</f>
        <v>8</v>
      </c>
      <c r="C914" s="183">
        <f t="shared" ref="B914:F914" si="340">SUM(C915:C916)</f>
        <v>992</v>
      </c>
      <c r="D914" s="183">
        <f t="shared" si="340"/>
        <v>0</v>
      </c>
      <c r="E914" s="183">
        <f t="shared" si="340"/>
        <v>992</v>
      </c>
      <c r="F914" s="183">
        <f t="shared" si="340"/>
        <v>1000</v>
      </c>
      <c r="G914" s="184" t="s">
        <v>172</v>
      </c>
    </row>
    <row r="915" hidden="1" customHeight="1" spans="1:7">
      <c r="A915" s="182" t="s">
        <v>1083</v>
      </c>
      <c r="B915" s="185">
        <v>0</v>
      </c>
      <c r="C915" s="185"/>
      <c r="D915" s="185"/>
      <c r="E915" s="185">
        <f t="shared" si="338"/>
        <v>0</v>
      </c>
      <c r="F915" s="185">
        <f t="shared" si="339"/>
        <v>0</v>
      </c>
      <c r="G915" s="184" t="s">
        <v>174</v>
      </c>
    </row>
    <row r="916" hidden="1" customHeight="1" spans="1:7">
      <c r="A916" s="182" t="s">
        <v>1084</v>
      </c>
      <c r="B916" s="185">
        <v>8</v>
      </c>
      <c r="C916" s="185">
        <v>992</v>
      </c>
      <c r="D916" s="185"/>
      <c r="E916" s="185">
        <f t="shared" si="338"/>
        <v>992</v>
      </c>
      <c r="F916" s="185">
        <f t="shared" si="339"/>
        <v>1000</v>
      </c>
      <c r="G916" s="184" t="s">
        <v>174</v>
      </c>
    </row>
    <row r="917" customHeight="1" spans="1:7">
      <c r="A917" s="179" t="s">
        <v>1085</v>
      </c>
      <c r="B917" s="180">
        <f>SUM(B918,B941,B951,B961,B966,B973,B978)</f>
        <v>16389</v>
      </c>
      <c r="C917" s="180">
        <f t="shared" ref="B917:F917" si="341">SUM(C918,C941,C951,C961,C966,C973,C978)</f>
        <v>3722</v>
      </c>
      <c r="D917" s="180">
        <f t="shared" si="341"/>
        <v>-11008</v>
      </c>
      <c r="E917" s="180">
        <f t="shared" si="341"/>
        <v>-7286</v>
      </c>
      <c r="F917" s="180">
        <f t="shared" si="341"/>
        <v>9103</v>
      </c>
      <c r="G917" s="181" t="s">
        <v>170</v>
      </c>
    </row>
    <row r="918" hidden="1" customHeight="1" spans="1:7">
      <c r="A918" s="182" t="s">
        <v>1086</v>
      </c>
      <c r="B918" s="183">
        <f>SUM(B919:B940)</f>
        <v>5543</v>
      </c>
      <c r="C918" s="183">
        <f t="shared" ref="B918:F918" si="342">SUM(C919:C940)</f>
        <v>3174</v>
      </c>
      <c r="D918" s="183">
        <f t="shared" si="342"/>
        <v>-1471</v>
      </c>
      <c r="E918" s="183">
        <f t="shared" si="342"/>
        <v>1703</v>
      </c>
      <c r="F918" s="183">
        <f t="shared" si="342"/>
        <v>7246</v>
      </c>
      <c r="G918" s="184" t="s">
        <v>172</v>
      </c>
    </row>
    <row r="919" hidden="1" customHeight="1" spans="1:7">
      <c r="A919" s="182" t="s">
        <v>1087</v>
      </c>
      <c r="B919" s="185">
        <v>0</v>
      </c>
      <c r="C919" s="185"/>
      <c r="D919" s="185"/>
      <c r="E919" s="185">
        <f t="shared" ref="E919:E940" si="343">C919+D919</f>
        <v>0</v>
      </c>
      <c r="F919" s="185">
        <f t="shared" ref="F919:F940" si="344">B919+E919</f>
        <v>0</v>
      </c>
      <c r="G919" s="184" t="s">
        <v>174</v>
      </c>
    </row>
    <row r="920" hidden="1" customHeight="1" spans="1:7">
      <c r="A920" s="182" t="s">
        <v>1088</v>
      </c>
      <c r="B920" s="185">
        <v>0</v>
      </c>
      <c r="C920" s="185"/>
      <c r="D920" s="185"/>
      <c r="E920" s="185">
        <f t="shared" si="343"/>
        <v>0</v>
      </c>
      <c r="F920" s="185">
        <f t="shared" si="344"/>
        <v>0</v>
      </c>
      <c r="G920" s="184" t="s">
        <v>174</v>
      </c>
    </row>
    <row r="921" hidden="1" customHeight="1" spans="1:7">
      <c r="A921" s="182" t="s">
        <v>1089</v>
      </c>
      <c r="B921" s="185">
        <v>0</v>
      </c>
      <c r="C921" s="185"/>
      <c r="D921" s="185"/>
      <c r="E921" s="185">
        <f t="shared" si="343"/>
        <v>0</v>
      </c>
      <c r="F921" s="185">
        <f t="shared" si="344"/>
        <v>0</v>
      </c>
      <c r="G921" s="184" t="s">
        <v>174</v>
      </c>
    </row>
    <row r="922" hidden="1" customHeight="1" spans="1:7">
      <c r="A922" s="182" t="s">
        <v>1090</v>
      </c>
      <c r="B922" s="185">
        <v>2338</v>
      </c>
      <c r="C922" s="185">
        <v>2712</v>
      </c>
      <c r="D922" s="185"/>
      <c r="E922" s="185">
        <f t="shared" si="343"/>
        <v>2712</v>
      </c>
      <c r="F922" s="185">
        <f t="shared" si="344"/>
        <v>5050</v>
      </c>
      <c r="G922" s="184" t="s">
        <v>174</v>
      </c>
    </row>
    <row r="923" hidden="1" customHeight="1" spans="1:7">
      <c r="A923" s="182" t="s">
        <v>1091</v>
      </c>
      <c r="B923" s="185">
        <v>3200</v>
      </c>
      <c r="C923" s="185"/>
      <c r="D923" s="185">
        <v>-1471</v>
      </c>
      <c r="E923" s="185">
        <f t="shared" si="343"/>
        <v>-1471</v>
      </c>
      <c r="F923" s="185">
        <f t="shared" si="344"/>
        <v>1729</v>
      </c>
      <c r="G923" s="184" t="s">
        <v>174</v>
      </c>
    </row>
    <row r="924" hidden="1" customHeight="1" spans="1:7">
      <c r="A924" s="182" t="s">
        <v>1092</v>
      </c>
      <c r="B924" s="185">
        <v>0</v>
      </c>
      <c r="C924" s="185">
        <v>2</v>
      </c>
      <c r="D924" s="185"/>
      <c r="E924" s="185">
        <f t="shared" si="343"/>
        <v>2</v>
      </c>
      <c r="F924" s="185">
        <f t="shared" si="344"/>
        <v>2</v>
      </c>
      <c r="G924" s="184" t="s">
        <v>174</v>
      </c>
    </row>
    <row r="925" hidden="1" customHeight="1" spans="1:7">
      <c r="A925" s="182" t="s">
        <v>1093</v>
      </c>
      <c r="B925" s="185">
        <v>5</v>
      </c>
      <c r="C925" s="185"/>
      <c r="D925" s="185"/>
      <c r="E925" s="185">
        <f t="shared" si="343"/>
        <v>0</v>
      </c>
      <c r="F925" s="185">
        <f t="shared" si="344"/>
        <v>5</v>
      </c>
      <c r="G925" s="184" t="s">
        <v>174</v>
      </c>
    </row>
    <row r="926" hidden="1" customHeight="1" spans="1:7">
      <c r="A926" s="182" t="s">
        <v>1094</v>
      </c>
      <c r="B926" s="185">
        <v>0</v>
      </c>
      <c r="C926" s="185"/>
      <c r="D926" s="185"/>
      <c r="E926" s="185">
        <f t="shared" si="343"/>
        <v>0</v>
      </c>
      <c r="F926" s="185">
        <f t="shared" si="344"/>
        <v>0</v>
      </c>
      <c r="G926" s="184" t="s">
        <v>174</v>
      </c>
    </row>
    <row r="927" hidden="1" customHeight="1" spans="1:7">
      <c r="A927" s="182" t="s">
        <v>1095</v>
      </c>
      <c r="B927" s="185">
        <v>0</v>
      </c>
      <c r="C927" s="185"/>
      <c r="D927" s="185"/>
      <c r="E927" s="185">
        <f t="shared" si="343"/>
        <v>0</v>
      </c>
      <c r="F927" s="185">
        <f t="shared" si="344"/>
        <v>0</v>
      </c>
      <c r="G927" s="184" t="s">
        <v>174</v>
      </c>
    </row>
    <row r="928" hidden="1" customHeight="1" spans="1:7">
      <c r="A928" s="182" t="s">
        <v>1096</v>
      </c>
      <c r="B928" s="185">
        <v>0</v>
      </c>
      <c r="C928" s="185"/>
      <c r="D928" s="185"/>
      <c r="E928" s="185">
        <f t="shared" si="343"/>
        <v>0</v>
      </c>
      <c r="F928" s="185">
        <f t="shared" si="344"/>
        <v>0</v>
      </c>
      <c r="G928" s="184" t="s">
        <v>174</v>
      </c>
    </row>
    <row r="929" hidden="1" customHeight="1" spans="1:7">
      <c r="A929" s="182" t="s">
        <v>1097</v>
      </c>
      <c r="B929" s="185">
        <v>0</v>
      </c>
      <c r="C929" s="185"/>
      <c r="D929" s="185"/>
      <c r="E929" s="185">
        <f t="shared" si="343"/>
        <v>0</v>
      </c>
      <c r="F929" s="185">
        <f t="shared" si="344"/>
        <v>0</v>
      </c>
      <c r="G929" s="184" t="s">
        <v>174</v>
      </c>
    </row>
    <row r="930" hidden="1" customHeight="1" spans="1:7">
      <c r="A930" s="182" t="s">
        <v>1098</v>
      </c>
      <c r="B930" s="185">
        <v>0</v>
      </c>
      <c r="C930" s="185"/>
      <c r="D930" s="185"/>
      <c r="E930" s="185">
        <f t="shared" si="343"/>
        <v>0</v>
      </c>
      <c r="F930" s="185">
        <f t="shared" si="344"/>
        <v>0</v>
      </c>
      <c r="G930" s="184" t="s">
        <v>174</v>
      </c>
    </row>
    <row r="931" hidden="1" customHeight="1" spans="1:7">
      <c r="A931" s="182" t="s">
        <v>1099</v>
      </c>
      <c r="B931" s="185">
        <v>0</v>
      </c>
      <c r="C931" s="185"/>
      <c r="D931" s="185"/>
      <c r="E931" s="185">
        <f t="shared" si="343"/>
        <v>0</v>
      </c>
      <c r="F931" s="185">
        <f t="shared" si="344"/>
        <v>0</v>
      </c>
      <c r="G931" s="184" t="s">
        <v>174</v>
      </c>
    </row>
    <row r="932" hidden="1" customHeight="1" spans="1:7">
      <c r="A932" s="182" t="s">
        <v>1100</v>
      </c>
      <c r="B932" s="185">
        <v>0</v>
      </c>
      <c r="C932" s="185"/>
      <c r="D932" s="185"/>
      <c r="E932" s="185">
        <f t="shared" si="343"/>
        <v>0</v>
      </c>
      <c r="F932" s="185">
        <f t="shared" si="344"/>
        <v>0</v>
      </c>
      <c r="G932" s="184" t="s">
        <v>174</v>
      </c>
    </row>
    <row r="933" hidden="1" customHeight="1" spans="1:7">
      <c r="A933" s="182" t="s">
        <v>1101</v>
      </c>
      <c r="B933" s="185">
        <v>0</v>
      </c>
      <c r="C933" s="185"/>
      <c r="D933" s="185"/>
      <c r="E933" s="185">
        <f t="shared" si="343"/>
        <v>0</v>
      </c>
      <c r="F933" s="185">
        <f t="shared" si="344"/>
        <v>0</v>
      </c>
      <c r="G933" s="184" t="s">
        <v>174</v>
      </c>
    </row>
    <row r="934" hidden="1" customHeight="1" spans="1:7">
      <c r="A934" s="182" t="s">
        <v>1102</v>
      </c>
      <c r="B934" s="185">
        <v>0</v>
      </c>
      <c r="C934" s="185"/>
      <c r="D934" s="185"/>
      <c r="E934" s="185">
        <f t="shared" si="343"/>
        <v>0</v>
      </c>
      <c r="F934" s="185">
        <f t="shared" si="344"/>
        <v>0</v>
      </c>
      <c r="G934" s="184" t="s">
        <v>174</v>
      </c>
    </row>
    <row r="935" hidden="1" customHeight="1" spans="1:7">
      <c r="A935" s="182" t="s">
        <v>1103</v>
      </c>
      <c r="B935" s="185">
        <v>0</v>
      </c>
      <c r="C935" s="185"/>
      <c r="D935" s="185"/>
      <c r="E935" s="185">
        <f t="shared" si="343"/>
        <v>0</v>
      </c>
      <c r="F935" s="185">
        <f t="shared" si="344"/>
        <v>0</v>
      </c>
      <c r="G935" s="184" t="s">
        <v>174</v>
      </c>
    </row>
    <row r="936" hidden="1" customHeight="1" spans="1:7">
      <c r="A936" s="182" t="s">
        <v>1104</v>
      </c>
      <c r="B936" s="185">
        <v>0</v>
      </c>
      <c r="C936" s="185"/>
      <c r="D936" s="185"/>
      <c r="E936" s="185">
        <f t="shared" si="343"/>
        <v>0</v>
      </c>
      <c r="F936" s="185">
        <f t="shared" si="344"/>
        <v>0</v>
      </c>
      <c r="G936" s="184" t="s">
        <v>174</v>
      </c>
    </row>
    <row r="937" hidden="1" customHeight="1" spans="1:7">
      <c r="A937" s="182" t="s">
        <v>1105</v>
      </c>
      <c r="B937" s="185">
        <v>0</v>
      </c>
      <c r="C937" s="185"/>
      <c r="D937" s="185"/>
      <c r="E937" s="185">
        <f t="shared" si="343"/>
        <v>0</v>
      </c>
      <c r="F937" s="185">
        <f t="shared" si="344"/>
        <v>0</v>
      </c>
      <c r="G937" s="184" t="s">
        <v>174</v>
      </c>
    </row>
    <row r="938" hidden="1" customHeight="1" spans="1:7">
      <c r="A938" s="182" t="s">
        <v>1106</v>
      </c>
      <c r="B938" s="185">
        <v>0</v>
      </c>
      <c r="C938" s="185"/>
      <c r="D938" s="185"/>
      <c r="E938" s="185">
        <f t="shared" si="343"/>
        <v>0</v>
      </c>
      <c r="F938" s="185">
        <f t="shared" si="344"/>
        <v>0</v>
      </c>
      <c r="G938" s="184" t="s">
        <v>174</v>
      </c>
    </row>
    <row r="939" hidden="1" customHeight="1" spans="1:7">
      <c r="A939" s="182" t="s">
        <v>1107</v>
      </c>
      <c r="B939" s="185">
        <v>0</v>
      </c>
      <c r="C939" s="185"/>
      <c r="D939" s="185"/>
      <c r="E939" s="185">
        <f t="shared" si="343"/>
        <v>0</v>
      </c>
      <c r="F939" s="185">
        <f t="shared" si="344"/>
        <v>0</v>
      </c>
      <c r="G939" s="184" t="s">
        <v>174</v>
      </c>
    </row>
    <row r="940" hidden="1" customHeight="1" spans="1:7">
      <c r="A940" s="182" t="s">
        <v>1108</v>
      </c>
      <c r="B940" s="185">
        <v>0</v>
      </c>
      <c r="C940" s="185">
        <v>460</v>
      </c>
      <c r="D940" s="185"/>
      <c r="E940" s="185">
        <f t="shared" si="343"/>
        <v>460</v>
      </c>
      <c r="F940" s="185">
        <f t="shared" si="344"/>
        <v>460</v>
      </c>
      <c r="G940" s="184" t="s">
        <v>174</v>
      </c>
    </row>
    <row r="941" hidden="1" customHeight="1" spans="1:7">
      <c r="A941" s="182" t="s">
        <v>1109</v>
      </c>
      <c r="B941" s="183">
        <f>SUM(B942:B950)</f>
        <v>0</v>
      </c>
      <c r="C941" s="183">
        <f t="shared" ref="B941:F941" si="345">SUM(C942:C950)</f>
        <v>48</v>
      </c>
      <c r="D941" s="183">
        <f t="shared" si="345"/>
        <v>0</v>
      </c>
      <c r="E941" s="183">
        <f t="shared" si="345"/>
        <v>48</v>
      </c>
      <c r="F941" s="183">
        <f t="shared" si="345"/>
        <v>48</v>
      </c>
      <c r="G941" s="184" t="s">
        <v>172</v>
      </c>
    </row>
    <row r="942" hidden="1" customHeight="1" spans="1:7">
      <c r="A942" s="182" t="s">
        <v>1110</v>
      </c>
      <c r="B942" s="185">
        <v>0</v>
      </c>
      <c r="C942" s="185"/>
      <c r="D942" s="185"/>
      <c r="E942" s="185">
        <f t="shared" ref="E942:E950" si="346">C942+D942</f>
        <v>0</v>
      </c>
      <c r="F942" s="185">
        <f t="shared" ref="F942:F950" si="347">B942+E942</f>
        <v>0</v>
      </c>
      <c r="G942" s="184" t="s">
        <v>174</v>
      </c>
    </row>
    <row r="943" hidden="1" customHeight="1" spans="1:7">
      <c r="A943" s="182" t="s">
        <v>1111</v>
      </c>
      <c r="B943" s="185">
        <v>0</v>
      </c>
      <c r="C943" s="185"/>
      <c r="D943" s="185"/>
      <c r="E943" s="185">
        <f t="shared" si="346"/>
        <v>0</v>
      </c>
      <c r="F943" s="185">
        <f t="shared" si="347"/>
        <v>0</v>
      </c>
      <c r="G943" s="184" t="s">
        <v>174</v>
      </c>
    </row>
    <row r="944" hidden="1" customHeight="1" spans="1:7">
      <c r="A944" s="182" t="s">
        <v>1112</v>
      </c>
      <c r="B944" s="185">
        <v>0</v>
      </c>
      <c r="C944" s="185"/>
      <c r="D944" s="185"/>
      <c r="E944" s="185">
        <f t="shared" si="346"/>
        <v>0</v>
      </c>
      <c r="F944" s="185">
        <f t="shared" si="347"/>
        <v>0</v>
      </c>
      <c r="G944" s="184" t="s">
        <v>174</v>
      </c>
    </row>
    <row r="945" hidden="1" customHeight="1" spans="1:7">
      <c r="A945" s="182" t="s">
        <v>1113</v>
      </c>
      <c r="B945" s="185">
        <v>0</v>
      </c>
      <c r="C945" s="185"/>
      <c r="D945" s="185"/>
      <c r="E945" s="185">
        <f t="shared" si="346"/>
        <v>0</v>
      </c>
      <c r="F945" s="185">
        <f t="shared" si="347"/>
        <v>0</v>
      </c>
      <c r="G945" s="184" t="s">
        <v>174</v>
      </c>
    </row>
    <row r="946" hidden="1" customHeight="1" spans="1:7">
      <c r="A946" s="182" t="s">
        <v>1114</v>
      </c>
      <c r="B946" s="185">
        <v>0</v>
      </c>
      <c r="C946" s="185"/>
      <c r="D946" s="185"/>
      <c r="E946" s="185">
        <f t="shared" si="346"/>
        <v>0</v>
      </c>
      <c r="F946" s="185">
        <f t="shared" si="347"/>
        <v>0</v>
      </c>
      <c r="G946" s="184" t="s">
        <v>174</v>
      </c>
    </row>
    <row r="947" hidden="1" customHeight="1" spans="1:7">
      <c r="A947" s="182" t="s">
        <v>1115</v>
      </c>
      <c r="B947" s="185">
        <v>0</v>
      </c>
      <c r="C947" s="185"/>
      <c r="D947" s="185"/>
      <c r="E947" s="185">
        <f t="shared" si="346"/>
        <v>0</v>
      </c>
      <c r="F947" s="185">
        <f t="shared" si="347"/>
        <v>0</v>
      </c>
      <c r="G947" s="184" t="s">
        <v>174</v>
      </c>
    </row>
    <row r="948" hidden="1" customHeight="1" spans="1:7">
      <c r="A948" s="182" t="s">
        <v>1116</v>
      </c>
      <c r="B948" s="185">
        <v>0</v>
      </c>
      <c r="C948" s="185"/>
      <c r="D948" s="185"/>
      <c r="E948" s="185">
        <f t="shared" si="346"/>
        <v>0</v>
      </c>
      <c r="F948" s="185">
        <f t="shared" si="347"/>
        <v>0</v>
      </c>
      <c r="G948" s="184" t="s">
        <v>174</v>
      </c>
    </row>
    <row r="949" hidden="1" customHeight="1" spans="1:7">
      <c r="A949" s="182" t="s">
        <v>1117</v>
      </c>
      <c r="B949" s="185">
        <v>0</v>
      </c>
      <c r="C949" s="185"/>
      <c r="D949" s="185"/>
      <c r="E949" s="185">
        <f t="shared" si="346"/>
        <v>0</v>
      </c>
      <c r="F949" s="185">
        <f t="shared" si="347"/>
        <v>0</v>
      </c>
      <c r="G949" s="184" t="s">
        <v>174</v>
      </c>
    </row>
    <row r="950" hidden="1" customHeight="1" spans="1:7">
      <c r="A950" s="182" t="s">
        <v>1118</v>
      </c>
      <c r="B950" s="185">
        <v>0</v>
      </c>
      <c r="C950" s="185">
        <v>48</v>
      </c>
      <c r="D950" s="185"/>
      <c r="E950" s="185">
        <f t="shared" si="346"/>
        <v>48</v>
      </c>
      <c r="F950" s="185">
        <f t="shared" si="347"/>
        <v>48</v>
      </c>
      <c r="G950" s="184" t="s">
        <v>174</v>
      </c>
    </row>
    <row r="951" hidden="1" customHeight="1" spans="1:7">
      <c r="A951" s="182" t="s">
        <v>1119</v>
      </c>
      <c r="B951" s="183">
        <f>SUM(B952:B960)</f>
        <v>0</v>
      </c>
      <c r="C951" s="183">
        <f t="shared" ref="B951:F951" si="348">SUM(C952:C960)</f>
        <v>0</v>
      </c>
      <c r="D951" s="183">
        <f t="shared" si="348"/>
        <v>0</v>
      </c>
      <c r="E951" s="183">
        <f t="shared" si="348"/>
        <v>0</v>
      </c>
      <c r="F951" s="183">
        <f t="shared" si="348"/>
        <v>0</v>
      </c>
      <c r="G951" s="184" t="s">
        <v>172</v>
      </c>
    </row>
    <row r="952" hidden="1" customHeight="1" spans="1:7">
      <c r="A952" s="182" t="s">
        <v>1120</v>
      </c>
      <c r="B952" s="185">
        <v>0</v>
      </c>
      <c r="C952" s="185"/>
      <c r="D952" s="185"/>
      <c r="E952" s="185">
        <f t="shared" ref="E952:E960" si="349">C952+D952</f>
        <v>0</v>
      </c>
      <c r="F952" s="185">
        <f t="shared" ref="F952:F960" si="350">B952+E952</f>
        <v>0</v>
      </c>
      <c r="G952" s="184" t="s">
        <v>174</v>
      </c>
    </row>
    <row r="953" hidden="1" customHeight="1" spans="1:7">
      <c r="A953" s="182" t="s">
        <v>1121</v>
      </c>
      <c r="B953" s="185">
        <v>0</v>
      </c>
      <c r="C953" s="185"/>
      <c r="D953" s="185"/>
      <c r="E953" s="185">
        <f t="shared" si="349"/>
        <v>0</v>
      </c>
      <c r="F953" s="185">
        <f t="shared" si="350"/>
        <v>0</v>
      </c>
      <c r="G953" s="184" t="s">
        <v>174</v>
      </c>
    </row>
    <row r="954" hidden="1" customHeight="1" spans="1:7">
      <c r="A954" s="182" t="s">
        <v>1122</v>
      </c>
      <c r="B954" s="185">
        <v>0</v>
      </c>
      <c r="C954" s="185"/>
      <c r="D954" s="185"/>
      <c r="E954" s="185">
        <f t="shared" si="349"/>
        <v>0</v>
      </c>
      <c r="F954" s="185">
        <f t="shared" si="350"/>
        <v>0</v>
      </c>
      <c r="G954" s="184" t="s">
        <v>174</v>
      </c>
    </row>
    <row r="955" hidden="1" customHeight="1" spans="1:7">
      <c r="A955" s="182" t="s">
        <v>1123</v>
      </c>
      <c r="B955" s="185">
        <v>0</v>
      </c>
      <c r="C955" s="185"/>
      <c r="D955" s="185"/>
      <c r="E955" s="185">
        <f t="shared" si="349"/>
        <v>0</v>
      </c>
      <c r="F955" s="185">
        <f t="shared" si="350"/>
        <v>0</v>
      </c>
      <c r="G955" s="184" t="s">
        <v>174</v>
      </c>
    </row>
    <row r="956" hidden="1" customHeight="1" spans="1:7">
      <c r="A956" s="182" t="s">
        <v>1124</v>
      </c>
      <c r="B956" s="185">
        <v>0</v>
      </c>
      <c r="C956" s="185"/>
      <c r="D956" s="185"/>
      <c r="E956" s="185">
        <f t="shared" si="349"/>
        <v>0</v>
      </c>
      <c r="F956" s="185">
        <f t="shared" si="350"/>
        <v>0</v>
      </c>
      <c r="G956" s="184" t="s">
        <v>174</v>
      </c>
    </row>
    <row r="957" hidden="1" customHeight="1" spans="1:7">
      <c r="A957" s="182" t="s">
        <v>1125</v>
      </c>
      <c r="B957" s="185">
        <v>0</v>
      </c>
      <c r="C957" s="185"/>
      <c r="D957" s="185"/>
      <c r="E957" s="185">
        <f t="shared" si="349"/>
        <v>0</v>
      </c>
      <c r="F957" s="185">
        <f t="shared" si="350"/>
        <v>0</v>
      </c>
      <c r="G957" s="184" t="s">
        <v>174</v>
      </c>
    </row>
    <row r="958" hidden="1" customHeight="1" spans="1:7">
      <c r="A958" s="182" t="s">
        <v>1126</v>
      </c>
      <c r="B958" s="185">
        <v>0</v>
      </c>
      <c r="C958" s="185"/>
      <c r="D958" s="185"/>
      <c r="E958" s="185">
        <f t="shared" si="349"/>
        <v>0</v>
      </c>
      <c r="F958" s="185">
        <f t="shared" si="350"/>
        <v>0</v>
      </c>
      <c r="G958" s="184" t="s">
        <v>174</v>
      </c>
    </row>
    <row r="959" hidden="1" customHeight="1" spans="1:7">
      <c r="A959" s="182" t="s">
        <v>1127</v>
      </c>
      <c r="B959" s="185">
        <v>0</v>
      </c>
      <c r="C959" s="185"/>
      <c r="D959" s="185"/>
      <c r="E959" s="185">
        <f t="shared" si="349"/>
        <v>0</v>
      </c>
      <c r="F959" s="185">
        <f t="shared" si="350"/>
        <v>0</v>
      </c>
      <c r="G959" s="184" t="s">
        <v>174</v>
      </c>
    </row>
    <row r="960" hidden="1" customHeight="1" spans="1:7">
      <c r="A960" s="182" t="s">
        <v>1128</v>
      </c>
      <c r="B960" s="185">
        <v>0</v>
      </c>
      <c r="C960" s="185"/>
      <c r="D960" s="185"/>
      <c r="E960" s="185">
        <f t="shared" si="349"/>
        <v>0</v>
      </c>
      <c r="F960" s="185">
        <f t="shared" si="350"/>
        <v>0</v>
      </c>
      <c r="G960" s="184" t="s">
        <v>174</v>
      </c>
    </row>
    <row r="961" hidden="1" customHeight="1" spans="1:7">
      <c r="A961" s="182" t="s">
        <v>1129</v>
      </c>
      <c r="B961" s="183">
        <f>SUM(B962:B965)</f>
        <v>2382</v>
      </c>
      <c r="C961" s="183">
        <f t="shared" ref="B961:F961" si="351">SUM(C962:C965)</f>
        <v>0</v>
      </c>
      <c r="D961" s="183">
        <f t="shared" si="351"/>
        <v>-2382</v>
      </c>
      <c r="E961" s="183">
        <f t="shared" si="351"/>
        <v>-2382</v>
      </c>
      <c r="F961" s="183">
        <f t="shared" si="351"/>
        <v>0</v>
      </c>
      <c r="G961" s="184" t="s">
        <v>172</v>
      </c>
    </row>
    <row r="962" hidden="1" customHeight="1" spans="1:7">
      <c r="A962" s="182" t="s">
        <v>1130</v>
      </c>
      <c r="B962" s="185">
        <v>302</v>
      </c>
      <c r="C962" s="185"/>
      <c r="D962" s="185">
        <v>-302</v>
      </c>
      <c r="E962" s="185">
        <f t="shared" ref="E962:E965" si="352">C962+D962</f>
        <v>-302</v>
      </c>
      <c r="F962" s="185">
        <f t="shared" ref="F962:F965" si="353">B962+E962</f>
        <v>0</v>
      </c>
      <c r="G962" s="184" t="s">
        <v>174</v>
      </c>
    </row>
    <row r="963" hidden="1" customHeight="1" spans="1:7">
      <c r="A963" s="182" t="s">
        <v>1131</v>
      </c>
      <c r="B963" s="185">
        <v>880</v>
      </c>
      <c r="C963" s="185"/>
      <c r="D963" s="185">
        <v>-880</v>
      </c>
      <c r="E963" s="185">
        <f t="shared" si="352"/>
        <v>-880</v>
      </c>
      <c r="F963" s="185">
        <f t="shared" si="353"/>
        <v>0</v>
      </c>
      <c r="G963" s="184" t="s">
        <v>174</v>
      </c>
    </row>
    <row r="964" hidden="1" customHeight="1" spans="1:7">
      <c r="A964" s="182" t="s">
        <v>1132</v>
      </c>
      <c r="B964" s="185">
        <v>1000</v>
      </c>
      <c r="C964" s="185"/>
      <c r="D964" s="185">
        <v>-1000</v>
      </c>
      <c r="E964" s="185">
        <f t="shared" si="352"/>
        <v>-1000</v>
      </c>
      <c r="F964" s="185">
        <f t="shared" si="353"/>
        <v>0</v>
      </c>
      <c r="G964" s="184" t="s">
        <v>174</v>
      </c>
    </row>
    <row r="965" hidden="1" customHeight="1" spans="1:7">
      <c r="A965" s="182" t="s">
        <v>1133</v>
      </c>
      <c r="B965" s="185">
        <v>200</v>
      </c>
      <c r="C965" s="185"/>
      <c r="D965" s="185">
        <v>-200</v>
      </c>
      <c r="E965" s="185">
        <f t="shared" si="352"/>
        <v>-200</v>
      </c>
      <c r="F965" s="185">
        <f t="shared" si="353"/>
        <v>0</v>
      </c>
      <c r="G965" s="184" t="s">
        <v>174</v>
      </c>
    </row>
    <row r="966" hidden="1" customHeight="1" spans="1:7">
      <c r="A966" s="182" t="s">
        <v>1134</v>
      </c>
      <c r="B966" s="183">
        <f>SUM(B967:B972)</f>
        <v>0</v>
      </c>
      <c r="C966" s="183">
        <f t="shared" ref="B966:F966" si="354">SUM(C967:C972)</f>
        <v>0</v>
      </c>
      <c r="D966" s="183">
        <f t="shared" si="354"/>
        <v>0</v>
      </c>
      <c r="E966" s="183">
        <f t="shared" si="354"/>
        <v>0</v>
      </c>
      <c r="F966" s="183">
        <f t="shared" si="354"/>
        <v>0</v>
      </c>
      <c r="G966" s="184" t="s">
        <v>172</v>
      </c>
    </row>
    <row r="967" hidden="1" customHeight="1" spans="1:7">
      <c r="A967" s="182" t="s">
        <v>1135</v>
      </c>
      <c r="B967" s="185">
        <v>0</v>
      </c>
      <c r="C967" s="185"/>
      <c r="D967" s="185"/>
      <c r="E967" s="185">
        <f t="shared" ref="E967:E972" si="355">C967+D967</f>
        <v>0</v>
      </c>
      <c r="F967" s="185">
        <f t="shared" ref="F967:F972" si="356">B967+E967</f>
        <v>0</v>
      </c>
      <c r="G967" s="184" t="s">
        <v>174</v>
      </c>
    </row>
    <row r="968" hidden="1" customHeight="1" spans="1:7">
      <c r="A968" s="182" t="s">
        <v>1136</v>
      </c>
      <c r="B968" s="185">
        <v>0</v>
      </c>
      <c r="C968" s="185"/>
      <c r="D968" s="185"/>
      <c r="E968" s="185">
        <f t="shared" si="355"/>
        <v>0</v>
      </c>
      <c r="F968" s="185">
        <f t="shared" si="356"/>
        <v>0</v>
      </c>
      <c r="G968" s="184" t="s">
        <v>174</v>
      </c>
    </row>
    <row r="969" hidden="1" customHeight="1" spans="1:7">
      <c r="A969" s="182" t="s">
        <v>1137</v>
      </c>
      <c r="B969" s="185">
        <v>0</v>
      </c>
      <c r="C969" s="185"/>
      <c r="D969" s="185"/>
      <c r="E969" s="185">
        <f t="shared" si="355"/>
        <v>0</v>
      </c>
      <c r="F969" s="185">
        <f t="shared" si="356"/>
        <v>0</v>
      </c>
      <c r="G969" s="184" t="s">
        <v>174</v>
      </c>
    </row>
    <row r="970" hidden="1" customHeight="1" spans="1:7">
      <c r="A970" s="182" t="s">
        <v>1138</v>
      </c>
      <c r="B970" s="185">
        <v>0</v>
      </c>
      <c r="C970" s="185"/>
      <c r="D970" s="185"/>
      <c r="E970" s="185">
        <f t="shared" si="355"/>
        <v>0</v>
      </c>
      <c r="F970" s="185">
        <f t="shared" si="356"/>
        <v>0</v>
      </c>
      <c r="G970" s="184" t="s">
        <v>174</v>
      </c>
    </row>
    <row r="971" hidden="1" customHeight="1" spans="1:7">
      <c r="A971" s="182" t="s">
        <v>1139</v>
      </c>
      <c r="B971" s="185">
        <v>0</v>
      </c>
      <c r="C971" s="185"/>
      <c r="D971" s="185"/>
      <c r="E971" s="185">
        <f t="shared" si="355"/>
        <v>0</v>
      </c>
      <c r="F971" s="185">
        <f t="shared" si="356"/>
        <v>0</v>
      </c>
      <c r="G971" s="184" t="s">
        <v>174</v>
      </c>
    </row>
    <row r="972" hidden="1" customHeight="1" spans="1:7">
      <c r="A972" s="182" t="s">
        <v>1140</v>
      </c>
      <c r="B972" s="185">
        <v>0</v>
      </c>
      <c r="C972" s="185"/>
      <c r="D972" s="185"/>
      <c r="E972" s="185">
        <f t="shared" si="355"/>
        <v>0</v>
      </c>
      <c r="F972" s="185">
        <f t="shared" si="356"/>
        <v>0</v>
      </c>
      <c r="G972" s="184" t="s">
        <v>174</v>
      </c>
    </row>
    <row r="973" hidden="1" customHeight="1" spans="1:7">
      <c r="A973" s="182" t="s">
        <v>1141</v>
      </c>
      <c r="B973" s="183">
        <f>SUM(B974:B977)</f>
        <v>8464</v>
      </c>
      <c r="C973" s="183">
        <f t="shared" ref="B973:F973" si="357">SUM(C974:C977)</f>
        <v>0</v>
      </c>
      <c r="D973" s="183">
        <f t="shared" si="357"/>
        <v>-7155</v>
      </c>
      <c r="E973" s="183">
        <f t="shared" si="357"/>
        <v>-7155</v>
      </c>
      <c r="F973" s="183">
        <f t="shared" si="357"/>
        <v>1309</v>
      </c>
      <c r="G973" s="184" t="s">
        <v>172</v>
      </c>
    </row>
    <row r="974" hidden="1" customHeight="1" spans="1:7">
      <c r="A974" s="182" t="s">
        <v>1142</v>
      </c>
      <c r="B974" s="185">
        <v>583</v>
      </c>
      <c r="C974" s="185"/>
      <c r="D974" s="185">
        <v>-583</v>
      </c>
      <c r="E974" s="185">
        <f t="shared" ref="E974:E977" si="358">C974+D974</f>
        <v>-583</v>
      </c>
      <c r="F974" s="185">
        <f t="shared" ref="F974:F977" si="359">B974+E974</f>
        <v>0</v>
      </c>
      <c r="G974" s="184" t="s">
        <v>174</v>
      </c>
    </row>
    <row r="975" hidden="1" customHeight="1" spans="1:7">
      <c r="A975" s="182" t="s">
        <v>1143</v>
      </c>
      <c r="B975" s="185">
        <v>7881</v>
      </c>
      <c r="C975" s="185"/>
      <c r="D975" s="185">
        <v>-6572</v>
      </c>
      <c r="E975" s="185">
        <f t="shared" si="358"/>
        <v>-6572</v>
      </c>
      <c r="F975" s="185">
        <f t="shared" si="359"/>
        <v>1309</v>
      </c>
      <c r="G975" s="184" t="s">
        <v>174</v>
      </c>
    </row>
    <row r="976" hidden="1" customHeight="1" spans="1:7">
      <c r="A976" s="182" t="s">
        <v>1144</v>
      </c>
      <c r="B976" s="185">
        <v>0</v>
      </c>
      <c r="C976" s="185"/>
      <c r="D976" s="185"/>
      <c r="E976" s="185">
        <f t="shared" si="358"/>
        <v>0</v>
      </c>
      <c r="F976" s="185">
        <f t="shared" si="359"/>
        <v>0</v>
      </c>
      <c r="G976" s="184" t="s">
        <v>174</v>
      </c>
    </row>
    <row r="977" hidden="1" customHeight="1" spans="1:7">
      <c r="A977" s="182" t="s">
        <v>1145</v>
      </c>
      <c r="B977" s="185">
        <v>0</v>
      </c>
      <c r="C977" s="185"/>
      <c r="D977" s="185"/>
      <c r="E977" s="185">
        <f t="shared" si="358"/>
        <v>0</v>
      </c>
      <c r="F977" s="185">
        <f t="shared" si="359"/>
        <v>0</v>
      </c>
      <c r="G977" s="184" t="s">
        <v>174</v>
      </c>
    </row>
    <row r="978" hidden="1" customHeight="1" spans="1:7">
      <c r="A978" s="182" t="s">
        <v>1146</v>
      </c>
      <c r="B978" s="183">
        <f>SUM(B979:B980)</f>
        <v>0</v>
      </c>
      <c r="C978" s="183">
        <f t="shared" ref="B978:F978" si="360">SUM(C979:C980)</f>
        <v>500</v>
      </c>
      <c r="D978" s="183">
        <f t="shared" si="360"/>
        <v>0</v>
      </c>
      <c r="E978" s="183">
        <f t="shared" si="360"/>
        <v>500</v>
      </c>
      <c r="F978" s="183">
        <f t="shared" si="360"/>
        <v>500</v>
      </c>
      <c r="G978" s="184" t="s">
        <v>172</v>
      </c>
    </row>
    <row r="979" hidden="1" customHeight="1" spans="1:7">
      <c r="A979" s="182" t="s">
        <v>1147</v>
      </c>
      <c r="B979" s="185">
        <v>0</v>
      </c>
      <c r="C979" s="185"/>
      <c r="D979" s="185"/>
      <c r="E979" s="185">
        <f t="shared" ref="E979:E991" si="361">C979+D979</f>
        <v>0</v>
      </c>
      <c r="F979" s="185">
        <f t="shared" ref="F979:F991" si="362">B979+E979</f>
        <v>0</v>
      </c>
      <c r="G979" s="184" t="s">
        <v>174</v>
      </c>
    </row>
    <row r="980" hidden="1" customHeight="1" spans="1:7">
      <c r="A980" s="182" t="s">
        <v>1148</v>
      </c>
      <c r="B980" s="185">
        <v>0</v>
      </c>
      <c r="C980" s="185">
        <v>500</v>
      </c>
      <c r="D980" s="185"/>
      <c r="E980" s="185">
        <f t="shared" si="361"/>
        <v>500</v>
      </c>
      <c r="F980" s="185">
        <f t="shared" si="362"/>
        <v>500</v>
      </c>
      <c r="G980" s="184" t="s">
        <v>174</v>
      </c>
    </row>
    <row r="981" customHeight="1" spans="1:7">
      <c r="A981" s="179" t="s">
        <v>1149</v>
      </c>
      <c r="B981" s="180">
        <f>SUM(B982,B992,B1008,B1013,B1027,B1034,B1041)</f>
        <v>996.5</v>
      </c>
      <c r="C981" s="180">
        <f t="shared" ref="B981:F981" si="363">SUM(C982,C992,C1008,C1013,C1027,C1034,C1041)</f>
        <v>276</v>
      </c>
      <c r="D981" s="180">
        <f t="shared" si="363"/>
        <v>-727</v>
      </c>
      <c r="E981" s="180">
        <f t="shared" si="363"/>
        <v>-451</v>
      </c>
      <c r="F981" s="180">
        <f t="shared" si="363"/>
        <v>545.5</v>
      </c>
      <c r="G981" s="181" t="s">
        <v>170</v>
      </c>
    </row>
    <row r="982" hidden="1" customHeight="1" spans="1:7">
      <c r="A982" s="182" t="s">
        <v>1150</v>
      </c>
      <c r="B982" s="183">
        <f>SUM(B983:B991)</f>
        <v>0</v>
      </c>
      <c r="C982" s="183">
        <f t="shared" ref="B982:F982" si="364">SUM(C983:C991)</f>
        <v>0</v>
      </c>
      <c r="D982" s="183">
        <f t="shared" si="364"/>
        <v>0</v>
      </c>
      <c r="E982" s="183">
        <f t="shared" si="364"/>
        <v>0</v>
      </c>
      <c r="F982" s="183">
        <f t="shared" si="364"/>
        <v>0</v>
      </c>
      <c r="G982" s="184" t="s">
        <v>172</v>
      </c>
    </row>
    <row r="983" hidden="1" customHeight="1" spans="1:7">
      <c r="A983" s="182" t="s">
        <v>1151</v>
      </c>
      <c r="B983" s="185">
        <v>0</v>
      </c>
      <c r="C983" s="185"/>
      <c r="D983" s="185"/>
      <c r="E983" s="185">
        <f t="shared" si="361"/>
        <v>0</v>
      </c>
      <c r="F983" s="185">
        <f t="shared" si="362"/>
        <v>0</v>
      </c>
      <c r="G983" s="184" t="s">
        <v>174</v>
      </c>
    </row>
    <row r="984" hidden="1" customHeight="1" spans="1:7">
      <c r="A984" s="182" t="s">
        <v>1152</v>
      </c>
      <c r="B984" s="185">
        <v>0</v>
      </c>
      <c r="C984" s="185"/>
      <c r="D984" s="185"/>
      <c r="E984" s="185">
        <f t="shared" si="361"/>
        <v>0</v>
      </c>
      <c r="F984" s="185">
        <f t="shared" si="362"/>
        <v>0</v>
      </c>
      <c r="G984" s="184" t="s">
        <v>174</v>
      </c>
    </row>
    <row r="985" hidden="1" customHeight="1" spans="1:7">
      <c r="A985" s="182" t="s">
        <v>1153</v>
      </c>
      <c r="B985" s="185">
        <v>0</v>
      </c>
      <c r="C985" s="185"/>
      <c r="D985" s="185"/>
      <c r="E985" s="185">
        <f t="shared" si="361"/>
        <v>0</v>
      </c>
      <c r="F985" s="185">
        <f t="shared" si="362"/>
        <v>0</v>
      </c>
      <c r="G985" s="184" t="s">
        <v>174</v>
      </c>
    </row>
    <row r="986" hidden="1" customHeight="1" spans="1:7">
      <c r="A986" s="182" t="s">
        <v>1154</v>
      </c>
      <c r="B986" s="185">
        <v>0</v>
      </c>
      <c r="C986" s="185"/>
      <c r="D986" s="185"/>
      <c r="E986" s="185">
        <f t="shared" si="361"/>
        <v>0</v>
      </c>
      <c r="F986" s="185">
        <f t="shared" si="362"/>
        <v>0</v>
      </c>
      <c r="G986" s="184" t="s">
        <v>174</v>
      </c>
    </row>
    <row r="987" hidden="1" customHeight="1" spans="1:7">
      <c r="A987" s="182" t="s">
        <v>1155</v>
      </c>
      <c r="B987" s="185">
        <v>0</v>
      </c>
      <c r="C987" s="185"/>
      <c r="D987" s="185"/>
      <c r="E987" s="185">
        <f t="shared" si="361"/>
        <v>0</v>
      </c>
      <c r="F987" s="185">
        <f t="shared" si="362"/>
        <v>0</v>
      </c>
      <c r="G987" s="184" t="s">
        <v>174</v>
      </c>
    </row>
    <row r="988" hidden="1" customHeight="1" spans="1:7">
      <c r="A988" s="182" t="s">
        <v>1156</v>
      </c>
      <c r="B988" s="185">
        <v>0</v>
      </c>
      <c r="C988" s="185"/>
      <c r="D988" s="185"/>
      <c r="E988" s="185">
        <f t="shared" si="361"/>
        <v>0</v>
      </c>
      <c r="F988" s="185">
        <f t="shared" si="362"/>
        <v>0</v>
      </c>
      <c r="G988" s="184" t="s">
        <v>174</v>
      </c>
    </row>
    <row r="989" hidden="1" customHeight="1" spans="1:7">
      <c r="A989" s="182" t="s">
        <v>1157</v>
      </c>
      <c r="B989" s="185">
        <v>0</v>
      </c>
      <c r="C989" s="185"/>
      <c r="D989" s="185"/>
      <c r="E989" s="185">
        <f t="shared" si="361"/>
        <v>0</v>
      </c>
      <c r="F989" s="185">
        <f t="shared" si="362"/>
        <v>0</v>
      </c>
      <c r="G989" s="184" t="s">
        <v>174</v>
      </c>
    </row>
    <row r="990" hidden="1" customHeight="1" spans="1:7">
      <c r="A990" s="182" t="s">
        <v>1158</v>
      </c>
      <c r="B990" s="185">
        <v>0</v>
      </c>
      <c r="C990" s="185"/>
      <c r="D990" s="185"/>
      <c r="E990" s="185">
        <f t="shared" si="361"/>
        <v>0</v>
      </c>
      <c r="F990" s="185">
        <f t="shared" si="362"/>
        <v>0</v>
      </c>
      <c r="G990" s="184" t="s">
        <v>174</v>
      </c>
    </row>
    <row r="991" hidden="1" customHeight="1" spans="1:7">
      <c r="A991" s="182" t="s">
        <v>1159</v>
      </c>
      <c r="B991" s="185">
        <v>0</v>
      </c>
      <c r="C991" s="185"/>
      <c r="D991" s="185"/>
      <c r="E991" s="185">
        <f t="shared" si="361"/>
        <v>0</v>
      </c>
      <c r="F991" s="185">
        <f t="shared" si="362"/>
        <v>0</v>
      </c>
      <c r="G991" s="184" t="s">
        <v>174</v>
      </c>
    </row>
    <row r="992" hidden="1" customHeight="1" spans="1:7">
      <c r="A992" s="182" t="s">
        <v>1160</v>
      </c>
      <c r="B992" s="183">
        <f>SUM(B993:B1007)</f>
        <v>0</v>
      </c>
      <c r="C992" s="183">
        <f t="shared" ref="B992:F992" si="365">SUM(C993:C1007)</f>
        <v>0</v>
      </c>
      <c r="D992" s="183">
        <f t="shared" si="365"/>
        <v>0</v>
      </c>
      <c r="E992" s="183">
        <f t="shared" si="365"/>
        <v>0</v>
      </c>
      <c r="F992" s="183">
        <f t="shared" si="365"/>
        <v>0</v>
      </c>
      <c r="G992" s="184" t="s">
        <v>172</v>
      </c>
    </row>
    <row r="993" hidden="1" customHeight="1" spans="1:7">
      <c r="A993" s="182" t="s">
        <v>1161</v>
      </c>
      <c r="B993" s="185">
        <v>0</v>
      </c>
      <c r="C993" s="185"/>
      <c r="D993" s="185"/>
      <c r="E993" s="185">
        <f t="shared" ref="E993:E1007" si="366">C993+D993</f>
        <v>0</v>
      </c>
      <c r="F993" s="185">
        <f t="shared" ref="F993:F1007" si="367">B993+E993</f>
        <v>0</v>
      </c>
      <c r="G993" s="184" t="s">
        <v>174</v>
      </c>
    </row>
    <row r="994" hidden="1" customHeight="1" spans="1:7">
      <c r="A994" s="182" t="s">
        <v>1162</v>
      </c>
      <c r="B994" s="185">
        <v>0</v>
      </c>
      <c r="C994" s="185"/>
      <c r="D994" s="185"/>
      <c r="E994" s="185">
        <f t="shared" si="366"/>
        <v>0</v>
      </c>
      <c r="F994" s="185">
        <f t="shared" si="367"/>
        <v>0</v>
      </c>
      <c r="G994" s="184" t="s">
        <v>174</v>
      </c>
    </row>
    <row r="995" hidden="1" customHeight="1" spans="1:7">
      <c r="A995" s="182" t="s">
        <v>1163</v>
      </c>
      <c r="B995" s="185">
        <v>0</v>
      </c>
      <c r="C995" s="185"/>
      <c r="D995" s="185"/>
      <c r="E995" s="185">
        <f t="shared" si="366"/>
        <v>0</v>
      </c>
      <c r="F995" s="185">
        <f t="shared" si="367"/>
        <v>0</v>
      </c>
      <c r="G995" s="184" t="s">
        <v>174</v>
      </c>
    </row>
    <row r="996" hidden="1" customHeight="1" spans="1:7">
      <c r="A996" s="182" t="s">
        <v>1164</v>
      </c>
      <c r="B996" s="185">
        <v>0</v>
      </c>
      <c r="C996" s="185"/>
      <c r="D996" s="185"/>
      <c r="E996" s="185">
        <f t="shared" si="366"/>
        <v>0</v>
      </c>
      <c r="F996" s="185">
        <f t="shared" si="367"/>
        <v>0</v>
      </c>
      <c r="G996" s="184" t="s">
        <v>174</v>
      </c>
    </row>
    <row r="997" hidden="1" customHeight="1" spans="1:7">
      <c r="A997" s="182" t="s">
        <v>1165</v>
      </c>
      <c r="B997" s="185">
        <v>0</v>
      </c>
      <c r="C997" s="185"/>
      <c r="D997" s="185"/>
      <c r="E997" s="185">
        <f t="shared" si="366"/>
        <v>0</v>
      </c>
      <c r="F997" s="185">
        <f t="shared" si="367"/>
        <v>0</v>
      </c>
      <c r="G997" s="184" t="s">
        <v>174</v>
      </c>
    </row>
    <row r="998" hidden="1" customHeight="1" spans="1:7">
      <c r="A998" s="182" t="s">
        <v>1166</v>
      </c>
      <c r="B998" s="185">
        <v>0</v>
      </c>
      <c r="C998" s="185"/>
      <c r="D998" s="185"/>
      <c r="E998" s="185">
        <f t="shared" si="366"/>
        <v>0</v>
      </c>
      <c r="F998" s="185">
        <f t="shared" si="367"/>
        <v>0</v>
      </c>
      <c r="G998" s="184" t="s">
        <v>174</v>
      </c>
    </row>
    <row r="999" hidden="1" customHeight="1" spans="1:7">
      <c r="A999" s="182" t="s">
        <v>1167</v>
      </c>
      <c r="B999" s="185">
        <v>0</v>
      </c>
      <c r="C999" s="185"/>
      <c r="D999" s="185"/>
      <c r="E999" s="185">
        <f t="shared" si="366"/>
        <v>0</v>
      </c>
      <c r="F999" s="185">
        <f t="shared" si="367"/>
        <v>0</v>
      </c>
      <c r="G999" s="184" t="s">
        <v>174</v>
      </c>
    </row>
    <row r="1000" hidden="1" customHeight="1" spans="1:7">
      <c r="A1000" s="182" t="s">
        <v>1168</v>
      </c>
      <c r="B1000" s="185">
        <v>0</v>
      </c>
      <c r="C1000" s="185"/>
      <c r="D1000" s="185"/>
      <c r="E1000" s="185">
        <f t="shared" si="366"/>
        <v>0</v>
      </c>
      <c r="F1000" s="185">
        <f t="shared" si="367"/>
        <v>0</v>
      </c>
      <c r="G1000" s="184" t="s">
        <v>174</v>
      </c>
    </row>
    <row r="1001" hidden="1" customHeight="1" spans="1:7">
      <c r="A1001" s="182" t="s">
        <v>1169</v>
      </c>
      <c r="B1001" s="185">
        <v>0</v>
      </c>
      <c r="C1001" s="185"/>
      <c r="D1001" s="185"/>
      <c r="E1001" s="185">
        <f t="shared" si="366"/>
        <v>0</v>
      </c>
      <c r="F1001" s="185">
        <f t="shared" si="367"/>
        <v>0</v>
      </c>
      <c r="G1001" s="184" t="s">
        <v>174</v>
      </c>
    </row>
    <row r="1002" hidden="1" customHeight="1" spans="1:7">
      <c r="A1002" s="182" t="s">
        <v>1170</v>
      </c>
      <c r="B1002" s="185">
        <v>0</v>
      </c>
      <c r="C1002" s="185"/>
      <c r="D1002" s="185"/>
      <c r="E1002" s="185">
        <f t="shared" si="366"/>
        <v>0</v>
      </c>
      <c r="F1002" s="185">
        <f t="shared" si="367"/>
        <v>0</v>
      </c>
      <c r="G1002" s="184" t="s">
        <v>174</v>
      </c>
    </row>
    <row r="1003" hidden="1" customHeight="1" spans="1:7">
      <c r="A1003" s="182" t="s">
        <v>1171</v>
      </c>
      <c r="B1003" s="185">
        <v>0</v>
      </c>
      <c r="C1003" s="185"/>
      <c r="D1003" s="185"/>
      <c r="E1003" s="185">
        <f t="shared" si="366"/>
        <v>0</v>
      </c>
      <c r="F1003" s="185">
        <f t="shared" si="367"/>
        <v>0</v>
      </c>
      <c r="G1003" s="184" t="s">
        <v>174</v>
      </c>
    </row>
    <row r="1004" hidden="1" customHeight="1" spans="1:7">
      <c r="A1004" s="182" t="s">
        <v>1172</v>
      </c>
      <c r="B1004" s="185">
        <v>0</v>
      </c>
      <c r="C1004" s="185"/>
      <c r="D1004" s="185"/>
      <c r="E1004" s="185">
        <f t="shared" si="366"/>
        <v>0</v>
      </c>
      <c r="F1004" s="185">
        <f t="shared" si="367"/>
        <v>0</v>
      </c>
      <c r="G1004" s="184" t="s">
        <v>174</v>
      </c>
    </row>
    <row r="1005" hidden="1" customHeight="1" spans="1:7">
      <c r="A1005" s="182" t="s">
        <v>1173</v>
      </c>
      <c r="B1005" s="185">
        <v>0</v>
      </c>
      <c r="C1005" s="185"/>
      <c r="D1005" s="185"/>
      <c r="E1005" s="185">
        <f t="shared" si="366"/>
        <v>0</v>
      </c>
      <c r="F1005" s="185">
        <f t="shared" si="367"/>
        <v>0</v>
      </c>
      <c r="G1005" s="184" t="s">
        <v>174</v>
      </c>
    </row>
    <row r="1006" hidden="1" customHeight="1" spans="1:7">
      <c r="A1006" s="182" t="s">
        <v>1174</v>
      </c>
      <c r="B1006" s="185">
        <v>0</v>
      </c>
      <c r="C1006" s="185"/>
      <c r="D1006" s="185"/>
      <c r="E1006" s="185">
        <f t="shared" si="366"/>
        <v>0</v>
      </c>
      <c r="F1006" s="185">
        <f t="shared" si="367"/>
        <v>0</v>
      </c>
      <c r="G1006" s="184" t="s">
        <v>174</v>
      </c>
    </row>
    <row r="1007" hidden="1" customHeight="1" spans="1:7">
      <c r="A1007" s="182" t="s">
        <v>1175</v>
      </c>
      <c r="B1007" s="185">
        <v>0</v>
      </c>
      <c r="C1007" s="185"/>
      <c r="D1007" s="185"/>
      <c r="E1007" s="185">
        <f t="shared" si="366"/>
        <v>0</v>
      </c>
      <c r="F1007" s="185">
        <f t="shared" si="367"/>
        <v>0</v>
      </c>
      <c r="G1007" s="184" t="s">
        <v>174</v>
      </c>
    </row>
    <row r="1008" hidden="1" customHeight="1" spans="1:7">
      <c r="A1008" s="182" t="s">
        <v>1176</v>
      </c>
      <c r="B1008" s="183">
        <f>SUM(B1009:B1012)</f>
        <v>0</v>
      </c>
      <c r="C1008" s="183">
        <f t="shared" ref="B1008:F1008" si="368">SUM(C1009:C1012)</f>
        <v>0</v>
      </c>
      <c r="D1008" s="183">
        <f t="shared" si="368"/>
        <v>0</v>
      </c>
      <c r="E1008" s="183">
        <f t="shared" si="368"/>
        <v>0</v>
      </c>
      <c r="F1008" s="183">
        <f t="shared" si="368"/>
        <v>0</v>
      </c>
      <c r="G1008" s="184" t="s">
        <v>172</v>
      </c>
    </row>
    <row r="1009" hidden="1" customHeight="1" spans="1:7">
      <c r="A1009" s="182" t="s">
        <v>1177</v>
      </c>
      <c r="B1009" s="185">
        <v>0</v>
      </c>
      <c r="C1009" s="185"/>
      <c r="D1009" s="185"/>
      <c r="E1009" s="185">
        <f t="shared" ref="E1009:E1012" si="369">C1009+D1009</f>
        <v>0</v>
      </c>
      <c r="F1009" s="185">
        <f t="shared" ref="F1009:F1012" si="370">B1009+E1009</f>
        <v>0</v>
      </c>
      <c r="G1009" s="184" t="s">
        <v>174</v>
      </c>
    </row>
    <row r="1010" hidden="1" customHeight="1" spans="1:7">
      <c r="A1010" s="182" t="s">
        <v>1178</v>
      </c>
      <c r="B1010" s="185">
        <v>0</v>
      </c>
      <c r="C1010" s="185"/>
      <c r="D1010" s="185"/>
      <c r="E1010" s="185">
        <f t="shared" si="369"/>
        <v>0</v>
      </c>
      <c r="F1010" s="185">
        <f t="shared" si="370"/>
        <v>0</v>
      </c>
      <c r="G1010" s="184" t="s">
        <v>174</v>
      </c>
    </row>
    <row r="1011" hidden="1" customHeight="1" spans="1:7">
      <c r="A1011" s="182" t="s">
        <v>1179</v>
      </c>
      <c r="B1011" s="185">
        <v>0</v>
      </c>
      <c r="C1011" s="185"/>
      <c r="D1011" s="185"/>
      <c r="E1011" s="185">
        <f t="shared" si="369"/>
        <v>0</v>
      </c>
      <c r="F1011" s="185">
        <f t="shared" si="370"/>
        <v>0</v>
      </c>
      <c r="G1011" s="184" t="s">
        <v>174</v>
      </c>
    </row>
    <row r="1012" hidden="1" customHeight="1" spans="1:7">
      <c r="A1012" s="182" t="s">
        <v>1180</v>
      </c>
      <c r="B1012" s="185">
        <v>0</v>
      </c>
      <c r="C1012" s="185"/>
      <c r="D1012" s="185"/>
      <c r="E1012" s="185">
        <f t="shared" si="369"/>
        <v>0</v>
      </c>
      <c r="F1012" s="185">
        <f t="shared" si="370"/>
        <v>0</v>
      </c>
      <c r="G1012" s="184" t="s">
        <v>174</v>
      </c>
    </row>
    <row r="1013" hidden="1" customHeight="1" spans="1:7">
      <c r="A1013" s="182" t="s">
        <v>1181</v>
      </c>
      <c r="B1013" s="183">
        <f>SUM(B1014:B1026)</f>
        <v>234</v>
      </c>
      <c r="C1013" s="183">
        <f t="shared" ref="B1013:F1013" si="371">SUM(C1014:C1026)</f>
        <v>0</v>
      </c>
      <c r="D1013" s="183">
        <f t="shared" si="371"/>
        <v>-209</v>
      </c>
      <c r="E1013" s="183">
        <f t="shared" si="371"/>
        <v>-209</v>
      </c>
      <c r="F1013" s="183">
        <f t="shared" si="371"/>
        <v>25</v>
      </c>
      <c r="G1013" s="184" t="s">
        <v>172</v>
      </c>
    </row>
    <row r="1014" hidden="1" customHeight="1" spans="1:7">
      <c r="A1014" s="182" t="s">
        <v>1182</v>
      </c>
      <c r="B1014" s="185">
        <v>0</v>
      </c>
      <c r="C1014" s="185"/>
      <c r="D1014" s="185"/>
      <c r="E1014" s="185">
        <f t="shared" ref="E1014:E1026" si="372">C1014+D1014</f>
        <v>0</v>
      </c>
      <c r="F1014" s="185">
        <f t="shared" ref="F1014:F1026" si="373">B1014+E1014</f>
        <v>0</v>
      </c>
      <c r="G1014" s="184" t="s">
        <v>174</v>
      </c>
    </row>
    <row r="1015" hidden="1" customHeight="1" spans="1:7">
      <c r="A1015" s="182" t="s">
        <v>1183</v>
      </c>
      <c r="B1015" s="185">
        <v>0</v>
      </c>
      <c r="C1015" s="185"/>
      <c r="D1015" s="185"/>
      <c r="E1015" s="185">
        <f t="shared" si="372"/>
        <v>0</v>
      </c>
      <c r="F1015" s="185">
        <f t="shared" si="373"/>
        <v>0</v>
      </c>
      <c r="G1015" s="184" t="s">
        <v>174</v>
      </c>
    </row>
    <row r="1016" hidden="1" customHeight="1" spans="1:7">
      <c r="A1016" s="182" t="s">
        <v>1184</v>
      </c>
      <c r="B1016" s="185">
        <v>0</v>
      </c>
      <c r="C1016" s="185"/>
      <c r="D1016" s="185"/>
      <c r="E1016" s="185">
        <f t="shared" si="372"/>
        <v>0</v>
      </c>
      <c r="F1016" s="185">
        <f t="shared" si="373"/>
        <v>0</v>
      </c>
      <c r="G1016" s="184" t="s">
        <v>174</v>
      </c>
    </row>
    <row r="1017" hidden="1" customHeight="1" spans="1:7">
      <c r="A1017" s="182" t="s">
        <v>1185</v>
      </c>
      <c r="B1017" s="185">
        <v>0</v>
      </c>
      <c r="C1017" s="185"/>
      <c r="D1017" s="185"/>
      <c r="E1017" s="185">
        <f t="shared" si="372"/>
        <v>0</v>
      </c>
      <c r="F1017" s="185">
        <f t="shared" si="373"/>
        <v>0</v>
      </c>
      <c r="G1017" s="184" t="s">
        <v>174</v>
      </c>
    </row>
    <row r="1018" hidden="1" customHeight="1" spans="1:7">
      <c r="A1018" s="182" t="s">
        <v>1186</v>
      </c>
      <c r="B1018" s="185">
        <v>0</v>
      </c>
      <c r="C1018" s="185"/>
      <c r="D1018" s="185"/>
      <c r="E1018" s="185">
        <f t="shared" si="372"/>
        <v>0</v>
      </c>
      <c r="F1018" s="185">
        <f t="shared" si="373"/>
        <v>0</v>
      </c>
      <c r="G1018" s="184" t="s">
        <v>174</v>
      </c>
    </row>
    <row r="1019" hidden="1" customHeight="1" spans="1:7">
      <c r="A1019" s="182" t="s">
        <v>1187</v>
      </c>
      <c r="B1019" s="185">
        <v>0</v>
      </c>
      <c r="C1019" s="185"/>
      <c r="D1019" s="185"/>
      <c r="E1019" s="185">
        <f t="shared" si="372"/>
        <v>0</v>
      </c>
      <c r="F1019" s="185">
        <f t="shared" si="373"/>
        <v>0</v>
      </c>
      <c r="G1019" s="184" t="s">
        <v>174</v>
      </c>
    </row>
    <row r="1020" hidden="1" customHeight="1" spans="1:7">
      <c r="A1020" s="182" t="s">
        <v>1188</v>
      </c>
      <c r="B1020" s="185">
        <v>2</v>
      </c>
      <c r="C1020" s="185"/>
      <c r="D1020" s="185">
        <v>-2</v>
      </c>
      <c r="E1020" s="185">
        <f t="shared" si="372"/>
        <v>-2</v>
      </c>
      <c r="F1020" s="185">
        <f t="shared" si="373"/>
        <v>0</v>
      </c>
      <c r="G1020" s="184" t="s">
        <v>174</v>
      </c>
    </row>
    <row r="1021" hidden="1" customHeight="1" spans="1:7">
      <c r="A1021" s="182" t="s">
        <v>1189</v>
      </c>
      <c r="B1021" s="185">
        <v>0</v>
      </c>
      <c r="C1021" s="185"/>
      <c r="D1021" s="185"/>
      <c r="E1021" s="185">
        <f t="shared" si="372"/>
        <v>0</v>
      </c>
      <c r="F1021" s="185">
        <f t="shared" si="373"/>
        <v>0</v>
      </c>
      <c r="G1021" s="184" t="s">
        <v>174</v>
      </c>
    </row>
    <row r="1022" hidden="1" customHeight="1" spans="1:7">
      <c r="A1022" s="182" t="s">
        <v>1190</v>
      </c>
      <c r="B1022" s="185">
        <v>232</v>
      </c>
      <c r="C1022" s="185"/>
      <c r="D1022" s="185">
        <v>-207</v>
      </c>
      <c r="E1022" s="185">
        <f t="shared" si="372"/>
        <v>-207</v>
      </c>
      <c r="F1022" s="185">
        <f t="shared" si="373"/>
        <v>25</v>
      </c>
      <c r="G1022" s="184" t="s">
        <v>174</v>
      </c>
    </row>
    <row r="1023" hidden="1" customHeight="1" spans="1:7">
      <c r="A1023" s="182" t="s">
        <v>1191</v>
      </c>
      <c r="B1023" s="185">
        <v>0</v>
      </c>
      <c r="C1023" s="185"/>
      <c r="D1023" s="185"/>
      <c r="E1023" s="185">
        <f t="shared" si="372"/>
        <v>0</v>
      </c>
      <c r="F1023" s="185">
        <f t="shared" si="373"/>
        <v>0</v>
      </c>
      <c r="G1023" s="184" t="s">
        <v>174</v>
      </c>
    </row>
    <row r="1024" hidden="1" customHeight="1" spans="1:7">
      <c r="A1024" s="182" t="s">
        <v>1192</v>
      </c>
      <c r="B1024" s="185">
        <v>0</v>
      </c>
      <c r="C1024" s="185"/>
      <c r="D1024" s="185"/>
      <c r="E1024" s="185">
        <f t="shared" si="372"/>
        <v>0</v>
      </c>
      <c r="F1024" s="185">
        <f t="shared" si="373"/>
        <v>0</v>
      </c>
      <c r="G1024" s="184" t="s">
        <v>174</v>
      </c>
    </row>
    <row r="1025" hidden="1" customHeight="1" spans="1:7">
      <c r="A1025" s="182" t="s">
        <v>1193</v>
      </c>
      <c r="B1025" s="185">
        <v>0</v>
      </c>
      <c r="C1025" s="185"/>
      <c r="D1025" s="185"/>
      <c r="E1025" s="185">
        <f t="shared" si="372"/>
        <v>0</v>
      </c>
      <c r="F1025" s="185">
        <f t="shared" si="373"/>
        <v>0</v>
      </c>
      <c r="G1025" s="184" t="s">
        <v>174</v>
      </c>
    </row>
    <row r="1026" hidden="1" customHeight="1" spans="1:7">
      <c r="A1026" s="182" t="s">
        <v>1194</v>
      </c>
      <c r="B1026" s="185">
        <v>0</v>
      </c>
      <c r="C1026" s="185"/>
      <c r="D1026" s="185"/>
      <c r="E1026" s="185">
        <f t="shared" si="372"/>
        <v>0</v>
      </c>
      <c r="F1026" s="185">
        <f t="shared" si="373"/>
        <v>0</v>
      </c>
      <c r="G1026" s="184" t="s">
        <v>174</v>
      </c>
    </row>
    <row r="1027" hidden="1" customHeight="1" spans="1:7">
      <c r="A1027" s="182" t="s">
        <v>1195</v>
      </c>
      <c r="B1027" s="183">
        <f>SUM(B1028:B1033)</f>
        <v>12.5</v>
      </c>
      <c r="C1027" s="183">
        <f t="shared" ref="B1027:F1027" si="374">SUM(C1028:C1033)</f>
        <v>0</v>
      </c>
      <c r="D1027" s="183">
        <f t="shared" si="374"/>
        <v>0</v>
      </c>
      <c r="E1027" s="183">
        <f t="shared" si="374"/>
        <v>0</v>
      </c>
      <c r="F1027" s="183">
        <f t="shared" si="374"/>
        <v>12.5</v>
      </c>
      <c r="G1027" s="184" t="s">
        <v>172</v>
      </c>
    </row>
    <row r="1028" hidden="1" customHeight="1" spans="1:7">
      <c r="A1028" s="182" t="s">
        <v>1196</v>
      </c>
      <c r="B1028" s="185">
        <v>12.5</v>
      </c>
      <c r="C1028" s="185"/>
      <c r="D1028" s="185"/>
      <c r="E1028" s="185">
        <f t="shared" ref="E1028:E1033" si="375">C1028+D1028</f>
        <v>0</v>
      </c>
      <c r="F1028" s="185">
        <f t="shared" ref="F1028:F1033" si="376">B1028+E1028</f>
        <v>12.5</v>
      </c>
      <c r="G1028" s="184" t="s">
        <v>174</v>
      </c>
    </row>
    <row r="1029" hidden="1" customHeight="1" spans="1:7">
      <c r="A1029" s="182" t="s">
        <v>1197</v>
      </c>
      <c r="B1029" s="185">
        <v>0</v>
      </c>
      <c r="C1029" s="185"/>
      <c r="D1029" s="185"/>
      <c r="E1029" s="185">
        <f t="shared" si="375"/>
        <v>0</v>
      </c>
      <c r="F1029" s="185">
        <f t="shared" si="376"/>
        <v>0</v>
      </c>
      <c r="G1029" s="184" t="s">
        <v>174</v>
      </c>
    </row>
    <row r="1030" hidden="1" customHeight="1" spans="1:7">
      <c r="A1030" s="182" t="s">
        <v>1198</v>
      </c>
      <c r="B1030" s="185">
        <v>0</v>
      </c>
      <c r="C1030" s="185"/>
      <c r="D1030" s="185"/>
      <c r="E1030" s="185">
        <f t="shared" si="375"/>
        <v>0</v>
      </c>
      <c r="F1030" s="185">
        <f t="shared" si="376"/>
        <v>0</v>
      </c>
      <c r="G1030" s="184" t="s">
        <v>174</v>
      </c>
    </row>
    <row r="1031" hidden="1" customHeight="1" spans="1:7">
      <c r="A1031" s="182" t="s">
        <v>1199</v>
      </c>
      <c r="B1031" s="185">
        <v>0</v>
      </c>
      <c r="C1031" s="185"/>
      <c r="D1031" s="185"/>
      <c r="E1031" s="185">
        <f t="shared" si="375"/>
        <v>0</v>
      </c>
      <c r="F1031" s="185">
        <f t="shared" si="376"/>
        <v>0</v>
      </c>
      <c r="G1031" s="184" t="s">
        <v>174</v>
      </c>
    </row>
    <row r="1032" hidden="1" customHeight="1" spans="1:7">
      <c r="A1032" s="182" t="s">
        <v>1200</v>
      </c>
      <c r="B1032" s="185">
        <v>0</v>
      </c>
      <c r="C1032" s="185"/>
      <c r="D1032" s="185"/>
      <c r="E1032" s="185">
        <f t="shared" si="375"/>
        <v>0</v>
      </c>
      <c r="F1032" s="185">
        <f t="shared" si="376"/>
        <v>0</v>
      </c>
      <c r="G1032" s="184" t="s">
        <v>174</v>
      </c>
    </row>
    <row r="1033" hidden="1" customHeight="1" spans="1:7">
      <c r="A1033" s="182" t="s">
        <v>1201</v>
      </c>
      <c r="B1033" s="185">
        <v>0</v>
      </c>
      <c r="C1033" s="185"/>
      <c r="D1033" s="185"/>
      <c r="E1033" s="185">
        <f t="shared" si="375"/>
        <v>0</v>
      </c>
      <c r="F1033" s="185">
        <f t="shared" si="376"/>
        <v>0</v>
      </c>
      <c r="G1033" s="184" t="s">
        <v>174</v>
      </c>
    </row>
    <row r="1034" hidden="1" customHeight="1" spans="1:7">
      <c r="A1034" s="182" t="s">
        <v>1202</v>
      </c>
      <c r="B1034" s="183">
        <f>SUM(B1035:B1040)</f>
        <v>550</v>
      </c>
      <c r="C1034" s="183">
        <f t="shared" ref="B1034:F1034" si="377">SUM(C1035:C1040)</f>
        <v>276</v>
      </c>
      <c r="D1034" s="183">
        <f t="shared" si="377"/>
        <v>-318</v>
      </c>
      <c r="E1034" s="183">
        <f t="shared" si="377"/>
        <v>-42</v>
      </c>
      <c r="F1034" s="183">
        <f t="shared" si="377"/>
        <v>508</v>
      </c>
      <c r="G1034" s="184" t="s">
        <v>172</v>
      </c>
    </row>
    <row r="1035" hidden="1" customHeight="1" spans="1:7">
      <c r="A1035" s="182" t="s">
        <v>1203</v>
      </c>
      <c r="B1035" s="185">
        <v>0</v>
      </c>
      <c r="C1035" s="185"/>
      <c r="D1035" s="185"/>
      <c r="E1035" s="185">
        <f t="shared" ref="E1035:E1040" si="378">C1035+D1035</f>
        <v>0</v>
      </c>
      <c r="F1035" s="185">
        <f t="shared" ref="F1035:F1040" si="379">B1035+E1035</f>
        <v>0</v>
      </c>
      <c r="G1035" s="184" t="s">
        <v>174</v>
      </c>
    </row>
    <row r="1036" hidden="1" customHeight="1" spans="1:7">
      <c r="A1036" s="182" t="s">
        <v>1204</v>
      </c>
      <c r="B1036" s="185">
        <v>0</v>
      </c>
      <c r="C1036" s="185"/>
      <c r="D1036" s="185"/>
      <c r="E1036" s="185">
        <f t="shared" si="378"/>
        <v>0</v>
      </c>
      <c r="F1036" s="185">
        <f t="shared" si="379"/>
        <v>0</v>
      </c>
      <c r="G1036" s="184" t="s">
        <v>174</v>
      </c>
    </row>
    <row r="1037" hidden="1" customHeight="1" spans="1:7">
      <c r="A1037" s="182" t="s">
        <v>1205</v>
      </c>
      <c r="B1037" s="185">
        <v>0</v>
      </c>
      <c r="C1037" s="185"/>
      <c r="D1037" s="185"/>
      <c r="E1037" s="185">
        <f t="shared" si="378"/>
        <v>0</v>
      </c>
      <c r="F1037" s="185">
        <f t="shared" si="379"/>
        <v>0</v>
      </c>
      <c r="G1037" s="184" t="s">
        <v>174</v>
      </c>
    </row>
    <row r="1038" hidden="1" customHeight="1" spans="1:7">
      <c r="A1038" s="182" t="s">
        <v>1206</v>
      </c>
      <c r="B1038" s="185">
        <v>0</v>
      </c>
      <c r="C1038" s="185"/>
      <c r="D1038" s="185"/>
      <c r="E1038" s="185">
        <f t="shared" si="378"/>
        <v>0</v>
      </c>
      <c r="F1038" s="185">
        <f t="shared" si="379"/>
        <v>0</v>
      </c>
      <c r="G1038" s="184" t="s">
        <v>174</v>
      </c>
    </row>
    <row r="1039" hidden="1" customHeight="1" spans="1:7">
      <c r="A1039" s="182" t="s">
        <v>1207</v>
      </c>
      <c r="B1039" s="185">
        <v>150</v>
      </c>
      <c r="C1039" s="185"/>
      <c r="D1039" s="185">
        <v>-146</v>
      </c>
      <c r="E1039" s="185">
        <f t="shared" si="378"/>
        <v>-146</v>
      </c>
      <c r="F1039" s="185">
        <f t="shared" si="379"/>
        <v>4</v>
      </c>
      <c r="G1039" s="184" t="s">
        <v>174</v>
      </c>
    </row>
    <row r="1040" hidden="1" customHeight="1" spans="1:7">
      <c r="A1040" s="182" t="s">
        <v>1208</v>
      </c>
      <c r="B1040" s="185">
        <v>400</v>
      </c>
      <c r="C1040" s="185">
        <v>276</v>
      </c>
      <c r="D1040" s="185">
        <v>-172</v>
      </c>
      <c r="E1040" s="185">
        <f t="shared" si="378"/>
        <v>104</v>
      </c>
      <c r="F1040" s="185">
        <f t="shared" si="379"/>
        <v>504</v>
      </c>
      <c r="G1040" s="184" t="s">
        <v>174</v>
      </c>
    </row>
    <row r="1041" hidden="1" customHeight="1" spans="1:7">
      <c r="A1041" s="182" t="s">
        <v>1209</v>
      </c>
      <c r="B1041" s="183">
        <f>SUM(B1042:B1046)</f>
        <v>200</v>
      </c>
      <c r="C1041" s="183">
        <f t="shared" ref="B1041:F1041" si="380">SUM(C1042:C1046)</f>
        <v>0</v>
      </c>
      <c r="D1041" s="183">
        <f t="shared" si="380"/>
        <v>-200</v>
      </c>
      <c r="E1041" s="183">
        <f t="shared" si="380"/>
        <v>-200</v>
      </c>
      <c r="F1041" s="183">
        <f t="shared" si="380"/>
        <v>0</v>
      </c>
      <c r="G1041" s="184" t="s">
        <v>172</v>
      </c>
    </row>
    <row r="1042" hidden="1" customHeight="1" spans="1:7">
      <c r="A1042" s="182" t="s">
        <v>1210</v>
      </c>
      <c r="B1042" s="185">
        <v>0</v>
      </c>
      <c r="C1042" s="185"/>
      <c r="D1042" s="185"/>
      <c r="E1042" s="185">
        <f t="shared" ref="E1042:E1046" si="381">C1042+D1042</f>
        <v>0</v>
      </c>
      <c r="F1042" s="185">
        <f t="shared" ref="F1042:F1046" si="382">B1042+E1042</f>
        <v>0</v>
      </c>
      <c r="G1042" s="184" t="s">
        <v>174</v>
      </c>
    </row>
    <row r="1043" hidden="1" customHeight="1" spans="1:7">
      <c r="A1043" s="182" t="s">
        <v>1211</v>
      </c>
      <c r="B1043" s="185">
        <v>0</v>
      </c>
      <c r="C1043" s="185"/>
      <c r="D1043" s="185"/>
      <c r="E1043" s="185">
        <f t="shared" si="381"/>
        <v>0</v>
      </c>
      <c r="F1043" s="185">
        <f t="shared" si="382"/>
        <v>0</v>
      </c>
      <c r="G1043" s="184" t="s">
        <v>174</v>
      </c>
    </row>
    <row r="1044" hidden="1" customHeight="1" spans="1:7">
      <c r="A1044" s="182" t="s">
        <v>1212</v>
      </c>
      <c r="B1044" s="185">
        <v>0</v>
      </c>
      <c r="C1044" s="185"/>
      <c r="D1044" s="185"/>
      <c r="E1044" s="185">
        <f t="shared" si="381"/>
        <v>0</v>
      </c>
      <c r="F1044" s="185">
        <f t="shared" si="382"/>
        <v>0</v>
      </c>
      <c r="G1044" s="184" t="s">
        <v>174</v>
      </c>
    </row>
    <row r="1045" hidden="1" customHeight="1" spans="1:7">
      <c r="A1045" s="182" t="s">
        <v>1213</v>
      </c>
      <c r="B1045" s="185">
        <v>0</v>
      </c>
      <c r="C1045" s="185"/>
      <c r="D1045" s="185"/>
      <c r="E1045" s="185">
        <f t="shared" si="381"/>
        <v>0</v>
      </c>
      <c r="F1045" s="185">
        <f t="shared" si="382"/>
        <v>0</v>
      </c>
      <c r="G1045" s="184" t="s">
        <v>174</v>
      </c>
    </row>
    <row r="1046" hidden="1" customHeight="1" spans="1:7">
      <c r="A1046" s="182" t="s">
        <v>1214</v>
      </c>
      <c r="B1046" s="185">
        <v>200</v>
      </c>
      <c r="C1046" s="185"/>
      <c r="D1046" s="185">
        <v>-200</v>
      </c>
      <c r="E1046" s="185">
        <f t="shared" si="381"/>
        <v>-200</v>
      </c>
      <c r="F1046" s="185">
        <f t="shared" si="382"/>
        <v>0</v>
      </c>
      <c r="G1046" s="184" t="s">
        <v>174</v>
      </c>
    </row>
    <row r="1047" customHeight="1" spans="1:7">
      <c r="A1047" s="179" t="s">
        <v>1215</v>
      </c>
      <c r="B1047" s="180">
        <f>SUM(B1048,B1058,B1064)</f>
        <v>264</v>
      </c>
      <c r="C1047" s="180">
        <f t="shared" ref="B1047:F1047" si="383">SUM(C1048,C1058,C1064)</f>
        <v>2506</v>
      </c>
      <c r="D1047" s="180">
        <f t="shared" si="383"/>
        <v>-109</v>
      </c>
      <c r="E1047" s="180">
        <f t="shared" si="383"/>
        <v>2397</v>
      </c>
      <c r="F1047" s="180">
        <f t="shared" si="383"/>
        <v>2661</v>
      </c>
      <c r="G1047" s="181" t="s">
        <v>170</v>
      </c>
    </row>
    <row r="1048" hidden="1" customHeight="1" spans="1:7">
      <c r="A1048" s="182" t="s">
        <v>1216</v>
      </c>
      <c r="B1048" s="183">
        <f>SUM(B1049:B1057)</f>
        <v>96</v>
      </c>
      <c r="C1048" s="183">
        <f t="shared" ref="B1048:F1048" si="384">SUM(C1049:C1057)</f>
        <v>256</v>
      </c>
      <c r="D1048" s="183">
        <f t="shared" si="384"/>
        <v>0</v>
      </c>
      <c r="E1048" s="183">
        <f t="shared" si="384"/>
        <v>256</v>
      </c>
      <c r="F1048" s="183">
        <f t="shared" si="384"/>
        <v>352</v>
      </c>
      <c r="G1048" s="184" t="s">
        <v>172</v>
      </c>
    </row>
    <row r="1049" hidden="1" customHeight="1" spans="1:7">
      <c r="A1049" s="182" t="s">
        <v>1217</v>
      </c>
      <c r="B1049" s="185">
        <v>0</v>
      </c>
      <c r="C1049" s="185"/>
      <c r="D1049" s="185"/>
      <c r="E1049" s="185">
        <f t="shared" ref="E1049:E1057" si="385">C1049+D1049</f>
        <v>0</v>
      </c>
      <c r="F1049" s="185">
        <f t="shared" ref="F1049:F1057" si="386">B1049+E1049</f>
        <v>0</v>
      </c>
      <c r="G1049" s="184" t="s">
        <v>174</v>
      </c>
    </row>
    <row r="1050" hidden="1" customHeight="1" spans="1:7">
      <c r="A1050" s="182" t="s">
        <v>1218</v>
      </c>
      <c r="B1050" s="185">
        <v>0</v>
      </c>
      <c r="C1050" s="185"/>
      <c r="D1050" s="185"/>
      <c r="E1050" s="185">
        <f t="shared" si="385"/>
        <v>0</v>
      </c>
      <c r="F1050" s="185">
        <f t="shared" si="386"/>
        <v>0</v>
      </c>
      <c r="G1050" s="184" t="s">
        <v>174</v>
      </c>
    </row>
    <row r="1051" hidden="1" customHeight="1" spans="1:7">
      <c r="A1051" s="182" t="s">
        <v>1219</v>
      </c>
      <c r="B1051" s="185">
        <v>0</v>
      </c>
      <c r="C1051" s="185"/>
      <c r="D1051" s="185"/>
      <c r="E1051" s="185">
        <f t="shared" si="385"/>
        <v>0</v>
      </c>
      <c r="F1051" s="185">
        <f t="shared" si="386"/>
        <v>0</v>
      </c>
      <c r="G1051" s="184" t="s">
        <v>174</v>
      </c>
    </row>
    <row r="1052" hidden="1" customHeight="1" spans="1:7">
      <c r="A1052" s="182" t="s">
        <v>1220</v>
      </c>
      <c r="B1052" s="185">
        <v>0</v>
      </c>
      <c r="C1052" s="185"/>
      <c r="D1052" s="185"/>
      <c r="E1052" s="185">
        <f t="shared" si="385"/>
        <v>0</v>
      </c>
      <c r="F1052" s="185">
        <f t="shared" si="386"/>
        <v>0</v>
      </c>
      <c r="G1052" s="184" t="s">
        <v>174</v>
      </c>
    </row>
    <row r="1053" hidden="1" customHeight="1" spans="1:7">
      <c r="A1053" s="182" t="s">
        <v>1221</v>
      </c>
      <c r="B1053" s="185">
        <v>0</v>
      </c>
      <c r="C1053" s="185"/>
      <c r="D1053" s="185"/>
      <c r="E1053" s="185">
        <f t="shared" si="385"/>
        <v>0</v>
      </c>
      <c r="F1053" s="185">
        <f t="shared" si="386"/>
        <v>0</v>
      </c>
      <c r="G1053" s="184" t="s">
        <v>174</v>
      </c>
    </row>
    <row r="1054" hidden="1" customHeight="1" spans="1:7">
      <c r="A1054" s="182" t="s">
        <v>1222</v>
      </c>
      <c r="B1054" s="185">
        <v>0</v>
      </c>
      <c r="C1054" s="185"/>
      <c r="D1054" s="185"/>
      <c r="E1054" s="185">
        <f t="shared" si="385"/>
        <v>0</v>
      </c>
      <c r="F1054" s="185">
        <f t="shared" si="386"/>
        <v>0</v>
      </c>
      <c r="G1054" s="184" t="s">
        <v>174</v>
      </c>
    </row>
    <row r="1055" hidden="1" customHeight="1" spans="1:7">
      <c r="A1055" s="182" t="s">
        <v>1223</v>
      </c>
      <c r="B1055" s="185">
        <v>0</v>
      </c>
      <c r="C1055" s="185"/>
      <c r="D1055" s="185"/>
      <c r="E1055" s="185">
        <f t="shared" si="385"/>
        <v>0</v>
      </c>
      <c r="F1055" s="185">
        <f t="shared" si="386"/>
        <v>0</v>
      </c>
      <c r="G1055" s="184" t="s">
        <v>174</v>
      </c>
    </row>
    <row r="1056" hidden="1" customHeight="1" spans="1:7">
      <c r="A1056" s="182" t="s">
        <v>1224</v>
      </c>
      <c r="B1056" s="185">
        <v>0</v>
      </c>
      <c r="C1056" s="185"/>
      <c r="D1056" s="185"/>
      <c r="E1056" s="185">
        <f t="shared" si="385"/>
        <v>0</v>
      </c>
      <c r="F1056" s="185">
        <f t="shared" si="386"/>
        <v>0</v>
      </c>
      <c r="G1056" s="184" t="s">
        <v>174</v>
      </c>
    </row>
    <row r="1057" hidden="1" customHeight="1" spans="1:7">
      <c r="A1057" s="182" t="s">
        <v>1225</v>
      </c>
      <c r="B1057" s="185">
        <v>96</v>
      </c>
      <c r="C1057" s="185">
        <v>256</v>
      </c>
      <c r="D1057" s="185"/>
      <c r="E1057" s="185">
        <f t="shared" si="385"/>
        <v>256</v>
      </c>
      <c r="F1057" s="185">
        <f t="shared" si="386"/>
        <v>352</v>
      </c>
      <c r="G1057" s="184" t="s">
        <v>174</v>
      </c>
    </row>
    <row r="1058" hidden="1" customHeight="1" spans="1:7">
      <c r="A1058" s="182" t="s">
        <v>1226</v>
      </c>
      <c r="B1058" s="183">
        <f>SUM(B1059:B1063)</f>
        <v>168</v>
      </c>
      <c r="C1058" s="183">
        <f t="shared" ref="B1058:F1058" si="387">SUM(C1059:C1063)</f>
        <v>0</v>
      </c>
      <c r="D1058" s="183">
        <f t="shared" si="387"/>
        <v>-109</v>
      </c>
      <c r="E1058" s="183">
        <f t="shared" si="387"/>
        <v>-109</v>
      </c>
      <c r="F1058" s="183">
        <f t="shared" si="387"/>
        <v>59</v>
      </c>
      <c r="G1058" s="184" t="s">
        <v>172</v>
      </c>
    </row>
    <row r="1059" hidden="1" customHeight="1" spans="1:7">
      <c r="A1059" s="182" t="s">
        <v>1227</v>
      </c>
      <c r="B1059" s="185">
        <v>0</v>
      </c>
      <c r="C1059" s="185"/>
      <c r="D1059" s="185"/>
      <c r="E1059" s="185">
        <f t="shared" ref="E1059:E1063" si="388">C1059+D1059</f>
        <v>0</v>
      </c>
      <c r="F1059" s="185">
        <f t="shared" ref="F1059:F1063" si="389">B1059+E1059</f>
        <v>0</v>
      </c>
      <c r="G1059" s="184" t="s">
        <v>174</v>
      </c>
    </row>
    <row r="1060" hidden="1" customHeight="1" spans="1:7">
      <c r="A1060" s="182" t="s">
        <v>1228</v>
      </c>
      <c r="B1060" s="185">
        <v>0</v>
      </c>
      <c r="C1060" s="185"/>
      <c r="D1060" s="185"/>
      <c r="E1060" s="185">
        <f t="shared" si="388"/>
        <v>0</v>
      </c>
      <c r="F1060" s="185">
        <f t="shared" si="389"/>
        <v>0</v>
      </c>
      <c r="G1060" s="184" t="s">
        <v>174</v>
      </c>
    </row>
    <row r="1061" hidden="1" customHeight="1" spans="1:7">
      <c r="A1061" s="182" t="s">
        <v>1229</v>
      </c>
      <c r="B1061" s="185">
        <v>0</v>
      </c>
      <c r="C1061" s="185"/>
      <c r="D1061" s="185"/>
      <c r="E1061" s="185">
        <f t="shared" si="388"/>
        <v>0</v>
      </c>
      <c r="F1061" s="185">
        <f t="shared" si="389"/>
        <v>0</v>
      </c>
      <c r="G1061" s="184" t="s">
        <v>174</v>
      </c>
    </row>
    <row r="1062" hidden="1" customHeight="1" spans="1:7">
      <c r="A1062" s="182" t="s">
        <v>1230</v>
      </c>
      <c r="B1062" s="185">
        <v>0</v>
      </c>
      <c r="C1062" s="185"/>
      <c r="D1062" s="185"/>
      <c r="E1062" s="185">
        <f t="shared" si="388"/>
        <v>0</v>
      </c>
      <c r="F1062" s="185">
        <f t="shared" si="389"/>
        <v>0</v>
      </c>
      <c r="G1062" s="184" t="s">
        <v>174</v>
      </c>
    </row>
    <row r="1063" hidden="1" customHeight="1" spans="1:7">
      <c r="A1063" s="182" t="s">
        <v>1231</v>
      </c>
      <c r="B1063" s="185">
        <v>168</v>
      </c>
      <c r="C1063" s="185"/>
      <c r="D1063" s="185">
        <v>-109</v>
      </c>
      <c r="E1063" s="185">
        <f t="shared" si="388"/>
        <v>-109</v>
      </c>
      <c r="F1063" s="185">
        <f t="shared" si="389"/>
        <v>59</v>
      </c>
      <c r="G1063" s="184" t="s">
        <v>174</v>
      </c>
    </row>
    <row r="1064" hidden="1" customHeight="1" spans="1:7">
      <c r="A1064" s="182" t="s">
        <v>1232</v>
      </c>
      <c r="B1064" s="183">
        <f>SUM(B1065:B1066)</f>
        <v>0</v>
      </c>
      <c r="C1064" s="183">
        <f t="shared" ref="B1064:F1064" si="390">SUM(C1065:C1066)</f>
        <v>2250</v>
      </c>
      <c r="D1064" s="183">
        <f t="shared" si="390"/>
        <v>0</v>
      </c>
      <c r="E1064" s="183">
        <f t="shared" si="390"/>
        <v>2250</v>
      </c>
      <c r="F1064" s="183">
        <f t="shared" si="390"/>
        <v>2250</v>
      </c>
      <c r="G1064" s="184" t="s">
        <v>172</v>
      </c>
    </row>
    <row r="1065" hidden="1" customHeight="1" spans="1:7">
      <c r="A1065" s="182" t="s">
        <v>1233</v>
      </c>
      <c r="B1065" s="185">
        <v>0</v>
      </c>
      <c r="C1065" s="185"/>
      <c r="D1065" s="185"/>
      <c r="E1065" s="185">
        <f t="shared" ref="E1065:E1074" si="391">C1065+D1065</f>
        <v>0</v>
      </c>
      <c r="F1065" s="185">
        <f t="shared" ref="F1065:F1074" si="392">B1065+E1065</f>
        <v>0</v>
      </c>
      <c r="G1065" s="184" t="s">
        <v>174</v>
      </c>
    </row>
    <row r="1066" hidden="1" customHeight="1" spans="1:7">
      <c r="A1066" s="182" t="s">
        <v>1234</v>
      </c>
      <c r="B1066" s="185">
        <v>0</v>
      </c>
      <c r="C1066" s="185">
        <v>2250</v>
      </c>
      <c r="D1066" s="185"/>
      <c r="E1066" s="185">
        <f t="shared" si="391"/>
        <v>2250</v>
      </c>
      <c r="F1066" s="185">
        <f t="shared" si="392"/>
        <v>2250</v>
      </c>
      <c r="G1066" s="184" t="s">
        <v>174</v>
      </c>
    </row>
    <row r="1067" customHeight="1" spans="1:7">
      <c r="A1067" s="179" t="s">
        <v>1235</v>
      </c>
      <c r="B1067" s="180">
        <f>SUM(B1068,B1075,B1085,B1091,B1094)</f>
        <v>0</v>
      </c>
      <c r="C1067" s="180">
        <f t="shared" ref="B1067:F1067" si="393">SUM(C1068,C1075,C1085,C1091,C1094)</f>
        <v>0</v>
      </c>
      <c r="D1067" s="180">
        <f t="shared" si="393"/>
        <v>0</v>
      </c>
      <c r="E1067" s="180">
        <f t="shared" si="393"/>
        <v>0</v>
      </c>
      <c r="F1067" s="180">
        <f t="shared" si="393"/>
        <v>0</v>
      </c>
      <c r="G1067" s="181" t="s">
        <v>170</v>
      </c>
    </row>
    <row r="1068" hidden="1" customHeight="1" spans="1:7">
      <c r="A1068" s="182" t="s">
        <v>1236</v>
      </c>
      <c r="B1068" s="183">
        <f>SUM(B1069:B1074)</f>
        <v>0</v>
      </c>
      <c r="C1068" s="183">
        <f t="shared" ref="B1068:F1068" si="394">SUM(C1069:C1074)</f>
        <v>0</v>
      </c>
      <c r="D1068" s="183">
        <f t="shared" si="394"/>
        <v>0</v>
      </c>
      <c r="E1068" s="183">
        <f t="shared" si="394"/>
        <v>0</v>
      </c>
      <c r="F1068" s="183">
        <f t="shared" si="394"/>
        <v>0</v>
      </c>
      <c r="G1068" s="184" t="s">
        <v>172</v>
      </c>
    </row>
    <row r="1069" hidden="1" customHeight="1" spans="1:7">
      <c r="A1069" s="182" t="s">
        <v>1237</v>
      </c>
      <c r="B1069" s="185">
        <v>0</v>
      </c>
      <c r="C1069" s="185"/>
      <c r="D1069" s="185"/>
      <c r="E1069" s="185">
        <f t="shared" si="391"/>
        <v>0</v>
      </c>
      <c r="F1069" s="185">
        <f t="shared" si="392"/>
        <v>0</v>
      </c>
      <c r="G1069" s="184" t="s">
        <v>174</v>
      </c>
    </row>
    <row r="1070" hidden="1" customHeight="1" spans="1:7">
      <c r="A1070" s="182" t="s">
        <v>1238</v>
      </c>
      <c r="B1070" s="185">
        <v>0</v>
      </c>
      <c r="C1070" s="185"/>
      <c r="D1070" s="185"/>
      <c r="E1070" s="185">
        <f t="shared" si="391"/>
        <v>0</v>
      </c>
      <c r="F1070" s="185">
        <f t="shared" si="392"/>
        <v>0</v>
      </c>
      <c r="G1070" s="184" t="s">
        <v>174</v>
      </c>
    </row>
    <row r="1071" hidden="1" customHeight="1" spans="1:7">
      <c r="A1071" s="182" t="s">
        <v>1239</v>
      </c>
      <c r="B1071" s="185">
        <v>0</v>
      </c>
      <c r="C1071" s="185"/>
      <c r="D1071" s="185"/>
      <c r="E1071" s="185">
        <f t="shared" si="391"/>
        <v>0</v>
      </c>
      <c r="F1071" s="185">
        <f t="shared" si="392"/>
        <v>0</v>
      </c>
      <c r="G1071" s="184" t="s">
        <v>174</v>
      </c>
    </row>
    <row r="1072" hidden="1" customHeight="1" spans="1:7">
      <c r="A1072" s="182" t="s">
        <v>1240</v>
      </c>
      <c r="B1072" s="185">
        <v>0</v>
      </c>
      <c r="C1072" s="185"/>
      <c r="D1072" s="185"/>
      <c r="E1072" s="185">
        <f t="shared" si="391"/>
        <v>0</v>
      </c>
      <c r="F1072" s="185">
        <f t="shared" si="392"/>
        <v>0</v>
      </c>
      <c r="G1072" s="184" t="s">
        <v>174</v>
      </c>
    </row>
    <row r="1073" hidden="1" customHeight="1" spans="1:7">
      <c r="A1073" s="182" t="s">
        <v>1241</v>
      </c>
      <c r="B1073" s="185">
        <v>0</v>
      </c>
      <c r="C1073" s="185"/>
      <c r="D1073" s="185"/>
      <c r="E1073" s="185">
        <f t="shared" si="391"/>
        <v>0</v>
      </c>
      <c r="F1073" s="185">
        <f t="shared" si="392"/>
        <v>0</v>
      </c>
      <c r="G1073" s="184" t="s">
        <v>174</v>
      </c>
    </row>
    <row r="1074" hidden="1" customHeight="1" spans="1:7">
      <c r="A1074" s="182" t="s">
        <v>1242</v>
      </c>
      <c r="B1074" s="185">
        <v>0</v>
      </c>
      <c r="C1074" s="185"/>
      <c r="D1074" s="185"/>
      <c r="E1074" s="185">
        <f t="shared" si="391"/>
        <v>0</v>
      </c>
      <c r="F1074" s="185">
        <f t="shared" si="392"/>
        <v>0</v>
      </c>
      <c r="G1074" s="184" t="s">
        <v>174</v>
      </c>
    </row>
    <row r="1075" hidden="1" customHeight="1" spans="1:7">
      <c r="A1075" s="182" t="s">
        <v>1243</v>
      </c>
      <c r="B1075" s="183">
        <f>SUM(B1076:B1084)</f>
        <v>0</v>
      </c>
      <c r="C1075" s="183">
        <f t="shared" ref="B1075:F1075" si="395">SUM(C1076:C1084)</f>
        <v>0</v>
      </c>
      <c r="D1075" s="183">
        <f t="shared" si="395"/>
        <v>0</v>
      </c>
      <c r="E1075" s="183">
        <f t="shared" si="395"/>
        <v>0</v>
      </c>
      <c r="F1075" s="183">
        <f t="shared" si="395"/>
        <v>0</v>
      </c>
      <c r="G1075" s="184" t="s">
        <v>172</v>
      </c>
    </row>
    <row r="1076" hidden="1" customHeight="1" spans="1:7">
      <c r="A1076" s="182" t="s">
        <v>1244</v>
      </c>
      <c r="B1076" s="185">
        <v>0</v>
      </c>
      <c r="C1076" s="185"/>
      <c r="D1076" s="185"/>
      <c r="E1076" s="185">
        <f t="shared" ref="E1076:E1084" si="396">C1076+D1076</f>
        <v>0</v>
      </c>
      <c r="F1076" s="185">
        <f t="shared" ref="F1076:F1084" si="397">B1076+E1076</f>
        <v>0</v>
      </c>
      <c r="G1076" s="184" t="s">
        <v>174</v>
      </c>
    </row>
    <row r="1077" hidden="1" customHeight="1" spans="1:7">
      <c r="A1077" s="182" t="s">
        <v>1245</v>
      </c>
      <c r="B1077" s="185">
        <v>0</v>
      </c>
      <c r="C1077" s="185"/>
      <c r="D1077" s="185"/>
      <c r="E1077" s="185">
        <f t="shared" si="396"/>
        <v>0</v>
      </c>
      <c r="F1077" s="185">
        <f t="shared" si="397"/>
        <v>0</v>
      </c>
      <c r="G1077" s="184" t="s">
        <v>174</v>
      </c>
    </row>
    <row r="1078" hidden="1" customHeight="1" spans="1:7">
      <c r="A1078" s="182" t="s">
        <v>1246</v>
      </c>
      <c r="B1078" s="185">
        <v>0</v>
      </c>
      <c r="C1078" s="185"/>
      <c r="D1078" s="185"/>
      <c r="E1078" s="185">
        <f t="shared" si="396"/>
        <v>0</v>
      </c>
      <c r="F1078" s="185">
        <f t="shared" si="397"/>
        <v>0</v>
      </c>
      <c r="G1078" s="184" t="s">
        <v>174</v>
      </c>
    </row>
    <row r="1079" hidden="1" customHeight="1" spans="1:7">
      <c r="A1079" s="182" t="s">
        <v>1247</v>
      </c>
      <c r="B1079" s="185">
        <v>0</v>
      </c>
      <c r="C1079" s="185"/>
      <c r="D1079" s="185"/>
      <c r="E1079" s="185">
        <f t="shared" si="396"/>
        <v>0</v>
      </c>
      <c r="F1079" s="185">
        <f t="shared" si="397"/>
        <v>0</v>
      </c>
      <c r="G1079" s="184" t="s">
        <v>174</v>
      </c>
    </row>
    <row r="1080" hidden="1" customHeight="1" spans="1:7">
      <c r="A1080" s="182" t="s">
        <v>1248</v>
      </c>
      <c r="B1080" s="185">
        <v>0</v>
      </c>
      <c r="C1080" s="185"/>
      <c r="D1080" s="185"/>
      <c r="E1080" s="185">
        <f t="shared" si="396"/>
        <v>0</v>
      </c>
      <c r="F1080" s="185">
        <f t="shared" si="397"/>
        <v>0</v>
      </c>
      <c r="G1080" s="184" t="s">
        <v>174</v>
      </c>
    </row>
    <row r="1081" hidden="1" customHeight="1" spans="1:7">
      <c r="A1081" s="182" t="s">
        <v>1249</v>
      </c>
      <c r="B1081" s="185">
        <v>0</v>
      </c>
      <c r="C1081" s="185"/>
      <c r="D1081" s="185"/>
      <c r="E1081" s="185">
        <f t="shared" si="396"/>
        <v>0</v>
      </c>
      <c r="F1081" s="185">
        <f t="shared" si="397"/>
        <v>0</v>
      </c>
      <c r="G1081" s="184" t="s">
        <v>174</v>
      </c>
    </row>
    <row r="1082" hidden="1" customHeight="1" spans="1:7">
      <c r="A1082" s="182" t="s">
        <v>1250</v>
      </c>
      <c r="B1082" s="185">
        <v>0</v>
      </c>
      <c r="C1082" s="185"/>
      <c r="D1082" s="185"/>
      <c r="E1082" s="185">
        <f t="shared" si="396"/>
        <v>0</v>
      </c>
      <c r="F1082" s="185">
        <f t="shared" si="397"/>
        <v>0</v>
      </c>
      <c r="G1082" s="184" t="s">
        <v>174</v>
      </c>
    </row>
    <row r="1083" hidden="1" customHeight="1" spans="1:7">
      <c r="A1083" s="182" t="s">
        <v>1251</v>
      </c>
      <c r="B1083" s="185">
        <v>0</v>
      </c>
      <c r="C1083" s="185"/>
      <c r="D1083" s="185"/>
      <c r="E1083" s="185">
        <f t="shared" si="396"/>
        <v>0</v>
      </c>
      <c r="F1083" s="185">
        <f t="shared" si="397"/>
        <v>0</v>
      </c>
      <c r="G1083" s="184" t="s">
        <v>174</v>
      </c>
    </row>
    <row r="1084" hidden="1" customHeight="1" spans="1:7">
      <c r="A1084" s="182" t="s">
        <v>1252</v>
      </c>
      <c r="B1084" s="185">
        <v>0</v>
      </c>
      <c r="C1084" s="185"/>
      <c r="D1084" s="185"/>
      <c r="E1084" s="185">
        <f t="shared" si="396"/>
        <v>0</v>
      </c>
      <c r="F1084" s="185">
        <f t="shared" si="397"/>
        <v>0</v>
      </c>
      <c r="G1084" s="184" t="s">
        <v>174</v>
      </c>
    </row>
    <row r="1085" hidden="1" customHeight="1" spans="1:7">
      <c r="A1085" s="182" t="s">
        <v>1253</v>
      </c>
      <c r="B1085" s="183">
        <f>SUM(B1086:B1090)</f>
        <v>0</v>
      </c>
      <c r="C1085" s="183">
        <f t="shared" ref="B1085:F1085" si="398">SUM(C1086:C1090)</f>
        <v>0</v>
      </c>
      <c r="D1085" s="183">
        <f t="shared" si="398"/>
        <v>0</v>
      </c>
      <c r="E1085" s="183">
        <f t="shared" si="398"/>
        <v>0</v>
      </c>
      <c r="F1085" s="183">
        <f t="shared" si="398"/>
        <v>0</v>
      </c>
      <c r="G1085" s="184" t="s">
        <v>172</v>
      </c>
    </row>
    <row r="1086" hidden="1" customHeight="1" spans="1:7">
      <c r="A1086" s="182" t="s">
        <v>1254</v>
      </c>
      <c r="B1086" s="185">
        <v>0</v>
      </c>
      <c r="C1086" s="185"/>
      <c r="D1086" s="185"/>
      <c r="E1086" s="185">
        <f t="shared" ref="E1086:E1090" si="399">C1086+D1086</f>
        <v>0</v>
      </c>
      <c r="F1086" s="185">
        <f t="shared" ref="F1086:F1090" si="400">B1086+E1086</f>
        <v>0</v>
      </c>
      <c r="G1086" s="184" t="s">
        <v>174</v>
      </c>
    </row>
    <row r="1087" hidden="1" customHeight="1" spans="1:7">
      <c r="A1087" s="182" t="s">
        <v>1255</v>
      </c>
      <c r="B1087" s="185">
        <v>0</v>
      </c>
      <c r="C1087" s="185"/>
      <c r="D1087" s="185"/>
      <c r="E1087" s="185">
        <f t="shared" si="399"/>
        <v>0</v>
      </c>
      <c r="F1087" s="185">
        <f t="shared" si="400"/>
        <v>0</v>
      </c>
      <c r="G1087" s="184" t="s">
        <v>174</v>
      </c>
    </row>
    <row r="1088" hidden="1" customHeight="1" spans="1:7">
      <c r="A1088" s="182" t="s">
        <v>1256</v>
      </c>
      <c r="B1088" s="185">
        <v>0</v>
      </c>
      <c r="C1088" s="185"/>
      <c r="D1088" s="185"/>
      <c r="E1088" s="185">
        <f t="shared" si="399"/>
        <v>0</v>
      </c>
      <c r="F1088" s="185">
        <f t="shared" si="400"/>
        <v>0</v>
      </c>
      <c r="G1088" s="184" t="s">
        <v>174</v>
      </c>
    </row>
    <row r="1089" hidden="1" customHeight="1" spans="1:7">
      <c r="A1089" s="182" t="s">
        <v>1257</v>
      </c>
      <c r="B1089" s="185">
        <v>0</v>
      </c>
      <c r="C1089" s="185"/>
      <c r="D1089" s="185"/>
      <c r="E1089" s="185">
        <f t="shared" si="399"/>
        <v>0</v>
      </c>
      <c r="F1089" s="185">
        <f t="shared" si="400"/>
        <v>0</v>
      </c>
      <c r="G1089" s="184" t="s">
        <v>174</v>
      </c>
    </row>
    <row r="1090" hidden="1" customHeight="1" spans="1:7">
      <c r="A1090" s="182" t="s">
        <v>1258</v>
      </c>
      <c r="B1090" s="185">
        <v>0</v>
      </c>
      <c r="C1090" s="185"/>
      <c r="D1090" s="185"/>
      <c r="E1090" s="185">
        <f t="shared" si="399"/>
        <v>0</v>
      </c>
      <c r="F1090" s="185">
        <f t="shared" si="400"/>
        <v>0</v>
      </c>
      <c r="G1090" s="184" t="s">
        <v>174</v>
      </c>
    </row>
    <row r="1091" hidden="1" customHeight="1" spans="1:7">
      <c r="A1091" s="182" t="s">
        <v>1259</v>
      </c>
      <c r="B1091" s="183">
        <f>SUM(B1092:B1093)</f>
        <v>0</v>
      </c>
      <c r="C1091" s="183">
        <f t="shared" ref="B1091:F1091" si="401">SUM(C1092:C1093)</f>
        <v>0</v>
      </c>
      <c r="D1091" s="183">
        <f t="shared" si="401"/>
        <v>0</v>
      </c>
      <c r="E1091" s="183">
        <f t="shared" si="401"/>
        <v>0</v>
      </c>
      <c r="F1091" s="183">
        <f t="shared" si="401"/>
        <v>0</v>
      </c>
      <c r="G1091" s="184" t="s">
        <v>172</v>
      </c>
    </row>
    <row r="1092" hidden="1" customHeight="1" spans="1:7">
      <c r="A1092" s="182" t="s">
        <v>1260</v>
      </c>
      <c r="B1092" s="185">
        <v>0</v>
      </c>
      <c r="C1092" s="185"/>
      <c r="D1092" s="185"/>
      <c r="E1092" s="185">
        <f>C1092+D1092</f>
        <v>0</v>
      </c>
      <c r="F1092" s="185">
        <f>B1092+E1092</f>
        <v>0</v>
      </c>
      <c r="G1092" s="184" t="s">
        <v>174</v>
      </c>
    </row>
    <row r="1093" hidden="1" customHeight="1" spans="1:7">
      <c r="A1093" s="182" t="s">
        <v>1261</v>
      </c>
      <c r="B1093" s="185">
        <v>0</v>
      </c>
      <c r="C1093" s="185"/>
      <c r="D1093" s="185"/>
      <c r="E1093" s="185">
        <f>C1093+D1093</f>
        <v>0</v>
      </c>
      <c r="F1093" s="185">
        <f>B1093+E1093</f>
        <v>0</v>
      </c>
      <c r="G1093" s="184" t="s">
        <v>174</v>
      </c>
    </row>
    <row r="1094" hidden="1" customHeight="1" spans="1:7">
      <c r="A1094" s="182" t="s">
        <v>1262</v>
      </c>
      <c r="B1094" s="185"/>
      <c r="C1094" s="185"/>
      <c r="D1094" s="185"/>
      <c r="E1094" s="185"/>
      <c r="F1094" s="185"/>
      <c r="G1094" s="184" t="s">
        <v>172</v>
      </c>
    </row>
    <row r="1095" customHeight="1" spans="1:7">
      <c r="A1095" s="179" t="s">
        <v>1263</v>
      </c>
      <c r="B1095" s="180">
        <f>SUM(B1096:B1104)</f>
        <v>0</v>
      </c>
      <c r="C1095" s="180">
        <f t="shared" ref="B1095:F1095" si="402">SUM(C1096:C1104)</f>
        <v>0</v>
      </c>
      <c r="D1095" s="180">
        <f t="shared" si="402"/>
        <v>0</v>
      </c>
      <c r="E1095" s="180">
        <f t="shared" si="402"/>
        <v>0</v>
      </c>
      <c r="F1095" s="180">
        <f t="shared" si="402"/>
        <v>0</v>
      </c>
      <c r="G1095" s="181" t="s">
        <v>170</v>
      </c>
    </row>
    <row r="1096" hidden="1" customHeight="1" spans="1:7">
      <c r="A1096" s="182" t="s">
        <v>1264</v>
      </c>
      <c r="B1096" s="185"/>
      <c r="C1096" s="185"/>
      <c r="D1096" s="185"/>
      <c r="E1096" s="185"/>
      <c r="F1096" s="185"/>
      <c r="G1096" s="184" t="s">
        <v>172</v>
      </c>
    </row>
    <row r="1097" hidden="1" customHeight="1" spans="1:7">
      <c r="A1097" s="182" t="s">
        <v>1265</v>
      </c>
      <c r="B1097" s="185"/>
      <c r="C1097" s="185"/>
      <c r="D1097" s="185"/>
      <c r="E1097" s="185"/>
      <c r="F1097" s="185"/>
      <c r="G1097" s="184" t="s">
        <v>172</v>
      </c>
    </row>
    <row r="1098" hidden="1" customHeight="1" spans="1:7">
      <c r="A1098" s="182" t="s">
        <v>1266</v>
      </c>
      <c r="B1098" s="185"/>
      <c r="C1098" s="185"/>
      <c r="D1098" s="185"/>
      <c r="E1098" s="185"/>
      <c r="F1098" s="185"/>
      <c r="G1098" s="184" t="s">
        <v>172</v>
      </c>
    </row>
    <row r="1099" hidden="1" customHeight="1" spans="1:7">
      <c r="A1099" s="182" t="s">
        <v>1267</v>
      </c>
      <c r="B1099" s="185"/>
      <c r="C1099" s="185"/>
      <c r="D1099" s="185"/>
      <c r="E1099" s="185"/>
      <c r="F1099" s="185"/>
      <c r="G1099" s="184" t="s">
        <v>172</v>
      </c>
    </row>
    <row r="1100" hidden="1" customHeight="1" spans="1:7">
      <c r="A1100" s="182" t="s">
        <v>1268</v>
      </c>
      <c r="B1100" s="185"/>
      <c r="C1100" s="185"/>
      <c r="D1100" s="185"/>
      <c r="E1100" s="185"/>
      <c r="F1100" s="185"/>
      <c r="G1100" s="184" t="s">
        <v>172</v>
      </c>
    </row>
    <row r="1101" hidden="1" customHeight="1" spans="1:7">
      <c r="A1101" s="182" t="s">
        <v>1269</v>
      </c>
      <c r="B1101" s="185"/>
      <c r="C1101" s="185"/>
      <c r="D1101" s="185"/>
      <c r="E1101" s="185"/>
      <c r="F1101" s="185"/>
      <c r="G1101" s="184" t="s">
        <v>172</v>
      </c>
    </row>
    <row r="1102" hidden="1" customHeight="1" spans="1:7">
      <c r="A1102" s="182" t="s">
        <v>1270</v>
      </c>
      <c r="B1102" s="185"/>
      <c r="C1102" s="185"/>
      <c r="D1102" s="185"/>
      <c r="E1102" s="185"/>
      <c r="F1102" s="185"/>
      <c r="G1102" s="184" t="s">
        <v>172</v>
      </c>
    </row>
    <row r="1103" hidden="1" customHeight="1" spans="1:7">
      <c r="A1103" s="182" t="s">
        <v>1271</v>
      </c>
      <c r="B1103" s="185"/>
      <c r="C1103" s="185"/>
      <c r="D1103" s="185"/>
      <c r="E1103" s="185"/>
      <c r="F1103" s="185"/>
      <c r="G1103" s="184" t="s">
        <v>172</v>
      </c>
    </row>
    <row r="1104" hidden="1" customHeight="1" spans="1:7">
      <c r="A1104" s="182" t="s">
        <v>1272</v>
      </c>
      <c r="B1104" s="185"/>
      <c r="C1104" s="185"/>
      <c r="D1104" s="185"/>
      <c r="E1104" s="185"/>
      <c r="F1104" s="185"/>
      <c r="G1104" s="184" t="s">
        <v>172</v>
      </c>
    </row>
    <row r="1105" customHeight="1" spans="1:7">
      <c r="A1105" s="179" t="s">
        <v>1273</v>
      </c>
      <c r="B1105" s="180">
        <f>SUM(B1106,B1133,B1148)</f>
        <v>1203.32</v>
      </c>
      <c r="C1105" s="180">
        <f t="shared" ref="B1105:F1105" si="403">SUM(C1106,C1133,C1148)</f>
        <v>830</v>
      </c>
      <c r="D1105" s="180">
        <f t="shared" si="403"/>
        <v>-959</v>
      </c>
      <c r="E1105" s="180">
        <f t="shared" si="403"/>
        <v>-129</v>
      </c>
      <c r="F1105" s="180">
        <f t="shared" si="403"/>
        <v>1074.32</v>
      </c>
      <c r="G1105" s="181" t="s">
        <v>170</v>
      </c>
    </row>
    <row r="1106" hidden="1" customHeight="1" spans="1:7">
      <c r="A1106" s="182" t="s">
        <v>1274</v>
      </c>
      <c r="B1106" s="183">
        <f>SUM(B1107:B1132)</f>
        <v>1198.32</v>
      </c>
      <c r="C1106" s="183">
        <f t="shared" ref="B1106:F1106" si="404">SUM(C1107:C1132)</f>
        <v>695</v>
      </c>
      <c r="D1106" s="183">
        <f t="shared" si="404"/>
        <v>-959</v>
      </c>
      <c r="E1106" s="183">
        <f t="shared" si="404"/>
        <v>-264</v>
      </c>
      <c r="F1106" s="183">
        <f t="shared" si="404"/>
        <v>934.32</v>
      </c>
      <c r="G1106" s="184" t="s">
        <v>172</v>
      </c>
    </row>
    <row r="1107" hidden="1" customHeight="1" spans="1:7">
      <c r="A1107" s="182" t="s">
        <v>1275</v>
      </c>
      <c r="B1107" s="185">
        <v>0</v>
      </c>
      <c r="C1107" s="185"/>
      <c r="D1107" s="185"/>
      <c r="E1107" s="185">
        <f t="shared" ref="E1107:E1132" si="405">C1107+D1107</f>
        <v>0</v>
      </c>
      <c r="F1107" s="185">
        <f t="shared" ref="F1107:F1132" si="406">B1107+E1107</f>
        <v>0</v>
      </c>
      <c r="G1107" s="184" t="s">
        <v>174</v>
      </c>
    </row>
    <row r="1108" hidden="1" customHeight="1" spans="1:7">
      <c r="A1108" s="182" t="s">
        <v>1276</v>
      </c>
      <c r="B1108" s="185">
        <v>0</v>
      </c>
      <c r="C1108" s="185"/>
      <c r="D1108" s="185"/>
      <c r="E1108" s="185">
        <f t="shared" si="405"/>
        <v>0</v>
      </c>
      <c r="F1108" s="185">
        <f t="shared" si="406"/>
        <v>0</v>
      </c>
      <c r="G1108" s="184" t="s">
        <v>174</v>
      </c>
    </row>
    <row r="1109" hidden="1" customHeight="1" spans="1:7">
      <c r="A1109" s="182" t="s">
        <v>1277</v>
      </c>
      <c r="B1109" s="185">
        <v>0</v>
      </c>
      <c r="C1109" s="185"/>
      <c r="D1109" s="185"/>
      <c r="E1109" s="185">
        <f t="shared" si="405"/>
        <v>0</v>
      </c>
      <c r="F1109" s="185">
        <f t="shared" si="406"/>
        <v>0</v>
      </c>
      <c r="G1109" s="184" t="s">
        <v>174</v>
      </c>
    </row>
    <row r="1110" hidden="1" customHeight="1" spans="1:7">
      <c r="A1110" s="182" t="s">
        <v>1278</v>
      </c>
      <c r="B1110" s="185">
        <v>10</v>
      </c>
      <c r="C1110" s="185">
        <v>10</v>
      </c>
      <c r="D1110" s="185"/>
      <c r="E1110" s="185">
        <f t="shared" si="405"/>
        <v>10</v>
      </c>
      <c r="F1110" s="185">
        <f t="shared" si="406"/>
        <v>20</v>
      </c>
      <c r="G1110" s="184" t="s">
        <v>174</v>
      </c>
    </row>
    <row r="1111" hidden="1" customHeight="1" spans="1:7">
      <c r="A1111" s="182" t="s">
        <v>1279</v>
      </c>
      <c r="B1111" s="185">
        <v>265.32</v>
      </c>
      <c r="C1111" s="185">
        <v>10</v>
      </c>
      <c r="D1111" s="185">
        <v>-256</v>
      </c>
      <c r="E1111" s="185">
        <f t="shared" si="405"/>
        <v>-246</v>
      </c>
      <c r="F1111" s="185">
        <f t="shared" si="406"/>
        <v>19.32</v>
      </c>
      <c r="G1111" s="184" t="s">
        <v>174</v>
      </c>
    </row>
    <row r="1112" hidden="1" customHeight="1" spans="1:7">
      <c r="A1112" s="182" t="s">
        <v>1280</v>
      </c>
      <c r="B1112" s="185">
        <v>0</v>
      </c>
      <c r="C1112" s="185"/>
      <c r="D1112" s="185"/>
      <c r="E1112" s="185">
        <f t="shared" si="405"/>
        <v>0</v>
      </c>
      <c r="F1112" s="185">
        <f t="shared" si="406"/>
        <v>0</v>
      </c>
      <c r="G1112" s="184" t="s">
        <v>174</v>
      </c>
    </row>
    <row r="1113" hidden="1" customHeight="1" spans="1:7">
      <c r="A1113" s="182" t="s">
        <v>1281</v>
      </c>
      <c r="B1113" s="185">
        <v>0</v>
      </c>
      <c r="C1113" s="185"/>
      <c r="D1113" s="185"/>
      <c r="E1113" s="185">
        <f t="shared" si="405"/>
        <v>0</v>
      </c>
      <c r="F1113" s="185">
        <f t="shared" si="406"/>
        <v>0</v>
      </c>
      <c r="G1113" s="184" t="s">
        <v>174</v>
      </c>
    </row>
    <row r="1114" hidden="1" customHeight="1" spans="1:7">
      <c r="A1114" s="182" t="s">
        <v>1282</v>
      </c>
      <c r="B1114" s="185">
        <v>0</v>
      </c>
      <c r="C1114" s="185">
        <v>50</v>
      </c>
      <c r="D1114" s="185"/>
      <c r="E1114" s="185">
        <f t="shared" si="405"/>
        <v>50</v>
      </c>
      <c r="F1114" s="185">
        <f t="shared" si="406"/>
        <v>50</v>
      </c>
      <c r="G1114" s="184" t="s">
        <v>174</v>
      </c>
    </row>
    <row r="1115" hidden="1" customHeight="1" spans="1:7">
      <c r="A1115" s="182" t="s">
        <v>1283</v>
      </c>
      <c r="B1115" s="185">
        <v>0</v>
      </c>
      <c r="C1115" s="185"/>
      <c r="D1115" s="185"/>
      <c r="E1115" s="185">
        <f t="shared" si="405"/>
        <v>0</v>
      </c>
      <c r="F1115" s="185">
        <f t="shared" si="406"/>
        <v>0</v>
      </c>
      <c r="G1115" s="184" t="s">
        <v>174</v>
      </c>
    </row>
    <row r="1116" hidden="1" customHeight="1" spans="1:7">
      <c r="A1116" s="182" t="s">
        <v>1284</v>
      </c>
      <c r="B1116" s="185">
        <v>164</v>
      </c>
      <c r="C1116" s="185"/>
      <c r="D1116" s="185">
        <v>-164</v>
      </c>
      <c r="E1116" s="185">
        <f t="shared" si="405"/>
        <v>-164</v>
      </c>
      <c r="F1116" s="185">
        <f t="shared" si="406"/>
        <v>0</v>
      </c>
      <c r="G1116" s="184" t="s">
        <v>174</v>
      </c>
    </row>
    <row r="1117" hidden="1" customHeight="1" spans="1:7">
      <c r="A1117" s="182" t="s">
        <v>1285</v>
      </c>
      <c r="B1117" s="185">
        <v>285</v>
      </c>
      <c r="C1117" s="185"/>
      <c r="D1117" s="185">
        <v>-205</v>
      </c>
      <c r="E1117" s="185">
        <f t="shared" si="405"/>
        <v>-205</v>
      </c>
      <c r="F1117" s="185">
        <f t="shared" si="406"/>
        <v>80</v>
      </c>
      <c r="G1117" s="184" t="s">
        <v>174</v>
      </c>
    </row>
    <row r="1118" hidden="1" customHeight="1" spans="1:7">
      <c r="A1118" s="182" t="s">
        <v>1286</v>
      </c>
      <c r="B1118" s="185">
        <v>0</v>
      </c>
      <c r="C1118" s="185"/>
      <c r="D1118" s="185"/>
      <c r="E1118" s="185">
        <f t="shared" si="405"/>
        <v>0</v>
      </c>
      <c r="F1118" s="185">
        <f t="shared" si="406"/>
        <v>0</v>
      </c>
      <c r="G1118" s="184" t="s">
        <v>174</v>
      </c>
    </row>
    <row r="1119" hidden="1" customHeight="1" spans="1:7">
      <c r="A1119" s="182" t="s">
        <v>1287</v>
      </c>
      <c r="B1119" s="185">
        <v>0</v>
      </c>
      <c r="C1119" s="185"/>
      <c r="D1119" s="185"/>
      <c r="E1119" s="185">
        <f t="shared" si="405"/>
        <v>0</v>
      </c>
      <c r="F1119" s="185">
        <f t="shared" si="406"/>
        <v>0</v>
      </c>
      <c r="G1119" s="184" t="s">
        <v>174</v>
      </c>
    </row>
    <row r="1120" hidden="1" customHeight="1" spans="1:7">
      <c r="A1120" s="182" t="s">
        <v>1288</v>
      </c>
      <c r="B1120" s="185">
        <v>140</v>
      </c>
      <c r="C1120" s="185"/>
      <c r="D1120" s="185">
        <v>-140</v>
      </c>
      <c r="E1120" s="185">
        <f t="shared" si="405"/>
        <v>-140</v>
      </c>
      <c r="F1120" s="185">
        <f t="shared" si="406"/>
        <v>0</v>
      </c>
      <c r="G1120" s="184" t="s">
        <v>174</v>
      </c>
    </row>
    <row r="1121" hidden="1" customHeight="1" spans="1:7">
      <c r="A1121" s="182" t="s">
        <v>1289</v>
      </c>
      <c r="B1121" s="185">
        <v>0</v>
      </c>
      <c r="C1121" s="185"/>
      <c r="D1121" s="185"/>
      <c r="E1121" s="185">
        <f t="shared" si="405"/>
        <v>0</v>
      </c>
      <c r="F1121" s="185">
        <f t="shared" si="406"/>
        <v>0</v>
      </c>
      <c r="G1121" s="184" t="s">
        <v>174</v>
      </c>
    </row>
    <row r="1122" hidden="1" customHeight="1" spans="1:7">
      <c r="A1122" s="182" t="s">
        <v>1290</v>
      </c>
      <c r="B1122" s="185">
        <v>0</v>
      </c>
      <c r="C1122" s="185"/>
      <c r="D1122" s="185"/>
      <c r="E1122" s="185">
        <f t="shared" si="405"/>
        <v>0</v>
      </c>
      <c r="F1122" s="185">
        <f t="shared" si="406"/>
        <v>0</v>
      </c>
      <c r="G1122" s="184" t="s">
        <v>174</v>
      </c>
    </row>
    <row r="1123" hidden="1" customHeight="1" spans="1:7">
      <c r="A1123" s="182" t="s">
        <v>1291</v>
      </c>
      <c r="B1123" s="185">
        <v>0</v>
      </c>
      <c r="C1123" s="185"/>
      <c r="D1123" s="185"/>
      <c r="E1123" s="185">
        <f t="shared" si="405"/>
        <v>0</v>
      </c>
      <c r="F1123" s="185">
        <f t="shared" si="406"/>
        <v>0</v>
      </c>
      <c r="G1123" s="184" t="s">
        <v>174</v>
      </c>
    </row>
    <row r="1124" hidden="1" customHeight="1" spans="1:7">
      <c r="A1124" s="182" t="s">
        <v>1292</v>
      </c>
      <c r="B1124" s="185">
        <v>0</v>
      </c>
      <c r="C1124" s="185"/>
      <c r="D1124" s="185"/>
      <c r="E1124" s="185">
        <f t="shared" si="405"/>
        <v>0</v>
      </c>
      <c r="F1124" s="185">
        <f t="shared" si="406"/>
        <v>0</v>
      </c>
      <c r="G1124" s="184" t="s">
        <v>174</v>
      </c>
    </row>
    <row r="1125" hidden="1" customHeight="1" spans="1:7">
      <c r="A1125" s="182" t="s">
        <v>1293</v>
      </c>
      <c r="B1125" s="185">
        <v>0</v>
      </c>
      <c r="C1125" s="185"/>
      <c r="D1125" s="185"/>
      <c r="E1125" s="185">
        <f t="shared" si="405"/>
        <v>0</v>
      </c>
      <c r="F1125" s="185">
        <f t="shared" si="406"/>
        <v>0</v>
      </c>
      <c r="G1125" s="184" t="s">
        <v>174</v>
      </c>
    </row>
    <row r="1126" hidden="1" customHeight="1" spans="1:7">
      <c r="A1126" s="182" t="s">
        <v>1294</v>
      </c>
      <c r="B1126" s="185">
        <v>0</v>
      </c>
      <c r="C1126" s="185"/>
      <c r="D1126" s="185"/>
      <c r="E1126" s="185">
        <f t="shared" si="405"/>
        <v>0</v>
      </c>
      <c r="F1126" s="185">
        <f t="shared" si="406"/>
        <v>0</v>
      </c>
      <c r="G1126" s="184" t="s">
        <v>174</v>
      </c>
    </row>
    <row r="1127" hidden="1" customHeight="1" spans="1:7">
      <c r="A1127" s="182" t="s">
        <v>1295</v>
      </c>
      <c r="B1127" s="185">
        <v>0</v>
      </c>
      <c r="C1127" s="185"/>
      <c r="D1127" s="185"/>
      <c r="E1127" s="185">
        <f t="shared" si="405"/>
        <v>0</v>
      </c>
      <c r="F1127" s="185">
        <f t="shared" si="406"/>
        <v>0</v>
      </c>
      <c r="G1127" s="184" t="s">
        <v>174</v>
      </c>
    </row>
    <row r="1128" hidden="1" customHeight="1" spans="1:7">
      <c r="A1128" s="182" t="s">
        <v>1296</v>
      </c>
      <c r="B1128" s="185">
        <v>0</v>
      </c>
      <c r="C1128" s="185"/>
      <c r="D1128" s="185"/>
      <c r="E1128" s="185">
        <f t="shared" si="405"/>
        <v>0</v>
      </c>
      <c r="F1128" s="185">
        <f t="shared" si="406"/>
        <v>0</v>
      </c>
      <c r="G1128" s="184" t="s">
        <v>174</v>
      </c>
    </row>
    <row r="1129" hidden="1" customHeight="1" spans="1:7">
      <c r="A1129" s="182" t="s">
        <v>1297</v>
      </c>
      <c r="B1129" s="185">
        <v>0</v>
      </c>
      <c r="C1129" s="185"/>
      <c r="D1129" s="185"/>
      <c r="E1129" s="185">
        <f t="shared" si="405"/>
        <v>0</v>
      </c>
      <c r="F1129" s="185">
        <f t="shared" si="406"/>
        <v>0</v>
      </c>
      <c r="G1129" s="184" t="s">
        <v>174</v>
      </c>
    </row>
    <row r="1130" hidden="1" customHeight="1" spans="1:7">
      <c r="A1130" s="182" t="s">
        <v>1298</v>
      </c>
      <c r="B1130" s="185">
        <v>0</v>
      </c>
      <c r="C1130" s="185"/>
      <c r="D1130" s="185"/>
      <c r="E1130" s="185">
        <f t="shared" si="405"/>
        <v>0</v>
      </c>
      <c r="F1130" s="185">
        <f t="shared" si="406"/>
        <v>0</v>
      </c>
      <c r="G1130" s="184" t="s">
        <v>174</v>
      </c>
    </row>
    <row r="1131" hidden="1" customHeight="1" spans="1:7">
      <c r="A1131" s="182" t="s">
        <v>1299</v>
      </c>
      <c r="B1131" s="185">
        <v>0</v>
      </c>
      <c r="C1131" s="185">
        <v>40</v>
      </c>
      <c r="D1131" s="185"/>
      <c r="E1131" s="185">
        <f t="shared" si="405"/>
        <v>40</v>
      </c>
      <c r="F1131" s="185">
        <f t="shared" si="406"/>
        <v>40</v>
      </c>
      <c r="G1131" s="184" t="s">
        <v>174</v>
      </c>
    </row>
    <row r="1132" hidden="1" customHeight="1" spans="1:7">
      <c r="A1132" s="182" t="s">
        <v>1300</v>
      </c>
      <c r="B1132" s="185">
        <v>334</v>
      </c>
      <c r="C1132" s="185">
        <v>585</v>
      </c>
      <c r="D1132" s="185">
        <v>-194</v>
      </c>
      <c r="E1132" s="185">
        <f t="shared" si="405"/>
        <v>391</v>
      </c>
      <c r="F1132" s="185">
        <f t="shared" si="406"/>
        <v>725</v>
      </c>
      <c r="G1132" s="184" t="s">
        <v>174</v>
      </c>
    </row>
    <row r="1133" hidden="1" customHeight="1" spans="1:7">
      <c r="A1133" s="182" t="s">
        <v>1301</v>
      </c>
      <c r="B1133" s="183">
        <f>SUM(B1134:B1147)</f>
        <v>5</v>
      </c>
      <c r="C1133" s="183">
        <f t="shared" ref="B1133:F1133" si="407">SUM(C1134:C1147)</f>
        <v>135</v>
      </c>
      <c r="D1133" s="183">
        <f t="shared" si="407"/>
        <v>0</v>
      </c>
      <c r="E1133" s="183">
        <f t="shared" si="407"/>
        <v>135</v>
      </c>
      <c r="F1133" s="183">
        <f t="shared" si="407"/>
        <v>140</v>
      </c>
      <c r="G1133" s="184" t="s">
        <v>172</v>
      </c>
    </row>
    <row r="1134" hidden="1" customHeight="1" spans="1:7">
      <c r="A1134" s="182" t="s">
        <v>1302</v>
      </c>
      <c r="B1134" s="185">
        <v>0</v>
      </c>
      <c r="C1134" s="185"/>
      <c r="D1134" s="185"/>
      <c r="E1134" s="185">
        <f t="shared" ref="E1134:E1147" si="408">C1134+D1134</f>
        <v>0</v>
      </c>
      <c r="F1134" s="185">
        <f t="shared" ref="F1134:F1147" si="409">B1134+E1134</f>
        <v>0</v>
      </c>
      <c r="G1134" s="184" t="s">
        <v>174</v>
      </c>
    </row>
    <row r="1135" hidden="1" customHeight="1" spans="1:7">
      <c r="A1135" s="182" t="s">
        <v>1303</v>
      </c>
      <c r="B1135" s="185">
        <v>0</v>
      </c>
      <c r="C1135" s="185"/>
      <c r="D1135" s="185"/>
      <c r="E1135" s="185">
        <f t="shared" si="408"/>
        <v>0</v>
      </c>
      <c r="F1135" s="185">
        <f t="shared" si="409"/>
        <v>0</v>
      </c>
      <c r="G1135" s="184" t="s">
        <v>174</v>
      </c>
    </row>
    <row r="1136" hidden="1" customHeight="1" spans="1:7">
      <c r="A1136" s="182" t="s">
        <v>1304</v>
      </c>
      <c r="B1136" s="185">
        <v>0</v>
      </c>
      <c r="C1136" s="185"/>
      <c r="D1136" s="185"/>
      <c r="E1136" s="185">
        <f t="shared" si="408"/>
        <v>0</v>
      </c>
      <c r="F1136" s="185">
        <f t="shared" si="409"/>
        <v>0</v>
      </c>
      <c r="G1136" s="184" t="s">
        <v>174</v>
      </c>
    </row>
    <row r="1137" hidden="1" customHeight="1" spans="1:7">
      <c r="A1137" s="182" t="s">
        <v>1305</v>
      </c>
      <c r="B1137" s="185">
        <v>0</v>
      </c>
      <c r="C1137" s="185"/>
      <c r="D1137" s="185"/>
      <c r="E1137" s="185">
        <f t="shared" si="408"/>
        <v>0</v>
      </c>
      <c r="F1137" s="185">
        <f t="shared" si="409"/>
        <v>0</v>
      </c>
      <c r="G1137" s="184" t="s">
        <v>174</v>
      </c>
    </row>
    <row r="1138" hidden="1" customHeight="1" spans="1:7">
      <c r="A1138" s="182" t="s">
        <v>1306</v>
      </c>
      <c r="B1138" s="185">
        <v>0</v>
      </c>
      <c r="C1138" s="185"/>
      <c r="D1138" s="185"/>
      <c r="E1138" s="185">
        <f t="shared" si="408"/>
        <v>0</v>
      </c>
      <c r="F1138" s="185">
        <f t="shared" si="409"/>
        <v>0</v>
      </c>
      <c r="G1138" s="184" t="s">
        <v>174</v>
      </c>
    </row>
    <row r="1139" hidden="1" customHeight="1" spans="1:7">
      <c r="A1139" s="182" t="s">
        <v>1307</v>
      </c>
      <c r="B1139" s="185">
        <v>0</v>
      </c>
      <c r="C1139" s="185"/>
      <c r="D1139" s="185"/>
      <c r="E1139" s="185">
        <f t="shared" si="408"/>
        <v>0</v>
      </c>
      <c r="F1139" s="185">
        <f t="shared" si="409"/>
        <v>0</v>
      </c>
      <c r="G1139" s="184" t="s">
        <v>174</v>
      </c>
    </row>
    <row r="1140" hidden="1" customHeight="1" spans="1:7">
      <c r="A1140" s="182" t="s">
        <v>1308</v>
      </c>
      <c r="B1140" s="185">
        <v>0</v>
      </c>
      <c r="C1140" s="185"/>
      <c r="D1140" s="185"/>
      <c r="E1140" s="185">
        <f t="shared" si="408"/>
        <v>0</v>
      </c>
      <c r="F1140" s="185">
        <f t="shared" si="409"/>
        <v>0</v>
      </c>
      <c r="G1140" s="184" t="s">
        <v>174</v>
      </c>
    </row>
    <row r="1141" hidden="1" customHeight="1" spans="1:7">
      <c r="A1141" s="182" t="s">
        <v>1309</v>
      </c>
      <c r="B1141" s="185">
        <v>0</v>
      </c>
      <c r="C1141" s="185">
        <v>135</v>
      </c>
      <c r="D1141" s="185"/>
      <c r="E1141" s="185">
        <f t="shared" si="408"/>
        <v>135</v>
      </c>
      <c r="F1141" s="185">
        <f t="shared" si="409"/>
        <v>135</v>
      </c>
      <c r="G1141" s="184" t="s">
        <v>174</v>
      </c>
    </row>
    <row r="1142" hidden="1" customHeight="1" spans="1:7">
      <c r="A1142" s="182" t="s">
        <v>1310</v>
      </c>
      <c r="B1142" s="185">
        <v>0</v>
      </c>
      <c r="C1142" s="185"/>
      <c r="D1142" s="185"/>
      <c r="E1142" s="185">
        <f t="shared" si="408"/>
        <v>0</v>
      </c>
      <c r="F1142" s="185">
        <f t="shared" si="409"/>
        <v>0</v>
      </c>
      <c r="G1142" s="184" t="s">
        <v>174</v>
      </c>
    </row>
    <row r="1143" hidden="1" customHeight="1" spans="1:7">
      <c r="A1143" s="182" t="s">
        <v>1311</v>
      </c>
      <c r="B1143" s="185">
        <v>0</v>
      </c>
      <c r="C1143" s="185"/>
      <c r="D1143" s="185"/>
      <c r="E1143" s="185">
        <f t="shared" si="408"/>
        <v>0</v>
      </c>
      <c r="F1143" s="185">
        <f t="shared" si="409"/>
        <v>0</v>
      </c>
      <c r="G1143" s="184" t="s">
        <v>174</v>
      </c>
    </row>
    <row r="1144" hidden="1" customHeight="1" spans="1:7">
      <c r="A1144" s="182" t="s">
        <v>1312</v>
      </c>
      <c r="B1144" s="185">
        <v>0</v>
      </c>
      <c r="C1144" s="185"/>
      <c r="D1144" s="185"/>
      <c r="E1144" s="185">
        <f t="shared" si="408"/>
        <v>0</v>
      </c>
      <c r="F1144" s="185">
        <f t="shared" si="409"/>
        <v>0</v>
      </c>
      <c r="G1144" s="184" t="s">
        <v>174</v>
      </c>
    </row>
    <row r="1145" hidden="1" customHeight="1" spans="1:7">
      <c r="A1145" s="182" t="s">
        <v>1313</v>
      </c>
      <c r="B1145" s="185">
        <v>0</v>
      </c>
      <c r="C1145" s="185"/>
      <c r="D1145" s="185"/>
      <c r="E1145" s="185">
        <f t="shared" si="408"/>
        <v>0</v>
      </c>
      <c r="F1145" s="185">
        <f t="shared" si="409"/>
        <v>0</v>
      </c>
      <c r="G1145" s="184" t="s">
        <v>174</v>
      </c>
    </row>
    <row r="1146" hidden="1" customHeight="1" spans="1:7">
      <c r="A1146" s="182" t="s">
        <v>1314</v>
      </c>
      <c r="B1146" s="185">
        <v>0</v>
      </c>
      <c r="C1146" s="185"/>
      <c r="D1146" s="185"/>
      <c r="E1146" s="185">
        <f t="shared" si="408"/>
        <v>0</v>
      </c>
      <c r="F1146" s="185">
        <f t="shared" si="409"/>
        <v>0</v>
      </c>
      <c r="G1146" s="184" t="s">
        <v>174</v>
      </c>
    </row>
    <row r="1147" hidden="1" customHeight="1" spans="1:7">
      <c r="A1147" s="182" t="s">
        <v>1315</v>
      </c>
      <c r="B1147" s="185">
        <v>5</v>
      </c>
      <c r="C1147" s="185"/>
      <c r="D1147" s="185"/>
      <c r="E1147" s="185">
        <f t="shared" si="408"/>
        <v>0</v>
      </c>
      <c r="F1147" s="185">
        <f t="shared" si="409"/>
        <v>5</v>
      </c>
      <c r="G1147" s="184" t="s">
        <v>174</v>
      </c>
    </row>
    <row r="1148" hidden="1" customHeight="1" spans="1:7">
      <c r="A1148" s="182" t="s">
        <v>1316</v>
      </c>
      <c r="B1148" s="185"/>
      <c r="C1148" s="185"/>
      <c r="D1148" s="185"/>
      <c r="E1148" s="185"/>
      <c r="F1148" s="185"/>
      <c r="G1148" s="184" t="s">
        <v>172</v>
      </c>
    </row>
    <row r="1149" customHeight="1" spans="1:7">
      <c r="A1149" s="179" t="s">
        <v>1317</v>
      </c>
      <c r="B1149" s="180">
        <f>SUM(B1150,B1161,B1165)</f>
        <v>38133</v>
      </c>
      <c r="C1149" s="180">
        <f t="shared" ref="B1149:F1149" si="410">SUM(C1150,C1161,C1165)</f>
        <v>9803</v>
      </c>
      <c r="D1149" s="180">
        <f t="shared" si="410"/>
        <v>-34628</v>
      </c>
      <c r="E1149" s="180">
        <f t="shared" si="410"/>
        <v>-24825</v>
      </c>
      <c r="F1149" s="180">
        <f t="shared" si="410"/>
        <v>13308</v>
      </c>
      <c r="G1149" s="181" t="s">
        <v>170</v>
      </c>
    </row>
    <row r="1150" hidden="1" customHeight="1" spans="1:7">
      <c r="A1150" s="182" t="s">
        <v>1318</v>
      </c>
      <c r="B1150" s="183">
        <f>SUM(B1151:B1160)</f>
        <v>38033</v>
      </c>
      <c r="C1150" s="183">
        <f t="shared" ref="B1150:F1150" si="411">SUM(C1151:C1160)</f>
        <v>9803</v>
      </c>
      <c r="D1150" s="183">
        <f t="shared" si="411"/>
        <v>-34528</v>
      </c>
      <c r="E1150" s="183">
        <f t="shared" si="411"/>
        <v>-24725</v>
      </c>
      <c r="F1150" s="183">
        <f t="shared" si="411"/>
        <v>13308</v>
      </c>
      <c r="G1150" s="184" t="s">
        <v>172</v>
      </c>
    </row>
    <row r="1151" hidden="1" customHeight="1" spans="1:7">
      <c r="A1151" s="182" t="s">
        <v>1319</v>
      </c>
      <c r="B1151" s="185">
        <v>0</v>
      </c>
      <c r="C1151" s="185"/>
      <c r="D1151" s="185"/>
      <c r="E1151" s="185">
        <f t="shared" ref="E1151:E1160" si="412">C1151+D1151</f>
        <v>0</v>
      </c>
      <c r="F1151" s="185">
        <f t="shared" ref="F1151:F1160" si="413">B1151+E1151</f>
        <v>0</v>
      </c>
      <c r="G1151" s="184" t="s">
        <v>174</v>
      </c>
    </row>
    <row r="1152" hidden="1" customHeight="1" spans="1:7">
      <c r="A1152" s="182" t="s">
        <v>1320</v>
      </c>
      <c r="B1152" s="185">
        <v>0</v>
      </c>
      <c r="C1152" s="185"/>
      <c r="D1152" s="185"/>
      <c r="E1152" s="185">
        <f t="shared" si="412"/>
        <v>0</v>
      </c>
      <c r="F1152" s="185">
        <f t="shared" si="413"/>
        <v>0</v>
      </c>
      <c r="G1152" s="184" t="s">
        <v>174</v>
      </c>
    </row>
    <row r="1153" hidden="1" customHeight="1" spans="1:7">
      <c r="A1153" s="182" t="s">
        <v>1321</v>
      </c>
      <c r="B1153" s="185">
        <v>0</v>
      </c>
      <c r="C1153" s="185">
        <v>1534</v>
      </c>
      <c r="D1153" s="185"/>
      <c r="E1153" s="185">
        <f t="shared" si="412"/>
        <v>1534</v>
      </c>
      <c r="F1153" s="185">
        <f t="shared" si="413"/>
        <v>1534</v>
      </c>
      <c r="G1153" s="184" t="s">
        <v>174</v>
      </c>
    </row>
    <row r="1154" hidden="1" customHeight="1" spans="1:7">
      <c r="A1154" s="182" t="s">
        <v>1322</v>
      </c>
      <c r="B1154" s="185">
        <v>0</v>
      </c>
      <c r="C1154" s="185"/>
      <c r="D1154" s="185"/>
      <c r="E1154" s="185">
        <f t="shared" si="412"/>
        <v>0</v>
      </c>
      <c r="F1154" s="185">
        <f t="shared" si="413"/>
        <v>0</v>
      </c>
      <c r="G1154" s="184" t="s">
        <v>174</v>
      </c>
    </row>
    <row r="1155" hidden="1" customHeight="1" spans="1:7">
      <c r="A1155" s="182" t="s">
        <v>1323</v>
      </c>
      <c r="B1155" s="185">
        <v>134</v>
      </c>
      <c r="C1155" s="185">
        <v>2207</v>
      </c>
      <c r="D1155" s="185"/>
      <c r="E1155" s="185">
        <f t="shared" si="412"/>
        <v>2207</v>
      </c>
      <c r="F1155" s="185">
        <f t="shared" si="413"/>
        <v>2341</v>
      </c>
      <c r="G1155" s="184" t="s">
        <v>174</v>
      </c>
    </row>
    <row r="1156" hidden="1" customHeight="1" spans="1:7">
      <c r="A1156" s="182" t="s">
        <v>1324</v>
      </c>
      <c r="B1156" s="185">
        <v>0</v>
      </c>
      <c r="C1156" s="185">
        <v>73</v>
      </c>
      <c r="D1156" s="185"/>
      <c r="E1156" s="185">
        <f t="shared" si="412"/>
        <v>73</v>
      </c>
      <c r="F1156" s="185">
        <f t="shared" si="413"/>
        <v>73</v>
      </c>
      <c r="G1156" s="184" t="s">
        <v>174</v>
      </c>
    </row>
    <row r="1157" hidden="1" customHeight="1" spans="1:7">
      <c r="A1157" s="182" t="s">
        <v>1325</v>
      </c>
      <c r="B1157" s="185">
        <v>0</v>
      </c>
      <c r="C1157" s="185">
        <v>264</v>
      </c>
      <c r="D1157" s="185"/>
      <c r="E1157" s="185">
        <f t="shared" si="412"/>
        <v>264</v>
      </c>
      <c r="F1157" s="185">
        <f t="shared" si="413"/>
        <v>264</v>
      </c>
      <c r="G1157" s="184" t="s">
        <v>174</v>
      </c>
    </row>
    <row r="1158" hidden="1" customHeight="1" spans="1:7">
      <c r="A1158" s="182" t="s">
        <v>1326</v>
      </c>
      <c r="B1158" s="185">
        <v>0</v>
      </c>
      <c r="C1158" s="185">
        <v>5725</v>
      </c>
      <c r="D1158" s="185"/>
      <c r="E1158" s="185">
        <f t="shared" si="412"/>
        <v>5725</v>
      </c>
      <c r="F1158" s="185">
        <f t="shared" si="413"/>
        <v>5725</v>
      </c>
      <c r="G1158" s="184" t="s">
        <v>174</v>
      </c>
    </row>
    <row r="1159" hidden="1" customHeight="1" spans="1:7">
      <c r="A1159" s="182" t="s">
        <v>1327</v>
      </c>
      <c r="B1159" s="185">
        <v>0</v>
      </c>
      <c r="C1159" s="185"/>
      <c r="D1159" s="185"/>
      <c r="E1159" s="185">
        <f t="shared" si="412"/>
        <v>0</v>
      </c>
      <c r="F1159" s="185">
        <f t="shared" si="413"/>
        <v>0</v>
      </c>
      <c r="G1159" s="184" t="s">
        <v>174</v>
      </c>
    </row>
    <row r="1160" hidden="1" customHeight="1" spans="1:7">
      <c r="A1160" s="182" t="s">
        <v>1328</v>
      </c>
      <c r="B1160" s="185">
        <v>37899</v>
      </c>
      <c r="C1160" s="185"/>
      <c r="D1160" s="185">
        <v>-34528</v>
      </c>
      <c r="E1160" s="185">
        <f t="shared" si="412"/>
        <v>-34528</v>
      </c>
      <c r="F1160" s="185">
        <f t="shared" si="413"/>
        <v>3371</v>
      </c>
      <c r="G1160" s="184" t="s">
        <v>174</v>
      </c>
    </row>
    <row r="1161" hidden="1" customHeight="1" spans="1:7">
      <c r="A1161" s="182" t="s">
        <v>1329</v>
      </c>
      <c r="B1161" s="183">
        <f>SUM(B1162:B1164)</f>
        <v>100</v>
      </c>
      <c r="C1161" s="183">
        <f t="shared" ref="B1161:F1161" si="414">SUM(C1162:C1164)</f>
        <v>0</v>
      </c>
      <c r="D1161" s="183">
        <f t="shared" si="414"/>
        <v>-100</v>
      </c>
      <c r="E1161" s="183">
        <f t="shared" si="414"/>
        <v>-100</v>
      </c>
      <c r="F1161" s="183">
        <f t="shared" si="414"/>
        <v>0</v>
      </c>
      <c r="G1161" s="184" t="s">
        <v>172</v>
      </c>
    </row>
    <row r="1162" hidden="1" customHeight="1" spans="1:7">
      <c r="A1162" s="182" t="s">
        <v>1330</v>
      </c>
      <c r="B1162" s="185">
        <v>0</v>
      </c>
      <c r="C1162" s="185"/>
      <c r="D1162" s="185"/>
      <c r="E1162" s="185">
        <f t="shared" ref="E1162:E1164" si="415">C1162+D1162</f>
        <v>0</v>
      </c>
      <c r="F1162" s="185">
        <f t="shared" ref="F1162:F1164" si="416">B1162+E1162</f>
        <v>0</v>
      </c>
      <c r="G1162" s="184" t="s">
        <v>174</v>
      </c>
    </row>
    <row r="1163" hidden="1" customHeight="1" spans="1:7">
      <c r="A1163" s="182" t="s">
        <v>1331</v>
      </c>
      <c r="B1163" s="185">
        <v>0</v>
      </c>
      <c r="C1163" s="185"/>
      <c r="D1163" s="185"/>
      <c r="E1163" s="185">
        <f t="shared" si="415"/>
        <v>0</v>
      </c>
      <c r="F1163" s="185">
        <f t="shared" si="416"/>
        <v>0</v>
      </c>
      <c r="G1163" s="184" t="s">
        <v>174</v>
      </c>
    </row>
    <row r="1164" hidden="1" customHeight="1" spans="1:7">
      <c r="A1164" s="182" t="s">
        <v>1332</v>
      </c>
      <c r="B1164" s="185">
        <v>100</v>
      </c>
      <c r="C1164" s="185"/>
      <c r="D1164" s="185">
        <v>-100</v>
      </c>
      <c r="E1164" s="185">
        <f t="shared" si="415"/>
        <v>-100</v>
      </c>
      <c r="F1164" s="185">
        <f t="shared" si="416"/>
        <v>0</v>
      </c>
      <c r="G1164" s="184" t="s">
        <v>174</v>
      </c>
    </row>
    <row r="1165" hidden="1" customHeight="1" spans="1:7">
      <c r="A1165" s="182" t="s">
        <v>1333</v>
      </c>
      <c r="B1165" s="183">
        <f>SUM(B1166:B1168)</f>
        <v>0</v>
      </c>
      <c r="C1165" s="183">
        <f t="shared" ref="B1165:F1165" si="417">SUM(C1166:C1168)</f>
        <v>0</v>
      </c>
      <c r="D1165" s="183">
        <f t="shared" si="417"/>
        <v>0</v>
      </c>
      <c r="E1165" s="183">
        <f t="shared" si="417"/>
        <v>0</v>
      </c>
      <c r="F1165" s="183">
        <f t="shared" si="417"/>
        <v>0</v>
      </c>
      <c r="G1165" s="184" t="s">
        <v>172</v>
      </c>
    </row>
    <row r="1166" hidden="1" customHeight="1" spans="1:7">
      <c r="A1166" s="182" t="s">
        <v>1334</v>
      </c>
      <c r="B1166" s="185">
        <v>0</v>
      </c>
      <c r="C1166" s="185"/>
      <c r="D1166" s="185"/>
      <c r="E1166" s="185">
        <f t="shared" ref="E1166:E1168" si="418">C1166+D1166</f>
        <v>0</v>
      </c>
      <c r="F1166" s="185">
        <f t="shared" ref="F1166:F1168" si="419">B1166+E1166</f>
        <v>0</v>
      </c>
      <c r="G1166" s="184" t="s">
        <v>174</v>
      </c>
    </row>
    <row r="1167" hidden="1" customHeight="1" spans="1:7">
      <c r="A1167" s="182" t="s">
        <v>1335</v>
      </c>
      <c r="B1167" s="185">
        <v>0</v>
      </c>
      <c r="C1167" s="185"/>
      <c r="D1167" s="185"/>
      <c r="E1167" s="185">
        <f t="shared" si="418"/>
        <v>0</v>
      </c>
      <c r="F1167" s="185">
        <f t="shared" si="419"/>
        <v>0</v>
      </c>
      <c r="G1167" s="184" t="s">
        <v>174</v>
      </c>
    </row>
    <row r="1168" hidden="1" customHeight="1" spans="1:7">
      <c r="A1168" s="182" t="s">
        <v>1336</v>
      </c>
      <c r="B1168" s="185">
        <v>0</v>
      </c>
      <c r="C1168" s="185"/>
      <c r="D1168" s="185"/>
      <c r="E1168" s="185">
        <f t="shared" si="418"/>
        <v>0</v>
      </c>
      <c r="F1168" s="185">
        <f t="shared" si="419"/>
        <v>0</v>
      </c>
      <c r="G1168" s="184" t="s">
        <v>174</v>
      </c>
    </row>
    <row r="1169" customHeight="1" spans="1:7">
      <c r="A1169" s="179" t="s">
        <v>1337</v>
      </c>
      <c r="B1169" s="180">
        <f>SUM(B1170,B1185,B1199,B1204,B1210)</f>
        <v>300</v>
      </c>
      <c r="C1169" s="180">
        <f t="shared" ref="B1169:F1169" si="420">SUM(C1170,C1185,C1199,C1204,C1210)</f>
        <v>610</v>
      </c>
      <c r="D1169" s="180">
        <f t="shared" si="420"/>
        <v>0</v>
      </c>
      <c r="E1169" s="180">
        <f t="shared" si="420"/>
        <v>610</v>
      </c>
      <c r="F1169" s="180">
        <f t="shared" si="420"/>
        <v>910</v>
      </c>
      <c r="G1169" s="181" t="s">
        <v>170</v>
      </c>
    </row>
    <row r="1170" hidden="1" customHeight="1" spans="1:7">
      <c r="A1170" s="182" t="s">
        <v>1338</v>
      </c>
      <c r="B1170" s="183">
        <f>SUM(B1171:B1184)</f>
        <v>300</v>
      </c>
      <c r="C1170" s="183">
        <f t="shared" ref="B1170:F1170" si="421">SUM(C1171:C1184)</f>
        <v>60</v>
      </c>
      <c r="D1170" s="183">
        <f t="shared" si="421"/>
        <v>0</v>
      </c>
      <c r="E1170" s="183">
        <f t="shared" si="421"/>
        <v>60</v>
      </c>
      <c r="F1170" s="183">
        <f t="shared" si="421"/>
        <v>360</v>
      </c>
      <c r="G1170" s="184" t="s">
        <v>172</v>
      </c>
    </row>
    <row r="1171" hidden="1" customHeight="1" spans="1:7">
      <c r="A1171" s="182" t="s">
        <v>1339</v>
      </c>
      <c r="B1171" s="185">
        <v>0</v>
      </c>
      <c r="C1171" s="185"/>
      <c r="D1171" s="185"/>
      <c r="E1171" s="185">
        <f t="shared" ref="E1171:E1184" si="422">C1171+D1171</f>
        <v>0</v>
      </c>
      <c r="F1171" s="185">
        <f t="shared" ref="F1171:F1184" si="423">B1171+E1171</f>
        <v>0</v>
      </c>
      <c r="G1171" s="184" t="s">
        <v>174</v>
      </c>
    </row>
    <row r="1172" hidden="1" customHeight="1" spans="1:7">
      <c r="A1172" s="182" t="s">
        <v>1340</v>
      </c>
      <c r="B1172" s="185">
        <v>0</v>
      </c>
      <c r="C1172" s="185"/>
      <c r="D1172" s="185"/>
      <c r="E1172" s="185">
        <f t="shared" si="422"/>
        <v>0</v>
      </c>
      <c r="F1172" s="185">
        <f t="shared" si="423"/>
        <v>0</v>
      </c>
      <c r="G1172" s="184" t="s">
        <v>174</v>
      </c>
    </row>
    <row r="1173" hidden="1" customHeight="1" spans="1:7">
      <c r="A1173" s="182" t="s">
        <v>1341</v>
      </c>
      <c r="B1173" s="185">
        <v>0</v>
      </c>
      <c r="C1173" s="185"/>
      <c r="D1173" s="185"/>
      <c r="E1173" s="185">
        <f t="shared" si="422"/>
        <v>0</v>
      </c>
      <c r="F1173" s="185">
        <f t="shared" si="423"/>
        <v>0</v>
      </c>
      <c r="G1173" s="184" t="s">
        <v>174</v>
      </c>
    </row>
    <row r="1174" hidden="1" customHeight="1" spans="1:7">
      <c r="A1174" s="182" t="s">
        <v>1342</v>
      </c>
      <c r="B1174" s="185">
        <v>0</v>
      </c>
      <c r="C1174" s="185"/>
      <c r="D1174" s="185"/>
      <c r="E1174" s="185">
        <f t="shared" si="422"/>
        <v>0</v>
      </c>
      <c r="F1174" s="185">
        <f t="shared" si="423"/>
        <v>0</v>
      </c>
      <c r="G1174" s="184" t="s">
        <v>174</v>
      </c>
    </row>
    <row r="1175" hidden="1" customHeight="1" spans="1:7">
      <c r="A1175" s="182" t="s">
        <v>1343</v>
      </c>
      <c r="B1175" s="185">
        <v>0</v>
      </c>
      <c r="C1175" s="185"/>
      <c r="D1175" s="185"/>
      <c r="E1175" s="185">
        <f t="shared" si="422"/>
        <v>0</v>
      </c>
      <c r="F1175" s="185">
        <f t="shared" si="423"/>
        <v>0</v>
      </c>
      <c r="G1175" s="184" t="s">
        <v>174</v>
      </c>
    </row>
    <row r="1176" hidden="1" customHeight="1" spans="1:7">
      <c r="A1176" s="182" t="s">
        <v>1344</v>
      </c>
      <c r="B1176" s="185">
        <v>0</v>
      </c>
      <c r="C1176" s="185">
        <v>60</v>
      </c>
      <c r="D1176" s="185"/>
      <c r="E1176" s="185">
        <f t="shared" si="422"/>
        <v>60</v>
      </c>
      <c r="F1176" s="185">
        <f t="shared" si="423"/>
        <v>60</v>
      </c>
      <c r="G1176" s="184" t="s">
        <v>174</v>
      </c>
    </row>
    <row r="1177" hidden="1" customHeight="1" spans="1:7">
      <c r="A1177" s="182" t="s">
        <v>1345</v>
      </c>
      <c r="B1177" s="185">
        <v>0</v>
      </c>
      <c r="C1177" s="185"/>
      <c r="D1177" s="185"/>
      <c r="E1177" s="185">
        <f t="shared" si="422"/>
        <v>0</v>
      </c>
      <c r="F1177" s="185">
        <f t="shared" si="423"/>
        <v>0</v>
      </c>
      <c r="G1177" s="184" t="s">
        <v>174</v>
      </c>
    </row>
    <row r="1178" hidden="1" customHeight="1" spans="1:7">
      <c r="A1178" s="182" t="s">
        <v>1346</v>
      </c>
      <c r="B1178" s="185">
        <v>0</v>
      </c>
      <c r="C1178" s="185"/>
      <c r="D1178" s="185"/>
      <c r="E1178" s="185">
        <f t="shared" si="422"/>
        <v>0</v>
      </c>
      <c r="F1178" s="185">
        <f t="shared" si="423"/>
        <v>0</v>
      </c>
      <c r="G1178" s="184" t="s">
        <v>174</v>
      </c>
    </row>
    <row r="1179" hidden="1" customHeight="1" spans="1:7">
      <c r="A1179" s="182" t="s">
        <v>1347</v>
      </c>
      <c r="B1179" s="185">
        <v>0</v>
      </c>
      <c r="C1179" s="185"/>
      <c r="D1179" s="185"/>
      <c r="E1179" s="185">
        <f t="shared" si="422"/>
        <v>0</v>
      </c>
      <c r="F1179" s="185">
        <f t="shared" si="423"/>
        <v>0</v>
      </c>
      <c r="G1179" s="184" t="s">
        <v>174</v>
      </c>
    </row>
    <row r="1180" hidden="1" customHeight="1" spans="1:7">
      <c r="A1180" s="182" t="s">
        <v>1348</v>
      </c>
      <c r="B1180" s="185">
        <v>0</v>
      </c>
      <c r="C1180" s="185"/>
      <c r="D1180" s="185"/>
      <c r="E1180" s="185">
        <f t="shared" si="422"/>
        <v>0</v>
      </c>
      <c r="F1180" s="185">
        <f t="shared" si="423"/>
        <v>0</v>
      </c>
      <c r="G1180" s="184" t="s">
        <v>174</v>
      </c>
    </row>
    <row r="1181" hidden="1" customHeight="1" spans="1:7">
      <c r="A1181" s="182" t="s">
        <v>1349</v>
      </c>
      <c r="B1181" s="185">
        <v>300</v>
      </c>
      <c r="C1181" s="185"/>
      <c r="D1181" s="185"/>
      <c r="E1181" s="185">
        <f t="shared" si="422"/>
        <v>0</v>
      </c>
      <c r="F1181" s="185">
        <f t="shared" si="423"/>
        <v>300</v>
      </c>
      <c r="G1181" s="184" t="s">
        <v>174</v>
      </c>
    </row>
    <row r="1182" hidden="1" customHeight="1" spans="1:7">
      <c r="A1182" s="182" t="s">
        <v>1350</v>
      </c>
      <c r="B1182" s="185">
        <v>0</v>
      </c>
      <c r="C1182" s="185"/>
      <c r="D1182" s="185"/>
      <c r="E1182" s="185">
        <f t="shared" si="422"/>
        <v>0</v>
      </c>
      <c r="F1182" s="185">
        <f t="shared" si="423"/>
        <v>0</v>
      </c>
      <c r="G1182" s="184" t="s">
        <v>174</v>
      </c>
    </row>
    <row r="1183" hidden="1" customHeight="1" spans="1:7">
      <c r="A1183" s="182" t="s">
        <v>1351</v>
      </c>
      <c r="B1183" s="185">
        <v>0</v>
      </c>
      <c r="C1183" s="185"/>
      <c r="D1183" s="185"/>
      <c r="E1183" s="185">
        <f t="shared" si="422"/>
        <v>0</v>
      </c>
      <c r="F1183" s="185">
        <f t="shared" si="423"/>
        <v>0</v>
      </c>
      <c r="G1183" s="184" t="s">
        <v>174</v>
      </c>
    </row>
    <row r="1184" hidden="1" customHeight="1" spans="1:7">
      <c r="A1184" s="182" t="s">
        <v>1352</v>
      </c>
      <c r="B1184" s="185">
        <v>0</v>
      </c>
      <c r="C1184" s="185"/>
      <c r="D1184" s="185"/>
      <c r="E1184" s="185">
        <f t="shared" si="422"/>
        <v>0</v>
      </c>
      <c r="F1184" s="185">
        <f t="shared" si="423"/>
        <v>0</v>
      </c>
      <c r="G1184" s="184" t="s">
        <v>174</v>
      </c>
    </row>
    <row r="1185" hidden="1" customHeight="1" spans="1:7">
      <c r="A1185" s="182" t="s">
        <v>1353</v>
      </c>
      <c r="B1185" s="183">
        <f>SUM(B1186:B1198)</f>
        <v>0</v>
      </c>
      <c r="C1185" s="183">
        <f t="shared" ref="B1185:F1185" si="424">SUM(C1186:C1198)</f>
        <v>0</v>
      </c>
      <c r="D1185" s="183">
        <f t="shared" si="424"/>
        <v>0</v>
      </c>
      <c r="E1185" s="183">
        <f t="shared" si="424"/>
        <v>0</v>
      </c>
      <c r="F1185" s="183">
        <f t="shared" si="424"/>
        <v>0</v>
      </c>
      <c r="G1185" s="184" t="s">
        <v>172</v>
      </c>
    </row>
    <row r="1186" hidden="1" customHeight="1" spans="1:7">
      <c r="A1186" s="182" t="s">
        <v>1354</v>
      </c>
      <c r="B1186" s="185">
        <v>0</v>
      </c>
      <c r="C1186" s="185"/>
      <c r="D1186" s="185"/>
      <c r="E1186" s="185">
        <f t="shared" ref="E1186:E1198" si="425">C1186+D1186</f>
        <v>0</v>
      </c>
      <c r="F1186" s="185">
        <f t="shared" ref="F1186:F1198" si="426">B1186+E1186</f>
        <v>0</v>
      </c>
      <c r="G1186" s="184" t="s">
        <v>174</v>
      </c>
    </row>
    <row r="1187" hidden="1" customHeight="1" spans="1:7">
      <c r="A1187" s="182" t="s">
        <v>1355</v>
      </c>
      <c r="B1187" s="185">
        <v>0</v>
      </c>
      <c r="C1187" s="185"/>
      <c r="D1187" s="185"/>
      <c r="E1187" s="185">
        <f t="shared" si="425"/>
        <v>0</v>
      </c>
      <c r="F1187" s="185">
        <f t="shared" si="426"/>
        <v>0</v>
      </c>
      <c r="G1187" s="184" t="s">
        <v>174</v>
      </c>
    </row>
    <row r="1188" hidden="1" customHeight="1" spans="1:7">
      <c r="A1188" s="182" t="s">
        <v>1356</v>
      </c>
      <c r="B1188" s="185">
        <v>0</v>
      </c>
      <c r="C1188" s="185"/>
      <c r="D1188" s="185"/>
      <c r="E1188" s="185">
        <f t="shared" si="425"/>
        <v>0</v>
      </c>
      <c r="F1188" s="185">
        <f t="shared" si="426"/>
        <v>0</v>
      </c>
      <c r="G1188" s="184" t="s">
        <v>174</v>
      </c>
    </row>
    <row r="1189" hidden="1" customHeight="1" spans="1:7">
      <c r="A1189" s="182" t="s">
        <v>1357</v>
      </c>
      <c r="B1189" s="185">
        <v>0</v>
      </c>
      <c r="C1189" s="185"/>
      <c r="D1189" s="185"/>
      <c r="E1189" s="185">
        <f t="shared" si="425"/>
        <v>0</v>
      </c>
      <c r="F1189" s="185">
        <f t="shared" si="426"/>
        <v>0</v>
      </c>
      <c r="G1189" s="184" t="s">
        <v>174</v>
      </c>
    </row>
    <row r="1190" hidden="1" customHeight="1" spans="1:7">
      <c r="A1190" s="182" t="s">
        <v>1358</v>
      </c>
      <c r="B1190" s="185">
        <v>0</v>
      </c>
      <c r="C1190" s="185"/>
      <c r="D1190" s="185"/>
      <c r="E1190" s="185">
        <f t="shared" si="425"/>
        <v>0</v>
      </c>
      <c r="F1190" s="185">
        <f t="shared" si="426"/>
        <v>0</v>
      </c>
      <c r="G1190" s="184" t="s">
        <v>174</v>
      </c>
    </row>
    <row r="1191" hidden="1" customHeight="1" spans="1:7">
      <c r="A1191" s="182" t="s">
        <v>1359</v>
      </c>
      <c r="B1191" s="185">
        <v>0</v>
      </c>
      <c r="C1191" s="185"/>
      <c r="D1191" s="185"/>
      <c r="E1191" s="185">
        <f t="shared" si="425"/>
        <v>0</v>
      </c>
      <c r="F1191" s="185">
        <f t="shared" si="426"/>
        <v>0</v>
      </c>
      <c r="G1191" s="184" t="s">
        <v>174</v>
      </c>
    </row>
    <row r="1192" hidden="1" customHeight="1" spans="1:7">
      <c r="A1192" s="182" t="s">
        <v>1360</v>
      </c>
      <c r="B1192" s="185">
        <v>0</v>
      </c>
      <c r="C1192" s="185"/>
      <c r="D1192" s="185"/>
      <c r="E1192" s="185">
        <f t="shared" si="425"/>
        <v>0</v>
      </c>
      <c r="F1192" s="185">
        <f t="shared" si="426"/>
        <v>0</v>
      </c>
      <c r="G1192" s="184" t="s">
        <v>174</v>
      </c>
    </row>
    <row r="1193" hidden="1" customHeight="1" spans="1:7">
      <c r="A1193" s="182" t="s">
        <v>1361</v>
      </c>
      <c r="B1193" s="185">
        <v>0</v>
      </c>
      <c r="C1193" s="185"/>
      <c r="D1193" s="185"/>
      <c r="E1193" s="185">
        <f t="shared" si="425"/>
        <v>0</v>
      </c>
      <c r="F1193" s="185">
        <f t="shared" si="426"/>
        <v>0</v>
      </c>
      <c r="G1193" s="184" t="s">
        <v>174</v>
      </c>
    </row>
    <row r="1194" hidden="1" customHeight="1" spans="1:7">
      <c r="A1194" s="182" t="s">
        <v>1362</v>
      </c>
      <c r="B1194" s="185">
        <v>0</v>
      </c>
      <c r="C1194" s="185"/>
      <c r="D1194" s="185"/>
      <c r="E1194" s="185">
        <f t="shared" si="425"/>
        <v>0</v>
      </c>
      <c r="F1194" s="185">
        <f t="shared" si="426"/>
        <v>0</v>
      </c>
      <c r="G1194" s="184" t="s">
        <v>174</v>
      </c>
    </row>
    <row r="1195" hidden="1" customHeight="1" spans="1:7">
      <c r="A1195" s="182" t="s">
        <v>1363</v>
      </c>
      <c r="B1195" s="185">
        <v>0</v>
      </c>
      <c r="C1195" s="185"/>
      <c r="D1195" s="185"/>
      <c r="E1195" s="185">
        <f t="shared" si="425"/>
        <v>0</v>
      </c>
      <c r="F1195" s="185">
        <f t="shared" si="426"/>
        <v>0</v>
      </c>
      <c r="G1195" s="184" t="s">
        <v>174</v>
      </c>
    </row>
    <row r="1196" hidden="1" customHeight="1" spans="1:7">
      <c r="A1196" s="182" t="s">
        <v>1364</v>
      </c>
      <c r="B1196" s="185">
        <v>0</v>
      </c>
      <c r="C1196" s="185"/>
      <c r="D1196" s="185"/>
      <c r="E1196" s="185">
        <f t="shared" si="425"/>
        <v>0</v>
      </c>
      <c r="F1196" s="185">
        <f t="shared" si="426"/>
        <v>0</v>
      </c>
      <c r="G1196" s="184" t="s">
        <v>174</v>
      </c>
    </row>
    <row r="1197" hidden="1" customHeight="1" spans="1:7">
      <c r="A1197" s="182" t="s">
        <v>1365</v>
      </c>
      <c r="B1197" s="185">
        <v>0</v>
      </c>
      <c r="C1197" s="185"/>
      <c r="D1197" s="185"/>
      <c r="E1197" s="185">
        <f t="shared" si="425"/>
        <v>0</v>
      </c>
      <c r="F1197" s="185">
        <f t="shared" si="426"/>
        <v>0</v>
      </c>
      <c r="G1197" s="184" t="s">
        <v>174</v>
      </c>
    </row>
    <row r="1198" hidden="1" customHeight="1" spans="1:7">
      <c r="A1198" s="182" t="s">
        <v>1366</v>
      </c>
      <c r="B1198" s="185">
        <v>0</v>
      </c>
      <c r="C1198" s="185"/>
      <c r="D1198" s="185"/>
      <c r="E1198" s="185">
        <f t="shared" si="425"/>
        <v>0</v>
      </c>
      <c r="F1198" s="185">
        <f t="shared" si="426"/>
        <v>0</v>
      </c>
      <c r="G1198" s="184" t="s">
        <v>174</v>
      </c>
    </row>
    <row r="1199" hidden="1" customHeight="1" spans="1:7">
      <c r="A1199" s="182" t="s">
        <v>1367</v>
      </c>
      <c r="B1199" s="183">
        <f>SUM(B1200:B1203)</f>
        <v>0</v>
      </c>
      <c r="C1199" s="183">
        <f t="shared" ref="B1199:F1199" si="427">SUM(C1200:C1203)</f>
        <v>0</v>
      </c>
      <c r="D1199" s="183">
        <f t="shared" si="427"/>
        <v>0</v>
      </c>
      <c r="E1199" s="183">
        <f t="shared" si="427"/>
        <v>0</v>
      </c>
      <c r="F1199" s="183">
        <f t="shared" si="427"/>
        <v>0</v>
      </c>
      <c r="G1199" s="184" t="s">
        <v>172</v>
      </c>
    </row>
    <row r="1200" hidden="1" customHeight="1" spans="1:7">
      <c r="A1200" s="182" t="s">
        <v>1368</v>
      </c>
      <c r="B1200" s="185">
        <v>0</v>
      </c>
      <c r="C1200" s="185"/>
      <c r="D1200" s="185"/>
      <c r="E1200" s="185">
        <f t="shared" ref="E1200:E1203" si="428">C1200+D1200</f>
        <v>0</v>
      </c>
      <c r="F1200" s="185">
        <f t="shared" ref="F1200:F1203" si="429">B1200+E1200</f>
        <v>0</v>
      </c>
      <c r="G1200" s="184" t="s">
        <v>174</v>
      </c>
    </row>
    <row r="1201" hidden="1" customHeight="1" spans="1:7">
      <c r="A1201" s="182" t="s">
        <v>1369</v>
      </c>
      <c r="B1201" s="185">
        <v>0</v>
      </c>
      <c r="C1201" s="185"/>
      <c r="D1201" s="185"/>
      <c r="E1201" s="185">
        <f t="shared" si="428"/>
        <v>0</v>
      </c>
      <c r="F1201" s="185">
        <f t="shared" si="429"/>
        <v>0</v>
      </c>
      <c r="G1201" s="184" t="s">
        <v>174</v>
      </c>
    </row>
    <row r="1202" hidden="1" customHeight="1" spans="1:7">
      <c r="A1202" s="182" t="s">
        <v>1370</v>
      </c>
      <c r="B1202" s="185">
        <v>0</v>
      </c>
      <c r="C1202" s="185"/>
      <c r="D1202" s="185"/>
      <c r="E1202" s="185">
        <f t="shared" si="428"/>
        <v>0</v>
      </c>
      <c r="F1202" s="185">
        <f t="shared" si="429"/>
        <v>0</v>
      </c>
      <c r="G1202" s="184" t="s">
        <v>174</v>
      </c>
    </row>
    <row r="1203" hidden="1" customHeight="1" spans="1:7">
      <c r="A1203" s="182" t="s">
        <v>1371</v>
      </c>
      <c r="B1203" s="185">
        <v>0</v>
      </c>
      <c r="C1203" s="185"/>
      <c r="D1203" s="185"/>
      <c r="E1203" s="185">
        <f t="shared" si="428"/>
        <v>0</v>
      </c>
      <c r="F1203" s="185">
        <f t="shared" si="429"/>
        <v>0</v>
      </c>
      <c r="G1203" s="184" t="s">
        <v>174</v>
      </c>
    </row>
    <row r="1204" hidden="1" customHeight="1" spans="1:7">
      <c r="A1204" s="182" t="s">
        <v>1372</v>
      </c>
      <c r="B1204" s="183">
        <f>SUM(B1205:B1209)</f>
        <v>0</v>
      </c>
      <c r="C1204" s="183">
        <f t="shared" ref="B1204:F1204" si="430">SUM(C1205:C1209)</f>
        <v>0</v>
      </c>
      <c r="D1204" s="183">
        <f t="shared" si="430"/>
        <v>0</v>
      </c>
      <c r="E1204" s="183">
        <f t="shared" si="430"/>
        <v>0</v>
      </c>
      <c r="F1204" s="183">
        <f t="shared" si="430"/>
        <v>0</v>
      </c>
      <c r="G1204" s="184" t="s">
        <v>172</v>
      </c>
    </row>
    <row r="1205" hidden="1" customHeight="1" spans="1:7">
      <c r="A1205" s="182" t="s">
        <v>1373</v>
      </c>
      <c r="B1205" s="185">
        <v>0</v>
      </c>
      <c r="C1205" s="185"/>
      <c r="D1205" s="185"/>
      <c r="E1205" s="185">
        <f t="shared" ref="E1205:E1209" si="431">C1205+D1205</f>
        <v>0</v>
      </c>
      <c r="F1205" s="185">
        <f t="shared" ref="F1205:F1209" si="432">B1205+E1205</f>
        <v>0</v>
      </c>
      <c r="G1205" s="184" t="s">
        <v>174</v>
      </c>
    </row>
    <row r="1206" hidden="1" customHeight="1" spans="1:7">
      <c r="A1206" s="182" t="s">
        <v>1374</v>
      </c>
      <c r="B1206" s="185">
        <v>0</v>
      </c>
      <c r="C1206" s="185"/>
      <c r="D1206" s="185"/>
      <c r="E1206" s="185">
        <f t="shared" si="431"/>
        <v>0</v>
      </c>
      <c r="F1206" s="185">
        <f t="shared" si="432"/>
        <v>0</v>
      </c>
      <c r="G1206" s="184" t="s">
        <v>174</v>
      </c>
    </row>
    <row r="1207" hidden="1" customHeight="1" spans="1:7">
      <c r="A1207" s="182" t="s">
        <v>1375</v>
      </c>
      <c r="B1207" s="185">
        <v>0</v>
      </c>
      <c r="C1207" s="185"/>
      <c r="D1207" s="185"/>
      <c r="E1207" s="185">
        <f t="shared" si="431"/>
        <v>0</v>
      </c>
      <c r="F1207" s="185">
        <f t="shared" si="432"/>
        <v>0</v>
      </c>
      <c r="G1207" s="184" t="s">
        <v>174</v>
      </c>
    </row>
    <row r="1208" hidden="1" customHeight="1" spans="1:7">
      <c r="A1208" s="182" t="s">
        <v>1376</v>
      </c>
      <c r="B1208" s="185">
        <v>0</v>
      </c>
      <c r="C1208" s="185"/>
      <c r="D1208" s="185"/>
      <c r="E1208" s="185">
        <f t="shared" si="431"/>
        <v>0</v>
      </c>
      <c r="F1208" s="185">
        <f t="shared" si="432"/>
        <v>0</v>
      </c>
      <c r="G1208" s="184" t="s">
        <v>174</v>
      </c>
    </row>
    <row r="1209" hidden="1" customHeight="1" spans="1:7">
      <c r="A1209" s="182" t="s">
        <v>1377</v>
      </c>
      <c r="B1209" s="185">
        <v>0</v>
      </c>
      <c r="C1209" s="185"/>
      <c r="D1209" s="185"/>
      <c r="E1209" s="185">
        <f t="shared" si="431"/>
        <v>0</v>
      </c>
      <c r="F1209" s="185">
        <f t="shared" si="432"/>
        <v>0</v>
      </c>
      <c r="G1209" s="184" t="s">
        <v>174</v>
      </c>
    </row>
    <row r="1210" hidden="1" customHeight="1" spans="1:7">
      <c r="A1210" s="182" t="s">
        <v>1378</v>
      </c>
      <c r="B1210" s="183">
        <f>SUM(B1211:B1222)</f>
        <v>0</v>
      </c>
      <c r="C1210" s="183">
        <f>SUM(C1211:C1222)</f>
        <v>550</v>
      </c>
      <c r="D1210" s="183">
        <f>SUM(D1211:D1222)</f>
        <v>0</v>
      </c>
      <c r="E1210" s="183">
        <f>SUM(E1211:E1222)</f>
        <v>550</v>
      </c>
      <c r="F1210" s="183">
        <f>SUM(F1211:F1222)</f>
        <v>550</v>
      </c>
      <c r="G1210" s="184" t="s">
        <v>172</v>
      </c>
    </row>
    <row r="1211" hidden="1" customHeight="1" spans="1:7">
      <c r="A1211" s="182" t="s">
        <v>1379</v>
      </c>
      <c r="B1211" s="185">
        <v>0</v>
      </c>
      <c r="C1211" s="185"/>
      <c r="D1211" s="185"/>
      <c r="E1211" s="185">
        <f t="shared" ref="E1211:E1222" si="433">C1211+D1211</f>
        <v>0</v>
      </c>
      <c r="F1211" s="185">
        <f t="shared" ref="F1211:F1222" si="434">B1211+E1211</f>
        <v>0</v>
      </c>
      <c r="G1211" s="184" t="s">
        <v>174</v>
      </c>
    </row>
    <row r="1212" hidden="1" customHeight="1" spans="1:7">
      <c r="A1212" s="182" t="s">
        <v>1380</v>
      </c>
      <c r="B1212" s="185">
        <v>0</v>
      </c>
      <c r="C1212" s="185"/>
      <c r="D1212" s="185"/>
      <c r="E1212" s="185">
        <f t="shared" si="433"/>
        <v>0</v>
      </c>
      <c r="F1212" s="185">
        <f t="shared" si="434"/>
        <v>0</v>
      </c>
      <c r="G1212" s="184" t="s">
        <v>174</v>
      </c>
    </row>
    <row r="1213" hidden="1" customHeight="1" spans="1:7">
      <c r="A1213" s="182" t="s">
        <v>1381</v>
      </c>
      <c r="B1213" s="185">
        <v>0</v>
      </c>
      <c r="C1213" s="185"/>
      <c r="D1213" s="185"/>
      <c r="E1213" s="185">
        <f t="shared" si="433"/>
        <v>0</v>
      </c>
      <c r="F1213" s="185">
        <f t="shared" si="434"/>
        <v>0</v>
      </c>
      <c r="G1213" s="184" t="s">
        <v>174</v>
      </c>
    </row>
    <row r="1214" hidden="1" customHeight="1" spans="1:7">
      <c r="A1214" s="182" t="s">
        <v>1382</v>
      </c>
      <c r="B1214" s="185">
        <v>0</v>
      </c>
      <c r="C1214" s="185"/>
      <c r="D1214" s="185"/>
      <c r="E1214" s="185">
        <f t="shared" si="433"/>
        <v>0</v>
      </c>
      <c r="F1214" s="185">
        <f t="shared" si="434"/>
        <v>0</v>
      </c>
      <c r="G1214" s="184" t="s">
        <v>174</v>
      </c>
    </row>
    <row r="1215" hidden="1" customHeight="1" spans="1:7">
      <c r="A1215" s="182" t="s">
        <v>1383</v>
      </c>
      <c r="B1215" s="185">
        <v>0</v>
      </c>
      <c r="C1215" s="185"/>
      <c r="D1215" s="185"/>
      <c r="E1215" s="185">
        <f t="shared" si="433"/>
        <v>0</v>
      </c>
      <c r="F1215" s="185">
        <f t="shared" si="434"/>
        <v>0</v>
      </c>
      <c r="G1215" s="184" t="s">
        <v>174</v>
      </c>
    </row>
    <row r="1216" hidden="1" customHeight="1" spans="1:7">
      <c r="A1216" s="182" t="s">
        <v>1384</v>
      </c>
      <c r="B1216" s="185">
        <v>0</v>
      </c>
      <c r="C1216" s="185"/>
      <c r="D1216" s="185"/>
      <c r="E1216" s="185">
        <f t="shared" si="433"/>
        <v>0</v>
      </c>
      <c r="F1216" s="185">
        <f t="shared" si="434"/>
        <v>0</v>
      </c>
      <c r="G1216" s="184" t="s">
        <v>174</v>
      </c>
    </row>
    <row r="1217" hidden="1" customHeight="1" spans="1:7">
      <c r="A1217" s="182" t="s">
        <v>1385</v>
      </c>
      <c r="B1217" s="185">
        <v>0</v>
      </c>
      <c r="C1217" s="185"/>
      <c r="D1217" s="185"/>
      <c r="E1217" s="185">
        <f t="shared" si="433"/>
        <v>0</v>
      </c>
      <c r="F1217" s="185">
        <f t="shared" si="434"/>
        <v>0</v>
      </c>
      <c r="G1217" s="184" t="s">
        <v>174</v>
      </c>
    </row>
    <row r="1218" hidden="1" customHeight="1" spans="1:7">
      <c r="A1218" s="182" t="s">
        <v>1386</v>
      </c>
      <c r="B1218" s="185">
        <v>0</v>
      </c>
      <c r="C1218" s="185"/>
      <c r="D1218" s="185"/>
      <c r="E1218" s="185">
        <f t="shared" si="433"/>
        <v>0</v>
      </c>
      <c r="F1218" s="185">
        <f t="shared" si="434"/>
        <v>0</v>
      </c>
      <c r="G1218" s="184" t="s">
        <v>174</v>
      </c>
    </row>
    <row r="1219" hidden="1" customHeight="1" spans="1:7">
      <c r="A1219" s="182" t="s">
        <v>1387</v>
      </c>
      <c r="B1219" s="185">
        <v>0</v>
      </c>
      <c r="C1219" s="185"/>
      <c r="D1219" s="185"/>
      <c r="E1219" s="185">
        <f t="shared" si="433"/>
        <v>0</v>
      </c>
      <c r="F1219" s="185">
        <f t="shared" si="434"/>
        <v>0</v>
      </c>
      <c r="G1219" s="184" t="s">
        <v>174</v>
      </c>
    </row>
    <row r="1220" hidden="1" customHeight="1" spans="1:7">
      <c r="A1220" s="182" t="s">
        <v>1388</v>
      </c>
      <c r="B1220" s="185">
        <v>0</v>
      </c>
      <c r="C1220" s="185"/>
      <c r="D1220" s="185"/>
      <c r="E1220" s="185">
        <f t="shared" si="433"/>
        <v>0</v>
      </c>
      <c r="F1220" s="185">
        <f t="shared" si="434"/>
        <v>0</v>
      </c>
      <c r="G1220" s="184" t="s">
        <v>174</v>
      </c>
    </row>
    <row r="1221" hidden="1" customHeight="1" spans="1:7">
      <c r="A1221" s="182" t="s">
        <v>1389</v>
      </c>
      <c r="B1221" s="185"/>
      <c r="C1221" s="185">
        <v>550</v>
      </c>
      <c r="D1221" s="185"/>
      <c r="E1221" s="185">
        <f t="shared" si="433"/>
        <v>550</v>
      </c>
      <c r="F1221" s="185">
        <f t="shared" si="434"/>
        <v>550</v>
      </c>
      <c r="G1221" s="184" t="s">
        <v>174</v>
      </c>
    </row>
    <row r="1222" hidden="1" customHeight="1" spans="1:7">
      <c r="A1222" s="182" t="s">
        <v>1390</v>
      </c>
      <c r="B1222" s="185">
        <v>0</v>
      </c>
      <c r="C1222" s="185"/>
      <c r="D1222" s="185"/>
      <c r="E1222" s="185">
        <f t="shared" si="433"/>
        <v>0</v>
      </c>
      <c r="F1222" s="185">
        <f t="shared" si="434"/>
        <v>0</v>
      </c>
      <c r="G1222" s="184" t="s">
        <v>174</v>
      </c>
    </row>
    <row r="1223" customHeight="1" spans="1:7">
      <c r="A1223" s="179" t="s">
        <v>1391</v>
      </c>
      <c r="B1223" s="180">
        <f>SUM(B1224,B1236,B1242,B1248,B1256,B1269,B1273,B1279)</f>
        <v>1412</v>
      </c>
      <c r="C1223" s="180">
        <f t="shared" ref="B1223:F1223" si="435">SUM(C1224,C1236,C1242,C1248,C1256,C1269,C1273,C1279)</f>
        <v>367</v>
      </c>
      <c r="D1223" s="180">
        <f t="shared" si="435"/>
        <v>-503</v>
      </c>
      <c r="E1223" s="180">
        <f t="shared" si="435"/>
        <v>-136</v>
      </c>
      <c r="F1223" s="180">
        <f t="shared" si="435"/>
        <v>1276</v>
      </c>
      <c r="G1223" s="181" t="s">
        <v>170</v>
      </c>
    </row>
    <row r="1224" hidden="1" customHeight="1" spans="1:7">
      <c r="A1224" s="182" t="s">
        <v>1392</v>
      </c>
      <c r="B1224" s="183">
        <f>SUM(B1225:B1235)</f>
        <v>15</v>
      </c>
      <c r="C1224" s="183">
        <f t="shared" ref="B1224:F1224" si="436">SUM(C1225:C1235)</f>
        <v>0</v>
      </c>
      <c r="D1224" s="183">
        <f t="shared" si="436"/>
        <v>0</v>
      </c>
      <c r="E1224" s="183">
        <f t="shared" si="436"/>
        <v>0</v>
      </c>
      <c r="F1224" s="183">
        <f t="shared" si="436"/>
        <v>15</v>
      </c>
      <c r="G1224" s="184" t="s">
        <v>172</v>
      </c>
    </row>
    <row r="1225" hidden="1" customHeight="1" spans="1:7">
      <c r="A1225" s="182" t="s">
        <v>1393</v>
      </c>
      <c r="B1225" s="185">
        <v>0</v>
      </c>
      <c r="C1225" s="185"/>
      <c r="D1225" s="185"/>
      <c r="E1225" s="185">
        <f t="shared" ref="E1225:E1235" si="437">C1225+D1225</f>
        <v>0</v>
      </c>
      <c r="F1225" s="185">
        <f t="shared" ref="F1225:F1235" si="438">B1225+E1225</f>
        <v>0</v>
      </c>
      <c r="G1225" s="184" t="s">
        <v>174</v>
      </c>
    </row>
    <row r="1226" hidden="1" customHeight="1" spans="1:7">
      <c r="A1226" s="182" t="s">
        <v>1394</v>
      </c>
      <c r="B1226" s="185">
        <v>0</v>
      </c>
      <c r="C1226" s="185"/>
      <c r="D1226" s="185"/>
      <c r="E1226" s="185">
        <f t="shared" si="437"/>
        <v>0</v>
      </c>
      <c r="F1226" s="185">
        <f t="shared" si="438"/>
        <v>0</v>
      </c>
      <c r="G1226" s="184" t="s">
        <v>174</v>
      </c>
    </row>
    <row r="1227" hidden="1" customHeight="1" spans="1:7">
      <c r="A1227" s="182" t="s">
        <v>1395</v>
      </c>
      <c r="B1227" s="185">
        <v>0</v>
      </c>
      <c r="C1227" s="185"/>
      <c r="D1227" s="185"/>
      <c r="E1227" s="185">
        <f t="shared" si="437"/>
        <v>0</v>
      </c>
      <c r="F1227" s="185">
        <f t="shared" si="438"/>
        <v>0</v>
      </c>
      <c r="G1227" s="184" t="s">
        <v>174</v>
      </c>
    </row>
    <row r="1228" hidden="1" customHeight="1" spans="1:7">
      <c r="A1228" s="182" t="s">
        <v>1396</v>
      </c>
      <c r="B1228" s="185">
        <v>0</v>
      </c>
      <c r="C1228" s="185"/>
      <c r="D1228" s="185"/>
      <c r="E1228" s="185">
        <f t="shared" si="437"/>
        <v>0</v>
      </c>
      <c r="F1228" s="185">
        <f t="shared" si="438"/>
        <v>0</v>
      </c>
      <c r="G1228" s="184" t="s">
        <v>174</v>
      </c>
    </row>
    <row r="1229" hidden="1" customHeight="1" spans="1:7">
      <c r="A1229" s="182" t="s">
        <v>1397</v>
      </c>
      <c r="B1229" s="185">
        <v>0</v>
      </c>
      <c r="C1229" s="185"/>
      <c r="D1229" s="185"/>
      <c r="E1229" s="185">
        <f t="shared" si="437"/>
        <v>0</v>
      </c>
      <c r="F1229" s="185">
        <f t="shared" si="438"/>
        <v>0</v>
      </c>
      <c r="G1229" s="184" t="s">
        <v>174</v>
      </c>
    </row>
    <row r="1230" hidden="1" customHeight="1" spans="1:7">
      <c r="A1230" s="182" t="s">
        <v>1398</v>
      </c>
      <c r="B1230" s="185">
        <v>15</v>
      </c>
      <c r="C1230" s="185"/>
      <c r="D1230" s="185"/>
      <c r="E1230" s="185">
        <f t="shared" si="437"/>
        <v>0</v>
      </c>
      <c r="F1230" s="185">
        <f t="shared" si="438"/>
        <v>15</v>
      </c>
      <c r="G1230" s="184" t="s">
        <v>174</v>
      </c>
    </row>
    <row r="1231" hidden="1" customHeight="1" spans="1:7">
      <c r="A1231" s="182" t="s">
        <v>1399</v>
      </c>
      <c r="B1231" s="185">
        <v>0</v>
      </c>
      <c r="C1231" s="185"/>
      <c r="D1231" s="185"/>
      <c r="E1231" s="185">
        <f t="shared" si="437"/>
        <v>0</v>
      </c>
      <c r="F1231" s="185">
        <f t="shared" si="438"/>
        <v>0</v>
      </c>
      <c r="G1231" s="184" t="s">
        <v>174</v>
      </c>
    </row>
    <row r="1232" hidden="1" customHeight="1" spans="1:7">
      <c r="A1232" s="182" t="s">
        <v>1400</v>
      </c>
      <c r="B1232" s="185">
        <v>0</v>
      </c>
      <c r="C1232" s="185"/>
      <c r="D1232" s="185"/>
      <c r="E1232" s="185">
        <f t="shared" si="437"/>
        <v>0</v>
      </c>
      <c r="F1232" s="185">
        <f t="shared" si="438"/>
        <v>0</v>
      </c>
      <c r="G1232" s="184" t="s">
        <v>174</v>
      </c>
    </row>
    <row r="1233" hidden="1" customHeight="1" spans="1:7">
      <c r="A1233" s="182" t="s">
        <v>1401</v>
      </c>
      <c r="B1233" s="185">
        <v>0</v>
      </c>
      <c r="C1233" s="185"/>
      <c r="D1233" s="185"/>
      <c r="E1233" s="185">
        <f t="shared" si="437"/>
        <v>0</v>
      </c>
      <c r="F1233" s="185">
        <f t="shared" si="438"/>
        <v>0</v>
      </c>
      <c r="G1233" s="184" t="s">
        <v>174</v>
      </c>
    </row>
    <row r="1234" hidden="1" customHeight="1" spans="1:7">
      <c r="A1234" s="182" t="s">
        <v>1402</v>
      </c>
      <c r="B1234" s="185">
        <v>0</v>
      </c>
      <c r="C1234" s="185"/>
      <c r="D1234" s="185"/>
      <c r="E1234" s="185">
        <f t="shared" si="437"/>
        <v>0</v>
      </c>
      <c r="F1234" s="185">
        <f t="shared" si="438"/>
        <v>0</v>
      </c>
      <c r="G1234" s="184" t="s">
        <v>174</v>
      </c>
    </row>
    <row r="1235" hidden="1" customHeight="1" spans="1:7">
      <c r="A1235" s="182" t="s">
        <v>1403</v>
      </c>
      <c r="B1235" s="185">
        <v>0</v>
      </c>
      <c r="C1235" s="185"/>
      <c r="D1235" s="185"/>
      <c r="E1235" s="185">
        <f t="shared" si="437"/>
        <v>0</v>
      </c>
      <c r="F1235" s="185">
        <f t="shared" si="438"/>
        <v>0</v>
      </c>
      <c r="G1235" s="184" t="s">
        <v>174</v>
      </c>
    </row>
    <row r="1236" hidden="1" customHeight="1" spans="1:7">
      <c r="A1236" s="182" t="s">
        <v>1404</v>
      </c>
      <c r="B1236" s="183">
        <f>SUM(B1237:B1241)</f>
        <v>0</v>
      </c>
      <c r="C1236" s="183">
        <f t="shared" ref="B1236:F1236" si="439">SUM(C1237:C1241)</f>
        <v>0</v>
      </c>
      <c r="D1236" s="183">
        <f t="shared" si="439"/>
        <v>0</v>
      </c>
      <c r="E1236" s="183">
        <f t="shared" si="439"/>
        <v>0</v>
      </c>
      <c r="F1236" s="183">
        <f t="shared" si="439"/>
        <v>0</v>
      </c>
      <c r="G1236" s="184" t="s">
        <v>172</v>
      </c>
    </row>
    <row r="1237" hidden="1" customHeight="1" spans="1:7">
      <c r="A1237" s="182" t="s">
        <v>1405</v>
      </c>
      <c r="B1237" s="185">
        <v>0</v>
      </c>
      <c r="C1237" s="185"/>
      <c r="D1237" s="185"/>
      <c r="E1237" s="185">
        <f t="shared" ref="E1237:E1241" si="440">C1237+D1237</f>
        <v>0</v>
      </c>
      <c r="F1237" s="185">
        <f t="shared" ref="F1237:F1241" si="441">B1237+E1237</f>
        <v>0</v>
      </c>
      <c r="G1237" s="184" t="s">
        <v>174</v>
      </c>
    </row>
    <row r="1238" hidden="1" customHeight="1" spans="1:7">
      <c r="A1238" s="182" t="s">
        <v>1406</v>
      </c>
      <c r="B1238" s="185">
        <v>0</v>
      </c>
      <c r="C1238" s="185"/>
      <c r="D1238" s="185"/>
      <c r="E1238" s="185">
        <f t="shared" si="440"/>
        <v>0</v>
      </c>
      <c r="F1238" s="185">
        <f t="shared" si="441"/>
        <v>0</v>
      </c>
      <c r="G1238" s="184" t="s">
        <v>174</v>
      </c>
    </row>
    <row r="1239" hidden="1" customHeight="1" spans="1:7">
      <c r="A1239" s="182" t="s">
        <v>1407</v>
      </c>
      <c r="B1239" s="185">
        <v>0</v>
      </c>
      <c r="C1239" s="185"/>
      <c r="D1239" s="185"/>
      <c r="E1239" s="185">
        <f t="shared" si="440"/>
        <v>0</v>
      </c>
      <c r="F1239" s="185">
        <f t="shared" si="441"/>
        <v>0</v>
      </c>
      <c r="G1239" s="184" t="s">
        <v>174</v>
      </c>
    </row>
    <row r="1240" hidden="1" customHeight="1" spans="1:7">
      <c r="A1240" s="182" t="s">
        <v>1408</v>
      </c>
      <c r="B1240" s="185">
        <v>0</v>
      </c>
      <c r="C1240" s="185"/>
      <c r="D1240" s="185"/>
      <c r="E1240" s="185">
        <f t="shared" si="440"/>
        <v>0</v>
      </c>
      <c r="F1240" s="185">
        <f t="shared" si="441"/>
        <v>0</v>
      </c>
      <c r="G1240" s="184" t="s">
        <v>174</v>
      </c>
    </row>
    <row r="1241" hidden="1" customHeight="1" spans="1:7">
      <c r="A1241" s="182" t="s">
        <v>1409</v>
      </c>
      <c r="B1241" s="185">
        <v>0</v>
      </c>
      <c r="C1241" s="185"/>
      <c r="D1241" s="185"/>
      <c r="E1241" s="185">
        <f t="shared" si="440"/>
        <v>0</v>
      </c>
      <c r="F1241" s="185">
        <f t="shared" si="441"/>
        <v>0</v>
      </c>
      <c r="G1241" s="184" t="s">
        <v>174</v>
      </c>
    </row>
    <row r="1242" hidden="1" customHeight="1" spans="1:7">
      <c r="A1242" s="182" t="s">
        <v>1410</v>
      </c>
      <c r="B1242" s="183">
        <f>SUM(B1243:B1247)</f>
        <v>0</v>
      </c>
      <c r="C1242" s="183">
        <f t="shared" ref="B1242:F1242" si="442">SUM(C1243:C1247)</f>
        <v>0</v>
      </c>
      <c r="D1242" s="183">
        <f t="shared" si="442"/>
        <v>0</v>
      </c>
      <c r="E1242" s="183">
        <f t="shared" si="442"/>
        <v>0</v>
      </c>
      <c r="F1242" s="183">
        <f t="shared" si="442"/>
        <v>0</v>
      </c>
      <c r="G1242" s="184" t="s">
        <v>172</v>
      </c>
    </row>
    <row r="1243" hidden="1" customHeight="1" spans="1:7">
      <c r="A1243" s="182" t="s">
        <v>1411</v>
      </c>
      <c r="B1243" s="185">
        <v>0</v>
      </c>
      <c r="C1243" s="185"/>
      <c r="D1243" s="185"/>
      <c r="E1243" s="185">
        <f t="shared" ref="E1243:E1247" si="443">C1243+D1243</f>
        <v>0</v>
      </c>
      <c r="F1243" s="185">
        <f t="shared" ref="F1243:F1247" si="444">B1243+E1243</f>
        <v>0</v>
      </c>
      <c r="G1243" s="184" t="s">
        <v>174</v>
      </c>
    </row>
    <row r="1244" hidden="1" customHeight="1" spans="1:7">
      <c r="A1244" s="182" t="s">
        <v>1412</v>
      </c>
      <c r="B1244" s="185">
        <v>0</v>
      </c>
      <c r="C1244" s="185"/>
      <c r="D1244" s="185"/>
      <c r="E1244" s="185">
        <f t="shared" si="443"/>
        <v>0</v>
      </c>
      <c r="F1244" s="185">
        <f t="shared" si="444"/>
        <v>0</v>
      </c>
      <c r="G1244" s="184" t="s">
        <v>174</v>
      </c>
    </row>
    <row r="1245" hidden="1" customHeight="1" spans="1:7">
      <c r="A1245" s="182" t="s">
        <v>1413</v>
      </c>
      <c r="B1245" s="185">
        <v>0</v>
      </c>
      <c r="C1245" s="185"/>
      <c r="D1245" s="185"/>
      <c r="E1245" s="185">
        <f t="shared" si="443"/>
        <v>0</v>
      </c>
      <c r="F1245" s="185">
        <f t="shared" si="444"/>
        <v>0</v>
      </c>
      <c r="G1245" s="184" t="s">
        <v>174</v>
      </c>
    </row>
    <row r="1246" hidden="1" customHeight="1" spans="1:7">
      <c r="A1246" s="182" t="s">
        <v>1414</v>
      </c>
      <c r="B1246" s="185">
        <v>0</v>
      </c>
      <c r="C1246" s="185"/>
      <c r="D1246" s="185"/>
      <c r="E1246" s="185">
        <f t="shared" si="443"/>
        <v>0</v>
      </c>
      <c r="F1246" s="185">
        <f t="shared" si="444"/>
        <v>0</v>
      </c>
      <c r="G1246" s="184" t="s">
        <v>174</v>
      </c>
    </row>
    <row r="1247" hidden="1" customHeight="1" spans="1:7">
      <c r="A1247" s="182" t="s">
        <v>1415</v>
      </c>
      <c r="B1247" s="185">
        <v>0</v>
      </c>
      <c r="C1247" s="185"/>
      <c r="D1247" s="185"/>
      <c r="E1247" s="185">
        <f t="shared" si="443"/>
        <v>0</v>
      </c>
      <c r="F1247" s="185">
        <f t="shared" si="444"/>
        <v>0</v>
      </c>
      <c r="G1247" s="184" t="s">
        <v>174</v>
      </c>
    </row>
    <row r="1248" hidden="1" customHeight="1" spans="1:7">
      <c r="A1248" s="182" t="s">
        <v>1416</v>
      </c>
      <c r="B1248" s="183">
        <f>SUM(B1249:B1255)</f>
        <v>0</v>
      </c>
      <c r="C1248" s="183">
        <f t="shared" ref="B1248:F1248" si="445">SUM(C1249:C1255)</f>
        <v>0</v>
      </c>
      <c r="D1248" s="183">
        <f t="shared" si="445"/>
        <v>0</v>
      </c>
      <c r="E1248" s="183">
        <f t="shared" si="445"/>
        <v>0</v>
      </c>
      <c r="F1248" s="183">
        <f t="shared" si="445"/>
        <v>0</v>
      </c>
      <c r="G1248" s="184" t="s">
        <v>172</v>
      </c>
    </row>
    <row r="1249" hidden="1" customHeight="1" spans="1:7">
      <c r="A1249" s="182" t="s">
        <v>1417</v>
      </c>
      <c r="B1249" s="185">
        <v>0</v>
      </c>
      <c r="C1249" s="185"/>
      <c r="D1249" s="185"/>
      <c r="E1249" s="185">
        <f t="shared" ref="E1249:E1255" si="446">C1249+D1249</f>
        <v>0</v>
      </c>
      <c r="F1249" s="185">
        <f t="shared" ref="F1249:F1255" si="447">B1249+E1249</f>
        <v>0</v>
      </c>
      <c r="G1249" s="184" t="s">
        <v>174</v>
      </c>
    </row>
    <row r="1250" hidden="1" customHeight="1" spans="1:7">
      <c r="A1250" s="182" t="s">
        <v>1418</v>
      </c>
      <c r="B1250" s="185">
        <v>0</v>
      </c>
      <c r="C1250" s="185"/>
      <c r="D1250" s="185"/>
      <c r="E1250" s="185">
        <f t="shared" si="446"/>
        <v>0</v>
      </c>
      <c r="F1250" s="185">
        <f t="shared" si="447"/>
        <v>0</v>
      </c>
      <c r="G1250" s="184" t="s">
        <v>174</v>
      </c>
    </row>
    <row r="1251" hidden="1" customHeight="1" spans="1:7">
      <c r="A1251" s="182" t="s">
        <v>1419</v>
      </c>
      <c r="B1251" s="185">
        <v>0</v>
      </c>
      <c r="C1251" s="185"/>
      <c r="D1251" s="185"/>
      <c r="E1251" s="185">
        <f t="shared" si="446"/>
        <v>0</v>
      </c>
      <c r="F1251" s="185">
        <f t="shared" si="447"/>
        <v>0</v>
      </c>
      <c r="G1251" s="184" t="s">
        <v>174</v>
      </c>
    </row>
    <row r="1252" hidden="1" customHeight="1" spans="1:7">
      <c r="A1252" s="182" t="s">
        <v>1420</v>
      </c>
      <c r="B1252" s="185">
        <v>0</v>
      </c>
      <c r="C1252" s="185"/>
      <c r="D1252" s="185"/>
      <c r="E1252" s="185">
        <f t="shared" si="446"/>
        <v>0</v>
      </c>
      <c r="F1252" s="185">
        <f t="shared" si="447"/>
        <v>0</v>
      </c>
      <c r="G1252" s="184" t="s">
        <v>174</v>
      </c>
    </row>
    <row r="1253" hidden="1" customHeight="1" spans="1:7">
      <c r="A1253" s="182" t="s">
        <v>1421</v>
      </c>
      <c r="B1253" s="185">
        <v>0</v>
      </c>
      <c r="C1253" s="185"/>
      <c r="D1253" s="185"/>
      <c r="E1253" s="185">
        <f t="shared" si="446"/>
        <v>0</v>
      </c>
      <c r="F1253" s="185">
        <f t="shared" si="447"/>
        <v>0</v>
      </c>
      <c r="G1253" s="184" t="s">
        <v>174</v>
      </c>
    </row>
    <row r="1254" hidden="1" customHeight="1" spans="1:7">
      <c r="A1254" s="182" t="s">
        <v>1422</v>
      </c>
      <c r="B1254" s="185">
        <v>0</v>
      </c>
      <c r="C1254" s="185"/>
      <c r="D1254" s="185"/>
      <c r="E1254" s="185">
        <f t="shared" si="446"/>
        <v>0</v>
      </c>
      <c r="F1254" s="185">
        <f t="shared" si="447"/>
        <v>0</v>
      </c>
      <c r="G1254" s="184" t="s">
        <v>174</v>
      </c>
    </row>
    <row r="1255" hidden="1" customHeight="1" spans="1:7">
      <c r="A1255" s="182" t="s">
        <v>1423</v>
      </c>
      <c r="B1255" s="185">
        <v>0</v>
      </c>
      <c r="C1255" s="185"/>
      <c r="D1255" s="185"/>
      <c r="E1255" s="185">
        <f t="shared" si="446"/>
        <v>0</v>
      </c>
      <c r="F1255" s="185">
        <f t="shared" si="447"/>
        <v>0</v>
      </c>
      <c r="G1255" s="184" t="s">
        <v>174</v>
      </c>
    </row>
    <row r="1256" hidden="1" customHeight="1" spans="1:7">
      <c r="A1256" s="182" t="s">
        <v>1424</v>
      </c>
      <c r="B1256" s="183">
        <f>SUM(B1257:B1268)</f>
        <v>5</v>
      </c>
      <c r="C1256" s="183">
        <f t="shared" ref="B1256:F1256" si="448">SUM(C1257:C1268)</f>
        <v>0</v>
      </c>
      <c r="D1256" s="183">
        <f t="shared" si="448"/>
        <v>-2</v>
      </c>
      <c r="E1256" s="183">
        <f t="shared" si="448"/>
        <v>-2</v>
      </c>
      <c r="F1256" s="183">
        <f t="shared" si="448"/>
        <v>3</v>
      </c>
      <c r="G1256" s="184" t="s">
        <v>172</v>
      </c>
    </row>
    <row r="1257" hidden="1" customHeight="1" spans="1:7">
      <c r="A1257" s="182" t="s">
        <v>1425</v>
      </c>
      <c r="B1257" s="185">
        <v>0</v>
      </c>
      <c r="C1257" s="185"/>
      <c r="D1257" s="185"/>
      <c r="E1257" s="185">
        <f t="shared" ref="E1257:E1268" si="449">C1257+D1257</f>
        <v>0</v>
      </c>
      <c r="F1257" s="185">
        <f t="shared" ref="F1257:F1268" si="450">B1257+E1257</f>
        <v>0</v>
      </c>
      <c r="G1257" s="184" t="s">
        <v>174</v>
      </c>
    </row>
    <row r="1258" hidden="1" customHeight="1" spans="1:7">
      <c r="A1258" s="182" t="s">
        <v>1426</v>
      </c>
      <c r="B1258" s="185">
        <v>0</v>
      </c>
      <c r="C1258" s="185"/>
      <c r="D1258" s="185"/>
      <c r="E1258" s="185">
        <f t="shared" si="449"/>
        <v>0</v>
      </c>
      <c r="F1258" s="185">
        <f t="shared" si="450"/>
        <v>0</v>
      </c>
      <c r="G1258" s="184" t="s">
        <v>174</v>
      </c>
    </row>
    <row r="1259" hidden="1" customHeight="1" spans="1:7">
      <c r="A1259" s="182" t="s">
        <v>1427</v>
      </c>
      <c r="B1259" s="185">
        <v>0</v>
      </c>
      <c r="C1259" s="185"/>
      <c r="D1259" s="185"/>
      <c r="E1259" s="185">
        <f t="shared" si="449"/>
        <v>0</v>
      </c>
      <c r="F1259" s="185">
        <f t="shared" si="450"/>
        <v>0</v>
      </c>
      <c r="G1259" s="184" t="s">
        <v>174</v>
      </c>
    </row>
    <row r="1260" hidden="1" customHeight="1" spans="1:7">
      <c r="A1260" s="182" t="s">
        <v>1428</v>
      </c>
      <c r="B1260" s="185">
        <v>0</v>
      </c>
      <c r="C1260" s="185"/>
      <c r="D1260" s="185"/>
      <c r="E1260" s="185">
        <f t="shared" si="449"/>
        <v>0</v>
      </c>
      <c r="F1260" s="185">
        <f t="shared" si="450"/>
        <v>0</v>
      </c>
      <c r="G1260" s="184" t="s">
        <v>174</v>
      </c>
    </row>
    <row r="1261" hidden="1" customHeight="1" spans="1:7">
      <c r="A1261" s="182" t="s">
        <v>1429</v>
      </c>
      <c r="B1261" s="185">
        <v>5</v>
      </c>
      <c r="C1261" s="185"/>
      <c r="D1261" s="185">
        <v>-2</v>
      </c>
      <c r="E1261" s="185">
        <f t="shared" si="449"/>
        <v>-2</v>
      </c>
      <c r="F1261" s="185">
        <f t="shared" si="450"/>
        <v>3</v>
      </c>
      <c r="G1261" s="184" t="s">
        <v>174</v>
      </c>
    </row>
    <row r="1262" hidden="1" customHeight="1" spans="1:7">
      <c r="A1262" s="182" t="s">
        <v>1430</v>
      </c>
      <c r="B1262" s="185">
        <v>0</v>
      </c>
      <c r="C1262" s="185"/>
      <c r="D1262" s="185"/>
      <c r="E1262" s="185">
        <f t="shared" si="449"/>
        <v>0</v>
      </c>
      <c r="F1262" s="185">
        <f t="shared" si="450"/>
        <v>0</v>
      </c>
      <c r="G1262" s="184" t="s">
        <v>174</v>
      </c>
    </row>
    <row r="1263" hidden="1" customHeight="1" spans="1:7">
      <c r="A1263" s="182" t="s">
        <v>1431</v>
      </c>
      <c r="B1263" s="185">
        <v>0</v>
      </c>
      <c r="C1263" s="185"/>
      <c r="D1263" s="185"/>
      <c r="E1263" s="185">
        <f t="shared" si="449"/>
        <v>0</v>
      </c>
      <c r="F1263" s="185">
        <f t="shared" si="450"/>
        <v>0</v>
      </c>
      <c r="G1263" s="184" t="s">
        <v>174</v>
      </c>
    </row>
    <row r="1264" hidden="1" customHeight="1" spans="1:7">
      <c r="A1264" s="182" t="s">
        <v>1432</v>
      </c>
      <c r="B1264" s="185">
        <v>0</v>
      </c>
      <c r="C1264" s="185"/>
      <c r="D1264" s="185"/>
      <c r="E1264" s="185">
        <f t="shared" si="449"/>
        <v>0</v>
      </c>
      <c r="F1264" s="185">
        <f t="shared" si="450"/>
        <v>0</v>
      </c>
      <c r="G1264" s="184" t="s">
        <v>174</v>
      </c>
    </row>
    <row r="1265" hidden="1" customHeight="1" spans="1:7">
      <c r="A1265" s="182" t="s">
        <v>1433</v>
      </c>
      <c r="B1265" s="185">
        <v>0</v>
      </c>
      <c r="C1265" s="185"/>
      <c r="D1265" s="185"/>
      <c r="E1265" s="185">
        <f t="shared" si="449"/>
        <v>0</v>
      </c>
      <c r="F1265" s="185">
        <f t="shared" si="450"/>
        <v>0</v>
      </c>
      <c r="G1265" s="184" t="s">
        <v>174</v>
      </c>
    </row>
    <row r="1266" hidden="1" customHeight="1" spans="1:7">
      <c r="A1266" s="182" t="s">
        <v>1434</v>
      </c>
      <c r="B1266" s="185">
        <v>0</v>
      </c>
      <c r="C1266" s="185"/>
      <c r="D1266" s="185"/>
      <c r="E1266" s="185">
        <f t="shared" si="449"/>
        <v>0</v>
      </c>
      <c r="F1266" s="185">
        <f t="shared" si="450"/>
        <v>0</v>
      </c>
      <c r="G1266" s="184" t="s">
        <v>174</v>
      </c>
    </row>
    <row r="1267" hidden="1" customHeight="1" spans="1:7">
      <c r="A1267" s="182" t="s">
        <v>1435</v>
      </c>
      <c r="B1267" s="185">
        <v>0</v>
      </c>
      <c r="C1267" s="185"/>
      <c r="D1267" s="185"/>
      <c r="E1267" s="185">
        <f t="shared" si="449"/>
        <v>0</v>
      </c>
      <c r="F1267" s="185">
        <f t="shared" si="450"/>
        <v>0</v>
      </c>
      <c r="G1267" s="184" t="s">
        <v>174</v>
      </c>
    </row>
    <row r="1268" hidden="1" customHeight="1" spans="1:7">
      <c r="A1268" s="182" t="s">
        <v>1436</v>
      </c>
      <c r="B1268" s="185">
        <v>0</v>
      </c>
      <c r="C1268" s="185"/>
      <c r="D1268" s="185"/>
      <c r="E1268" s="185">
        <f t="shared" si="449"/>
        <v>0</v>
      </c>
      <c r="F1268" s="185">
        <f t="shared" si="450"/>
        <v>0</v>
      </c>
      <c r="G1268" s="184" t="s">
        <v>174</v>
      </c>
    </row>
    <row r="1269" hidden="1" customHeight="1" spans="1:7">
      <c r="A1269" s="182" t="s">
        <v>1437</v>
      </c>
      <c r="B1269" s="183">
        <f>SUM(B1270:B1272)</f>
        <v>1360</v>
      </c>
      <c r="C1269" s="183">
        <f t="shared" ref="B1269:F1269" si="451">SUM(C1270:C1272)</f>
        <v>39</v>
      </c>
      <c r="D1269" s="183">
        <f t="shared" si="451"/>
        <v>-491</v>
      </c>
      <c r="E1269" s="183">
        <f t="shared" si="451"/>
        <v>-452</v>
      </c>
      <c r="F1269" s="183">
        <f t="shared" si="451"/>
        <v>908</v>
      </c>
      <c r="G1269" s="184" t="s">
        <v>172</v>
      </c>
    </row>
    <row r="1270" hidden="1" customHeight="1" spans="1:7">
      <c r="A1270" s="182" t="s">
        <v>1438</v>
      </c>
      <c r="B1270" s="185">
        <v>1360</v>
      </c>
      <c r="C1270" s="185"/>
      <c r="D1270" s="185">
        <v>-491</v>
      </c>
      <c r="E1270" s="185">
        <f t="shared" ref="E1270:E1272" si="452">C1270+D1270</f>
        <v>-491</v>
      </c>
      <c r="F1270" s="185">
        <f t="shared" ref="F1270:F1272" si="453">B1270+E1270</f>
        <v>869</v>
      </c>
      <c r="G1270" s="184" t="s">
        <v>174</v>
      </c>
    </row>
    <row r="1271" hidden="1" customHeight="1" spans="1:7">
      <c r="A1271" s="182" t="s">
        <v>1439</v>
      </c>
      <c r="B1271" s="185">
        <v>0</v>
      </c>
      <c r="C1271" s="185">
        <v>39</v>
      </c>
      <c r="D1271" s="185"/>
      <c r="E1271" s="185">
        <f t="shared" si="452"/>
        <v>39</v>
      </c>
      <c r="F1271" s="185">
        <f t="shared" si="453"/>
        <v>39</v>
      </c>
      <c r="G1271" s="184" t="s">
        <v>174</v>
      </c>
    </row>
    <row r="1272" hidden="1" customHeight="1" spans="1:7">
      <c r="A1272" s="182" t="s">
        <v>1440</v>
      </c>
      <c r="B1272" s="185">
        <v>0</v>
      </c>
      <c r="C1272" s="185"/>
      <c r="D1272" s="185"/>
      <c r="E1272" s="185">
        <f t="shared" si="452"/>
        <v>0</v>
      </c>
      <c r="F1272" s="185">
        <f t="shared" si="453"/>
        <v>0</v>
      </c>
      <c r="G1272" s="184" t="s">
        <v>174</v>
      </c>
    </row>
    <row r="1273" hidden="1" customHeight="1" spans="1:7">
      <c r="A1273" s="182" t="s">
        <v>1441</v>
      </c>
      <c r="B1273" s="183">
        <f>SUM(B1274:B1278)</f>
        <v>20</v>
      </c>
      <c r="C1273" s="183">
        <f t="shared" ref="B1273:F1273" si="454">SUM(C1274:C1278)</f>
        <v>40</v>
      </c>
      <c r="D1273" s="183">
        <f t="shared" si="454"/>
        <v>-10</v>
      </c>
      <c r="E1273" s="183">
        <f t="shared" si="454"/>
        <v>30</v>
      </c>
      <c r="F1273" s="183">
        <f t="shared" si="454"/>
        <v>50</v>
      </c>
      <c r="G1273" s="184" t="s">
        <v>172</v>
      </c>
    </row>
    <row r="1274" hidden="1" customHeight="1" spans="1:7">
      <c r="A1274" s="182" t="s">
        <v>1442</v>
      </c>
      <c r="B1274" s="185">
        <v>0</v>
      </c>
      <c r="C1274" s="185">
        <v>40</v>
      </c>
      <c r="D1274" s="185"/>
      <c r="E1274" s="185">
        <f t="shared" ref="E1274:E1283" si="455">C1274+D1274</f>
        <v>40</v>
      </c>
      <c r="F1274" s="185">
        <f t="shared" ref="F1274:F1279" si="456">B1274+E1274</f>
        <v>40</v>
      </c>
      <c r="G1274" s="184" t="s">
        <v>174</v>
      </c>
    </row>
    <row r="1275" hidden="1" customHeight="1" spans="1:7">
      <c r="A1275" s="182" t="s">
        <v>1443</v>
      </c>
      <c r="B1275" s="185">
        <v>20</v>
      </c>
      <c r="C1275" s="185"/>
      <c r="D1275" s="185">
        <v>-10</v>
      </c>
      <c r="E1275" s="185">
        <f t="shared" si="455"/>
        <v>-10</v>
      </c>
      <c r="F1275" s="185">
        <f t="shared" si="456"/>
        <v>10</v>
      </c>
      <c r="G1275" s="184" t="s">
        <v>174</v>
      </c>
    </row>
    <row r="1276" hidden="1" customHeight="1" spans="1:7">
      <c r="A1276" s="182" t="s">
        <v>1444</v>
      </c>
      <c r="B1276" s="185">
        <v>0</v>
      </c>
      <c r="C1276" s="185"/>
      <c r="D1276" s="185"/>
      <c r="E1276" s="185">
        <f t="shared" si="455"/>
        <v>0</v>
      </c>
      <c r="F1276" s="185">
        <f t="shared" si="456"/>
        <v>0</v>
      </c>
      <c r="G1276" s="184" t="s">
        <v>174</v>
      </c>
    </row>
    <row r="1277" hidden="1" customHeight="1" spans="1:7">
      <c r="A1277" s="182" t="s">
        <v>1445</v>
      </c>
      <c r="B1277" s="185">
        <v>0</v>
      </c>
      <c r="C1277" s="185"/>
      <c r="D1277" s="185"/>
      <c r="E1277" s="185">
        <f t="shared" si="455"/>
        <v>0</v>
      </c>
      <c r="F1277" s="185">
        <f t="shared" si="456"/>
        <v>0</v>
      </c>
      <c r="G1277" s="184" t="s">
        <v>174</v>
      </c>
    </row>
    <row r="1278" hidden="1" customHeight="1" spans="1:7">
      <c r="A1278" s="182" t="s">
        <v>1446</v>
      </c>
      <c r="B1278" s="185">
        <v>0</v>
      </c>
      <c r="C1278" s="185"/>
      <c r="D1278" s="185"/>
      <c r="E1278" s="185">
        <f t="shared" si="455"/>
        <v>0</v>
      </c>
      <c r="F1278" s="185">
        <f t="shared" si="456"/>
        <v>0</v>
      </c>
      <c r="G1278" s="184" t="s">
        <v>174</v>
      </c>
    </row>
    <row r="1279" hidden="1" customHeight="1" spans="1:7">
      <c r="A1279" s="182" t="s">
        <v>1447</v>
      </c>
      <c r="B1279" s="185">
        <v>12</v>
      </c>
      <c r="C1279" s="185">
        <v>288</v>
      </c>
      <c r="D1279" s="185"/>
      <c r="E1279" s="185">
        <f t="shared" si="455"/>
        <v>288</v>
      </c>
      <c r="F1279" s="185">
        <f t="shared" si="456"/>
        <v>300</v>
      </c>
      <c r="G1279" s="184" t="s">
        <v>524</v>
      </c>
    </row>
    <row r="1280" customHeight="1" spans="1:7">
      <c r="A1280" s="179" t="s">
        <v>1448</v>
      </c>
      <c r="B1280" s="187">
        <v>3650</v>
      </c>
      <c r="C1280" s="187"/>
      <c r="D1280" s="187">
        <v>-3430</v>
      </c>
      <c r="E1280" s="185">
        <f t="shared" si="455"/>
        <v>-3430</v>
      </c>
      <c r="F1280" s="185">
        <f t="shared" ref="F1280:F1294" si="457">B1280+E1280</f>
        <v>220</v>
      </c>
      <c r="G1280" s="181" t="s">
        <v>170</v>
      </c>
    </row>
    <row r="1281" customHeight="1" spans="1:7">
      <c r="A1281" s="179" t="s">
        <v>1449</v>
      </c>
      <c r="B1281" s="180">
        <f>B1282</f>
        <v>4979</v>
      </c>
      <c r="C1281" s="180">
        <f t="shared" ref="B1281:F1281" si="458">C1282</f>
        <v>6372</v>
      </c>
      <c r="D1281" s="180">
        <f t="shared" si="458"/>
        <v>-1686</v>
      </c>
      <c r="E1281" s="185">
        <f t="shared" si="455"/>
        <v>4686</v>
      </c>
      <c r="F1281" s="185">
        <f t="shared" si="457"/>
        <v>9665</v>
      </c>
      <c r="G1281" s="181" t="s">
        <v>170</v>
      </c>
    </row>
    <row r="1282" hidden="1" customHeight="1" spans="1:7">
      <c r="A1282" s="182" t="s">
        <v>1450</v>
      </c>
      <c r="B1282" s="183">
        <f>SUM(B1283:B1286)</f>
        <v>4979</v>
      </c>
      <c r="C1282" s="183">
        <f t="shared" ref="B1282:F1282" si="459">SUM(C1283:C1286)</f>
        <v>6372</v>
      </c>
      <c r="D1282" s="183">
        <f t="shared" si="459"/>
        <v>-1686</v>
      </c>
      <c r="E1282" s="185">
        <f t="shared" si="455"/>
        <v>4686</v>
      </c>
      <c r="F1282" s="185">
        <f t="shared" si="457"/>
        <v>9665</v>
      </c>
      <c r="G1282" s="184" t="s">
        <v>172</v>
      </c>
    </row>
    <row r="1283" hidden="1" customHeight="1" spans="1:7">
      <c r="A1283" s="182" t="s">
        <v>1451</v>
      </c>
      <c r="B1283" s="185">
        <v>4979</v>
      </c>
      <c r="C1283" s="185"/>
      <c r="D1283" s="185">
        <v>-1686</v>
      </c>
      <c r="E1283" s="185">
        <f t="shared" si="455"/>
        <v>-1686</v>
      </c>
      <c r="F1283" s="185">
        <f t="shared" si="457"/>
        <v>3293</v>
      </c>
      <c r="G1283" s="184" t="s">
        <v>174</v>
      </c>
    </row>
    <row r="1284" hidden="1" customHeight="1" spans="1:7">
      <c r="A1284" s="182" t="s">
        <v>1452</v>
      </c>
      <c r="B1284" s="185">
        <v>0</v>
      </c>
      <c r="C1284" s="185"/>
      <c r="D1284" s="185"/>
      <c r="E1284" s="185">
        <f t="shared" ref="E1283:E1286" si="460">C1284+D1284</f>
        <v>0</v>
      </c>
      <c r="F1284" s="185">
        <f t="shared" si="457"/>
        <v>0</v>
      </c>
      <c r="G1284" s="184" t="s">
        <v>174</v>
      </c>
    </row>
    <row r="1285" hidden="1" customHeight="1" spans="1:7">
      <c r="A1285" s="182" t="s">
        <v>1453</v>
      </c>
      <c r="B1285" s="185">
        <v>0</v>
      </c>
      <c r="C1285" s="185"/>
      <c r="D1285" s="185"/>
      <c r="E1285" s="185">
        <f t="shared" si="460"/>
        <v>0</v>
      </c>
      <c r="F1285" s="185">
        <f t="shared" si="457"/>
        <v>0</v>
      </c>
      <c r="G1285" s="184" t="s">
        <v>174</v>
      </c>
    </row>
    <row r="1286" hidden="1" customHeight="1" spans="1:7">
      <c r="A1286" s="182" t="s">
        <v>1454</v>
      </c>
      <c r="B1286" s="185">
        <v>0</v>
      </c>
      <c r="C1286" s="185">
        <v>6372</v>
      </c>
      <c r="D1286" s="185"/>
      <c r="E1286" s="185">
        <f t="shared" si="460"/>
        <v>6372</v>
      </c>
      <c r="F1286" s="185">
        <f t="shared" si="457"/>
        <v>6372</v>
      </c>
      <c r="G1286" s="184" t="s">
        <v>174</v>
      </c>
    </row>
    <row r="1287" customHeight="1" spans="1:7">
      <c r="A1287" s="179" t="s">
        <v>1455</v>
      </c>
      <c r="B1287" s="180">
        <f>B1288</f>
        <v>20</v>
      </c>
      <c r="C1287" s="180">
        <f t="shared" ref="B1287:F1287" si="461">C1288</f>
        <v>0</v>
      </c>
      <c r="D1287" s="180">
        <f t="shared" si="461"/>
        <v>0</v>
      </c>
      <c r="E1287" s="180">
        <f t="shared" si="461"/>
        <v>0</v>
      </c>
      <c r="F1287" s="185">
        <f t="shared" si="457"/>
        <v>20</v>
      </c>
      <c r="G1287" s="181" t="s">
        <v>170</v>
      </c>
    </row>
    <row r="1288" hidden="1" customHeight="1" spans="1:7">
      <c r="A1288" s="182" t="s">
        <v>1456</v>
      </c>
      <c r="B1288" s="185">
        <v>20</v>
      </c>
      <c r="C1288" s="185"/>
      <c r="D1288" s="185"/>
      <c r="E1288" s="185">
        <f>C1288+D1288</f>
        <v>0</v>
      </c>
      <c r="F1288" s="185">
        <f t="shared" si="457"/>
        <v>20</v>
      </c>
      <c r="G1288" s="184" t="s">
        <v>524</v>
      </c>
    </row>
    <row r="1289" customHeight="1" spans="1:7">
      <c r="A1289" s="179" t="s">
        <v>1457</v>
      </c>
      <c r="B1289" s="180">
        <f>SUM(B1290:B1291)</f>
        <v>0</v>
      </c>
      <c r="C1289" s="180">
        <f t="shared" ref="B1289:F1289" si="462">SUM(C1290:C1291)</f>
        <v>0</v>
      </c>
      <c r="D1289" s="180">
        <f t="shared" si="462"/>
        <v>0</v>
      </c>
      <c r="E1289" s="180">
        <f t="shared" si="462"/>
        <v>0</v>
      </c>
      <c r="F1289" s="185">
        <f t="shared" si="457"/>
        <v>0</v>
      </c>
      <c r="G1289" s="181" t="s">
        <v>170</v>
      </c>
    </row>
    <row r="1290" hidden="1" customHeight="1" spans="1:7">
      <c r="A1290" s="182" t="s">
        <v>1458</v>
      </c>
      <c r="B1290" s="185"/>
      <c r="C1290" s="185"/>
      <c r="D1290" s="185"/>
      <c r="E1290" s="185"/>
      <c r="F1290" s="185">
        <f t="shared" si="457"/>
        <v>0</v>
      </c>
      <c r="G1290" s="184" t="s">
        <v>172</v>
      </c>
    </row>
    <row r="1291" hidden="1" customHeight="1" spans="1:7">
      <c r="A1291" s="182" t="s">
        <v>1459</v>
      </c>
      <c r="B1291" s="185"/>
      <c r="C1291" s="185"/>
      <c r="D1291" s="185"/>
      <c r="E1291" s="185"/>
      <c r="F1291" s="185">
        <f t="shared" si="457"/>
        <v>0</v>
      </c>
      <c r="G1291" s="184" t="s">
        <v>172</v>
      </c>
    </row>
    <row r="1292" customHeight="1" spans="1:7">
      <c r="A1292" s="188" t="s">
        <v>159</v>
      </c>
      <c r="B1292" s="180">
        <f>SUM(B5,B249,B252,B267,B357,B410,B464,B521,B642,B714,B787,B806,B917,B981,B1047,B1067,B1095,B1105,B1149,B1169,B1223,B1280,B1281,B1287,B1289)</f>
        <v>228143.41</v>
      </c>
      <c r="C1292" s="180">
        <f t="shared" ref="B1292:F1292" si="463">SUM(C5,C249,C252,C267,C357,C410,C464,C521,C642,C714,C787,C806,C917,C981,C1047,C1067,C1095,C1105,C1149,C1169,C1223,C1280,C1281,C1287,C1289)</f>
        <v>127810.05</v>
      </c>
      <c r="D1292" s="180">
        <f t="shared" si="463"/>
        <v>-131091.62</v>
      </c>
      <c r="E1292" s="180">
        <f t="shared" si="463"/>
        <v>-3281.57</v>
      </c>
      <c r="F1292" s="185">
        <f t="shared" si="457"/>
        <v>224861.84</v>
      </c>
      <c r="G1292" s="181" t="s">
        <v>170</v>
      </c>
    </row>
    <row r="1293" hidden="1" customHeight="1" spans="1:7">
      <c r="A1293" s="182" t="s">
        <v>1460</v>
      </c>
      <c r="B1293" s="185">
        <v>9000</v>
      </c>
      <c r="C1293" s="189">
        <v>7035</v>
      </c>
      <c r="D1293" s="189"/>
      <c r="E1293" s="189">
        <f>C1293+D1293</f>
        <v>7035</v>
      </c>
      <c r="F1293" s="185">
        <f t="shared" si="457"/>
        <v>16035</v>
      </c>
      <c r="G1293" s="190"/>
    </row>
    <row r="1294" hidden="1" customHeight="1" spans="1:7">
      <c r="A1294" s="182" t="s">
        <v>1461</v>
      </c>
      <c r="B1294" s="185">
        <v>21485</v>
      </c>
      <c r="C1294" s="189"/>
      <c r="D1294" s="189"/>
      <c r="E1294" s="189"/>
      <c r="F1294" s="185">
        <f t="shared" si="457"/>
        <v>21485</v>
      </c>
      <c r="G1294" s="190"/>
    </row>
    <row r="1295" hidden="1" customHeight="1" spans="1:7">
      <c r="A1295" s="179" t="s">
        <v>1462</v>
      </c>
      <c r="B1295" s="183">
        <f>B1292+B1293+B1294</f>
        <v>258628.41</v>
      </c>
      <c r="C1295" s="183">
        <f>C1292+C1293+C1294</f>
        <v>134845.05</v>
      </c>
      <c r="D1295" s="183">
        <f>D1292+D1293+D1294</f>
        <v>-131091.62</v>
      </c>
      <c r="E1295" s="183">
        <f>E1292+E1293+E1294</f>
        <v>3753.43</v>
      </c>
      <c r="F1295" s="183">
        <f>F1292+F1293+F1294</f>
        <v>262381.84</v>
      </c>
      <c r="G1295" s="183"/>
    </row>
    <row r="1296" hidden="1" customHeight="1" spans="6:6">
      <c r="F1296" s="160">
        <v>224860.84</v>
      </c>
    </row>
    <row r="1297" hidden="1" customHeight="1" spans="6:6">
      <c r="F1297" s="160">
        <f>F1292-F1296</f>
        <v>1</v>
      </c>
    </row>
  </sheetData>
  <sheetProtection formatColumns="0" autoFilter="0"/>
  <autoFilter ref="A1:G1297">
    <filterColumn colId="6">
      <customFilters>
        <customFilter operator="equal" val="类"/>
      </customFilters>
    </filterColumn>
    <extLst/>
  </autoFilter>
  <mergeCells count="7">
    <mergeCell ref="A1:G1"/>
    <mergeCell ref="A2:E2"/>
    <mergeCell ref="C3:E3"/>
    <mergeCell ref="A3:A4"/>
    <mergeCell ref="B3:B4"/>
    <mergeCell ref="F3:F4"/>
    <mergeCell ref="G3:G4"/>
  </mergeCells>
  <printOptions horizontalCentered="1"/>
  <pageMargins left="0.786805555555556" right="0.786805555555556" top="0.747916666666667" bottom="0.786805555555556" header="0.313888888888889" footer="0.707638888888889"/>
  <pageSetup paperSize="9" scale="75"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workbookViewId="0">
      <pane xSplit="1" ySplit="5" topLeftCell="B81" activePane="bottomRight" state="frozen"/>
      <selection/>
      <selection pane="topRight"/>
      <selection pane="bottomLeft"/>
      <selection pane="bottomRight" activeCell="H85" sqref="H85"/>
    </sheetView>
  </sheetViews>
  <sheetFormatPr defaultColWidth="9" defaultRowHeight="14.25" outlineLevelCol="6"/>
  <cols>
    <col min="1" max="1" width="11.625" style="126" customWidth="1"/>
    <col min="2" max="2" width="28.5" style="127" customWidth="1"/>
    <col min="3" max="3" width="13.25" style="123" customWidth="1"/>
    <col min="4" max="5" width="15.25" style="123" customWidth="1"/>
    <col min="6" max="16354" width="9" style="123"/>
    <col min="16355" max="16384" width="9" style="128"/>
  </cols>
  <sheetData>
    <row r="1" ht="28" customHeight="1" spans="1:7">
      <c r="A1" s="129" t="s">
        <v>1469</v>
      </c>
      <c r="B1" s="129"/>
      <c r="C1" s="129"/>
      <c r="D1" s="129"/>
      <c r="E1" s="130"/>
      <c r="F1" s="131"/>
      <c r="G1" s="132"/>
    </row>
    <row r="2" ht="21" customHeight="1" spans="1:4">
      <c r="A2" s="133" t="s">
        <v>17</v>
      </c>
      <c r="B2" s="134"/>
      <c r="C2" s="135"/>
      <c r="D2" s="135"/>
    </row>
    <row r="3" spans="1:5">
      <c r="A3" s="136" t="s">
        <v>1470</v>
      </c>
      <c r="B3" s="137" t="s">
        <v>128</v>
      </c>
      <c r="C3" s="138" t="s">
        <v>20</v>
      </c>
      <c r="D3" s="138" t="s">
        <v>21</v>
      </c>
      <c r="E3" s="138" t="s">
        <v>22</v>
      </c>
    </row>
    <row r="4" s="123" customFormat="1" ht="13.5" spans="1:5">
      <c r="A4" s="139"/>
      <c r="B4" s="140"/>
      <c r="C4" s="141"/>
      <c r="D4" s="141"/>
      <c r="E4" s="141"/>
    </row>
    <row r="5" s="124" customFormat="1" ht="13.5" spans="1:5">
      <c r="A5" s="141" t="s">
        <v>1471</v>
      </c>
      <c r="B5" s="142" t="s">
        <v>1472</v>
      </c>
      <c r="C5" s="143">
        <f>SUM(C6:C9)</f>
        <v>40260.95</v>
      </c>
      <c r="D5" s="143">
        <f>SUM(D6:D9)</f>
        <v>-1544.53</v>
      </c>
      <c r="E5" s="143">
        <f>SUM(E6:E9)</f>
        <v>38716.42</v>
      </c>
    </row>
    <row r="6" s="123" customFormat="1" ht="13.5" spans="1:5">
      <c r="A6" s="144" t="s">
        <v>1473</v>
      </c>
      <c r="B6" s="145" t="s">
        <v>1474</v>
      </c>
      <c r="C6" s="146">
        <v>28813.84</v>
      </c>
      <c r="D6" s="146">
        <v>192.02</v>
      </c>
      <c r="E6" s="146">
        <f>C6+D6</f>
        <v>29005.86</v>
      </c>
    </row>
    <row r="7" s="123" customFormat="1" ht="13.5" spans="1:5">
      <c r="A7" s="144" t="s">
        <v>1475</v>
      </c>
      <c r="B7" s="145" t="s">
        <v>1476</v>
      </c>
      <c r="C7" s="146">
        <v>7731.78</v>
      </c>
      <c r="D7" s="146">
        <v>-840.87</v>
      </c>
      <c r="E7" s="146">
        <f>C7+D7</f>
        <v>6890.91</v>
      </c>
    </row>
    <row r="8" s="123" customFormat="1" ht="13.5" spans="1:5">
      <c r="A8" s="147" t="s">
        <v>1477</v>
      </c>
      <c r="B8" s="148" t="s">
        <v>1478</v>
      </c>
      <c r="C8" s="146">
        <v>3339.32</v>
      </c>
      <c r="D8" s="146">
        <v>-902.62</v>
      </c>
      <c r="E8" s="146">
        <f>C8+D8</f>
        <v>2436.7</v>
      </c>
    </row>
    <row r="9" s="123" customFormat="1" ht="13.5" spans="1:5">
      <c r="A9" s="144" t="s">
        <v>1479</v>
      </c>
      <c r="B9" s="145" t="s">
        <v>1480</v>
      </c>
      <c r="C9" s="146">
        <v>376.01</v>
      </c>
      <c r="D9" s="146">
        <v>6.94</v>
      </c>
      <c r="E9" s="146">
        <f>C9+D9</f>
        <v>382.95</v>
      </c>
    </row>
    <row r="10" s="124" customFormat="1" ht="13.5" spans="1:5">
      <c r="A10" s="141" t="s">
        <v>1481</v>
      </c>
      <c r="B10" s="142" t="s">
        <v>1482</v>
      </c>
      <c r="C10" s="143">
        <f>SUM(C11:C20)</f>
        <v>9124.7</v>
      </c>
      <c r="D10" s="143">
        <f>SUM(D11:D20)</f>
        <v>346.82</v>
      </c>
      <c r="E10" s="143">
        <f>SUM(E11:E20)</f>
        <v>9471.52</v>
      </c>
    </row>
    <row r="11" spans="1:5">
      <c r="A11" s="144" t="s">
        <v>1483</v>
      </c>
      <c r="B11" s="145" t="s">
        <v>1484</v>
      </c>
      <c r="C11" s="146">
        <v>2235.67</v>
      </c>
      <c r="D11" s="146">
        <v>22.79</v>
      </c>
      <c r="E11" s="146">
        <f t="shared" ref="E11:E20" si="0">C11+D11</f>
        <v>2258.46</v>
      </c>
    </row>
    <row r="12" spans="1:5">
      <c r="A12" s="147" t="s">
        <v>1485</v>
      </c>
      <c r="B12" s="148" t="s">
        <v>1486</v>
      </c>
      <c r="C12" s="146">
        <v>11.25</v>
      </c>
      <c r="D12" s="146">
        <v>0</v>
      </c>
      <c r="E12" s="146">
        <f t="shared" si="0"/>
        <v>11.25</v>
      </c>
    </row>
    <row r="13" spans="1:5">
      <c r="A13" s="147" t="s">
        <v>1487</v>
      </c>
      <c r="B13" s="148" t="s">
        <v>1488</v>
      </c>
      <c r="C13" s="146"/>
      <c r="D13" s="146">
        <v>0</v>
      </c>
      <c r="E13" s="146">
        <f t="shared" si="0"/>
        <v>0</v>
      </c>
    </row>
    <row r="14" spans="1:5">
      <c r="A14" s="144" t="s">
        <v>1489</v>
      </c>
      <c r="B14" s="145" t="s">
        <v>1490</v>
      </c>
      <c r="C14" s="146"/>
      <c r="D14" s="146">
        <v>0</v>
      </c>
      <c r="E14" s="146">
        <f t="shared" si="0"/>
        <v>0</v>
      </c>
    </row>
    <row r="15" spans="1:5">
      <c r="A15" s="144" t="s">
        <v>1491</v>
      </c>
      <c r="B15" s="145" t="s">
        <v>1492</v>
      </c>
      <c r="C15" s="146">
        <v>6213.94</v>
      </c>
      <c r="D15" s="146">
        <f>419.36-110.85</f>
        <v>308.51</v>
      </c>
      <c r="E15" s="146">
        <f t="shared" si="0"/>
        <v>6522.45</v>
      </c>
    </row>
    <row r="16" spans="1:5">
      <c r="A16" s="147" t="s">
        <v>1493</v>
      </c>
      <c r="B16" s="148" t="s">
        <v>1494</v>
      </c>
      <c r="C16" s="146">
        <v>136.27</v>
      </c>
      <c r="D16" s="146">
        <v>0.00999999999999091</v>
      </c>
      <c r="E16" s="146">
        <f t="shared" si="0"/>
        <v>136.28</v>
      </c>
    </row>
    <row r="17" spans="1:5">
      <c r="A17" s="147" t="s">
        <v>1495</v>
      </c>
      <c r="B17" s="148" t="s">
        <v>1496</v>
      </c>
      <c r="C17" s="146"/>
      <c r="D17" s="146">
        <v>0</v>
      </c>
      <c r="E17" s="146">
        <f t="shared" si="0"/>
        <v>0</v>
      </c>
    </row>
    <row r="18" spans="1:5">
      <c r="A18" s="147" t="s">
        <v>1497</v>
      </c>
      <c r="B18" s="148" t="s">
        <v>1498</v>
      </c>
      <c r="C18" s="146">
        <v>436.57</v>
      </c>
      <c r="D18" s="146">
        <v>2.50999999999999</v>
      </c>
      <c r="E18" s="146">
        <f t="shared" si="0"/>
        <v>439.08</v>
      </c>
    </row>
    <row r="19" spans="1:5">
      <c r="A19" s="147" t="s">
        <v>1499</v>
      </c>
      <c r="B19" s="148" t="s">
        <v>1500</v>
      </c>
      <c r="C19" s="146">
        <v>65.68</v>
      </c>
      <c r="D19" s="146">
        <v>0.00999999999999091</v>
      </c>
      <c r="E19" s="146">
        <f t="shared" si="0"/>
        <v>65.69</v>
      </c>
    </row>
    <row r="20" spans="1:5">
      <c r="A20" s="147" t="s">
        <v>1501</v>
      </c>
      <c r="B20" s="148" t="s">
        <v>1502</v>
      </c>
      <c r="C20" s="146">
        <v>25.32</v>
      </c>
      <c r="D20" s="146">
        <v>12.99</v>
      </c>
      <c r="E20" s="146">
        <f t="shared" si="0"/>
        <v>38.31</v>
      </c>
    </row>
    <row r="21" s="124" customFormat="1" ht="13.5" spans="1:5">
      <c r="A21" s="141" t="s">
        <v>1503</v>
      </c>
      <c r="B21" s="142" t="s">
        <v>1504</v>
      </c>
      <c r="C21" s="143">
        <f>SUM(C22:C28)</f>
        <v>0</v>
      </c>
      <c r="D21" s="143">
        <f>SUM(D22:D28)</f>
        <v>0</v>
      </c>
      <c r="E21" s="143">
        <f>SUM(E22:E28)</f>
        <v>0</v>
      </c>
    </row>
    <row r="22" spans="1:5">
      <c r="A22" s="147" t="s">
        <v>1505</v>
      </c>
      <c r="B22" s="148" t="s">
        <v>1506</v>
      </c>
      <c r="C22" s="146"/>
      <c r="D22" s="146">
        <v>0</v>
      </c>
      <c r="E22" s="146">
        <f t="shared" ref="E22:E28" si="1">C22+D22</f>
        <v>0</v>
      </c>
    </row>
    <row r="23" spans="1:5">
      <c r="A23" s="147" t="s">
        <v>1507</v>
      </c>
      <c r="B23" s="148" t="s">
        <v>1508</v>
      </c>
      <c r="C23" s="146"/>
      <c r="D23" s="146">
        <v>0</v>
      </c>
      <c r="E23" s="146">
        <f t="shared" si="1"/>
        <v>0</v>
      </c>
    </row>
    <row r="24" spans="1:5">
      <c r="A24" s="147" t="s">
        <v>1509</v>
      </c>
      <c r="B24" s="148" t="s">
        <v>1510</v>
      </c>
      <c r="C24" s="146"/>
      <c r="D24" s="146">
        <v>0</v>
      </c>
      <c r="E24" s="146">
        <f t="shared" si="1"/>
        <v>0</v>
      </c>
    </row>
    <row r="25" spans="1:5">
      <c r="A25" s="144" t="s">
        <v>1511</v>
      </c>
      <c r="B25" s="145" t="s">
        <v>1512</v>
      </c>
      <c r="C25" s="146"/>
      <c r="D25" s="146">
        <v>0</v>
      </c>
      <c r="E25" s="146">
        <f t="shared" si="1"/>
        <v>0</v>
      </c>
    </row>
    <row r="26" spans="1:5">
      <c r="A26" s="144" t="s">
        <v>1513</v>
      </c>
      <c r="B26" s="145" t="s">
        <v>1514</v>
      </c>
      <c r="C26" s="146"/>
      <c r="D26" s="146">
        <v>0</v>
      </c>
      <c r="E26" s="146">
        <f t="shared" si="1"/>
        <v>0</v>
      </c>
    </row>
    <row r="27" spans="1:5">
      <c r="A27" s="147" t="s">
        <v>1515</v>
      </c>
      <c r="B27" s="148" t="s">
        <v>1516</v>
      </c>
      <c r="C27" s="146"/>
      <c r="D27" s="146">
        <v>0</v>
      </c>
      <c r="E27" s="146">
        <f t="shared" si="1"/>
        <v>0</v>
      </c>
    </row>
    <row r="28" spans="1:5">
      <c r="A28" s="144" t="s">
        <v>1517</v>
      </c>
      <c r="B28" s="145" t="s">
        <v>1518</v>
      </c>
      <c r="C28" s="146"/>
      <c r="D28" s="146">
        <v>0</v>
      </c>
      <c r="E28" s="146">
        <f t="shared" si="1"/>
        <v>0</v>
      </c>
    </row>
    <row r="29" s="124" customFormat="1" ht="13.5" spans="1:5">
      <c r="A29" s="141" t="s">
        <v>1519</v>
      </c>
      <c r="B29" s="142" t="s">
        <v>1520</v>
      </c>
      <c r="C29" s="143">
        <f>SUM(C30:C35)</f>
        <v>0</v>
      </c>
      <c r="D29" s="143">
        <f>SUM(D30:D35)</f>
        <v>0</v>
      </c>
      <c r="E29" s="143">
        <f>SUM(E30:E35)</f>
        <v>0</v>
      </c>
    </row>
    <row r="30" spans="1:5">
      <c r="A30" s="147" t="s">
        <v>1521</v>
      </c>
      <c r="B30" s="148" t="s">
        <v>1506</v>
      </c>
      <c r="C30" s="146"/>
      <c r="D30" s="146">
        <v>0</v>
      </c>
      <c r="E30" s="146">
        <f t="shared" ref="E30:E35" si="2">C30+D30</f>
        <v>0</v>
      </c>
    </row>
    <row r="31" spans="1:5">
      <c r="A31" s="147" t="s">
        <v>1522</v>
      </c>
      <c r="B31" s="148" t="s">
        <v>1508</v>
      </c>
      <c r="C31" s="146"/>
      <c r="D31" s="146">
        <v>0</v>
      </c>
      <c r="E31" s="146">
        <f t="shared" si="2"/>
        <v>0</v>
      </c>
    </row>
    <row r="32" spans="1:5">
      <c r="A32" s="147" t="s">
        <v>1523</v>
      </c>
      <c r="B32" s="148" t="s">
        <v>1510</v>
      </c>
      <c r="C32" s="146"/>
      <c r="D32" s="146">
        <v>0</v>
      </c>
      <c r="E32" s="146">
        <f t="shared" si="2"/>
        <v>0</v>
      </c>
    </row>
    <row r="33" spans="1:5">
      <c r="A33" s="144" t="s">
        <v>1524</v>
      </c>
      <c r="B33" s="145" t="s">
        <v>1514</v>
      </c>
      <c r="C33" s="146"/>
      <c r="D33" s="146">
        <v>0</v>
      </c>
      <c r="E33" s="146">
        <f t="shared" si="2"/>
        <v>0</v>
      </c>
    </row>
    <row r="34" spans="1:5">
      <c r="A34" s="147" t="s">
        <v>1525</v>
      </c>
      <c r="B34" s="148" t="s">
        <v>1516</v>
      </c>
      <c r="C34" s="146"/>
      <c r="D34" s="146">
        <v>0</v>
      </c>
      <c r="E34" s="146">
        <f t="shared" si="2"/>
        <v>0</v>
      </c>
    </row>
    <row r="35" spans="1:5">
      <c r="A35" s="144" t="s">
        <v>1526</v>
      </c>
      <c r="B35" s="145" t="s">
        <v>1518</v>
      </c>
      <c r="C35" s="146"/>
      <c r="D35" s="146">
        <v>0</v>
      </c>
      <c r="E35" s="146">
        <f t="shared" si="2"/>
        <v>0</v>
      </c>
    </row>
    <row r="36" spans="1:5">
      <c r="A36" s="141" t="s">
        <v>1527</v>
      </c>
      <c r="B36" s="142" t="s">
        <v>1528</v>
      </c>
      <c r="C36" s="143">
        <f>SUM(C37:C39)</f>
        <v>74994.99</v>
      </c>
      <c r="D36" s="143">
        <f>SUM(D37:D39)</f>
        <v>-2014.51</v>
      </c>
      <c r="E36" s="143">
        <f>SUM(E37:E39)</f>
        <v>72980.48</v>
      </c>
    </row>
    <row r="37" spans="1:5">
      <c r="A37" s="144" t="s">
        <v>1529</v>
      </c>
      <c r="B37" s="145" t="s">
        <v>1530</v>
      </c>
      <c r="C37" s="146">
        <v>67737.41</v>
      </c>
      <c r="D37" s="146">
        <f>-2287.55+326.22+-4.75</f>
        <v>-1966.08</v>
      </c>
      <c r="E37" s="146">
        <f>C37+D37</f>
        <v>65771.33</v>
      </c>
    </row>
    <row r="38" spans="1:5">
      <c r="A38" s="144" t="s">
        <v>1531</v>
      </c>
      <c r="B38" s="145" t="s">
        <v>1532</v>
      </c>
      <c r="C38" s="146">
        <v>7257.58</v>
      </c>
      <c r="D38" s="146">
        <v>-48.4300000000003</v>
      </c>
      <c r="E38" s="146">
        <f>C38+D38</f>
        <v>7209.15</v>
      </c>
    </row>
    <row r="39" spans="1:5">
      <c r="A39" s="147" t="s">
        <v>1533</v>
      </c>
      <c r="B39" s="148" t="s">
        <v>1534</v>
      </c>
      <c r="C39" s="146"/>
      <c r="D39" s="146">
        <v>0</v>
      </c>
      <c r="E39" s="146">
        <f>C39+D39</f>
        <v>0</v>
      </c>
    </row>
    <row r="40" s="125" customFormat="1" ht="13.5" spans="1:5">
      <c r="A40" s="149" t="s">
        <v>1535</v>
      </c>
      <c r="B40" s="150" t="s">
        <v>1536</v>
      </c>
      <c r="C40" s="143">
        <f>SUM(C41:C42)</f>
        <v>0</v>
      </c>
      <c r="D40" s="143">
        <f>SUM(D41:D42)</f>
        <v>0</v>
      </c>
      <c r="E40" s="143">
        <f>SUM(E41:E42)</f>
        <v>0</v>
      </c>
    </row>
    <row r="41" s="123" customFormat="1" ht="13.5" spans="1:5">
      <c r="A41" s="144" t="s">
        <v>1537</v>
      </c>
      <c r="B41" s="145" t="s">
        <v>1538</v>
      </c>
      <c r="C41" s="146"/>
      <c r="D41" s="146">
        <v>0</v>
      </c>
      <c r="E41" s="146">
        <f>C41+D41</f>
        <v>0</v>
      </c>
    </row>
    <row r="42" s="123" customFormat="1" ht="13.5" spans="1:5">
      <c r="A42" s="144" t="s">
        <v>1539</v>
      </c>
      <c r="B42" s="145" t="s">
        <v>1540</v>
      </c>
      <c r="C42" s="146"/>
      <c r="D42" s="146">
        <v>0</v>
      </c>
      <c r="E42" s="146">
        <f>C42+D42</f>
        <v>0</v>
      </c>
    </row>
    <row r="43" s="124" customFormat="1" ht="13.5" spans="1:5">
      <c r="A43" s="141" t="s">
        <v>1541</v>
      </c>
      <c r="B43" s="142" t="s">
        <v>1542</v>
      </c>
      <c r="C43" s="143">
        <f>SUM(C44:C46)</f>
        <v>0</v>
      </c>
      <c r="D43" s="143">
        <f>SUM(D44:D46)</f>
        <v>0</v>
      </c>
      <c r="E43" s="143">
        <f>SUM(E44:E46)</f>
        <v>0</v>
      </c>
    </row>
    <row r="44" spans="1:5">
      <c r="A44" s="147" t="s">
        <v>1543</v>
      </c>
      <c r="B44" s="148" t="s">
        <v>1544</v>
      </c>
      <c r="C44" s="146"/>
      <c r="D44" s="146">
        <v>0</v>
      </c>
      <c r="E44" s="146">
        <f>C44+D44</f>
        <v>0</v>
      </c>
    </row>
    <row r="45" spans="1:5">
      <c r="A45" s="147" t="s">
        <v>1545</v>
      </c>
      <c r="B45" s="148" t="s">
        <v>1546</v>
      </c>
      <c r="C45" s="146"/>
      <c r="D45" s="146">
        <v>0</v>
      </c>
      <c r="E45" s="146">
        <f>C45+D45</f>
        <v>0</v>
      </c>
    </row>
    <row r="46" spans="1:5">
      <c r="A46" s="147" t="s">
        <v>1547</v>
      </c>
      <c r="B46" s="148" t="s">
        <v>1548</v>
      </c>
      <c r="C46" s="146"/>
      <c r="D46" s="146">
        <v>0</v>
      </c>
      <c r="E46" s="146">
        <f>C46+D46</f>
        <v>0</v>
      </c>
    </row>
    <row r="47" s="124" customFormat="1" ht="13.5" spans="1:5">
      <c r="A47" s="141" t="s">
        <v>1549</v>
      </c>
      <c r="B47" s="142" t="s">
        <v>1550</v>
      </c>
      <c r="C47" s="143">
        <f>SUM(C48:C49)</f>
        <v>0</v>
      </c>
      <c r="D47" s="143">
        <f>SUM(D48:D49)</f>
        <v>0</v>
      </c>
      <c r="E47" s="143">
        <f>SUM(E48:E49)</f>
        <v>0</v>
      </c>
    </row>
    <row r="48" spans="1:5">
      <c r="A48" s="151" t="s">
        <v>1551</v>
      </c>
      <c r="B48" s="152" t="s">
        <v>1552</v>
      </c>
      <c r="C48" s="146"/>
      <c r="D48" s="146">
        <v>0</v>
      </c>
      <c r="E48" s="146">
        <f>C48+D48</f>
        <v>0</v>
      </c>
    </row>
    <row r="49" spans="1:5">
      <c r="A49" s="151" t="s">
        <v>1553</v>
      </c>
      <c r="B49" s="152" t="s">
        <v>1554</v>
      </c>
      <c r="C49" s="146"/>
      <c r="D49" s="146">
        <v>0</v>
      </c>
      <c r="E49" s="146">
        <f>C49+D49</f>
        <v>0</v>
      </c>
    </row>
    <row r="50" s="124" customFormat="1" ht="13.5" spans="1:5">
      <c r="A50" s="141" t="s">
        <v>1555</v>
      </c>
      <c r="B50" s="142" t="s">
        <v>1556</v>
      </c>
      <c r="C50" s="143">
        <f>SUM(C51:C55)</f>
        <v>9875.95</v>
      </c>
      <c r="D50" s="143">
        <f>SUM(D51:D55)</f>
        <v>6490.04</v>
      </c>
      <c r="E50" s="143">
        <f>SUM(E51:E55)</f>
        <v>16365.99</v>
      </c>
    </row>
    <row r="51" s="123" customFormat="1" ht="13.5" spans="1:5">
      <c r="A51" s="144" t="s">
        <v>1557</v>
      </c>
      <c r="B51" s="145" t="s">
        <v>1558</v>
      </c>
      <c r="C51" s="146">
        <v>3732.13</v>
      </c>
      <c r="D51" s="146">
        <v>5631.55</v>
      </c>
      <c r="E51" s="146">
        <f>C51+D51</f>
        <v>9363.68</v>
      </c>
    </row>
    <row r="52" spans="1:5">
      <c r="A52" s="147" t="s">
        <v>1559</v>
      </c>
      <c r="B52" s="148" t="s">
        <v>1560</v>
      </c>
      <c r="C52" s="146">
        <v>7.04</v>
      </c>
      <c r="D52" s="146">
        <v>0</v>
      </c>
      <c r="E52" s="146">
        <f>C52+D52</f>
        <v>7.04</v>
      </c>
    </row>
    <row r="53" spans="1:5">
      <c r="A53" s="147" t="s">
        <v>1561</v>
      </c>
      <c r="B53" s="148" t="s">
        <v>1562</v>
      </c>
      <c r="C53" s="146"/>
      <c r="D53" s="146">
        <v>0</v>
      </c>
      <c r="E53" s="146">
        <f>C53+D53</f>
        <v>0</v>
      </c>
    </row>
    <row r="54" spans="1:5">
      <c r="A54" s="144" t="s">
        <v>1563</v>
      </c>
      <c r="B54" s="145" t="s">
        <v>1564</v>
      </c>
      <c r="C54" s="146">
        <v>5960.24</v>
      </c>
      <c r="D54" s="146">
        <v>64.7700000000004</v>
      </c>
      <c r="E54" s="146">
        <f>C54+D54</f>
        <v>6025.01</v>
      </c>
    </row>
    <row r="55" spans="1:5">
      <c r="A55" s="147" t="s">
        <v>1565</v>
      </c>
      <c r="B55" s="148" t="s">
        <v>1566</v>
      </c>
      <c r="C55" s="146">
        <v>176.54</v>
      </c>
      <c r="D55" s="146">
        <v>793.72</v>
      </c>
      <c r="E55" s="146">
        <f>C55+D55</f>
        <v>970.26</v>
      </c>
    </row>
    <row r="56" s="124" customFormat="1" ht="13.5" spans="1:5">
      <c r="A56" s="141" t="s">
        <v>1567</v>
      </c>
      <c r="B56" s="142" t="s">
        <v>1568</v>
      </c>
      <c r="C56" s="143">
        <f>SUM(C57:C58)</f>
        <v>0</v>
      </c>
      <c r="D56" s="143">
        <f>SUM(D57:D58)</f>
        <v>0</v>
      </c>
      <c r="E56" s="143">
        <f>SUM(E57:E58)</f>
        <v>0</v>
      </c>
    </row>
    <row r="57" spans="1:5">
      <c r="A57" s="147" t="s">
        <v>1569</v>
      </c>
      <c r="B57" s="148" t="s">
        <v>1570</v>
      </c>
      <c r="C57" s="146"/>
      <c r="D57" s="146">
        <v>0</v>
      </c>
      <c r="E57" s="146">
        <f>C57+D57</f>
        <v>0</v>
      </c>
    </row>
    <row r="58" spans="1:5">
      <c r="A58" s="147" t="s">
        <v>1571</v>
      </c>
      <c r="B58" s="148" t="s">
        <v>1572</v>
      </c>
      <c r="C58" s="146"/>
      <c r="D58" s="146">
        <v>0</v>
      </c>
      <c r="E58" s="146">
        <f>C58+D58</f>
        <v>0</v>
      </c>
    </row>
    <row r="59" s="124" customFormat="1" ht="13.5" spans="1:5">
      <c r="A59" s="141" t="s">
        <v>1573</v>
      </c>
      <c r="B59" s="142" t="s">
        <v>1574</v>
      </c>
      <c r="C59" s="143">
        <f>SUM(C60:C63)</f>
        <v>0</v>
      </c>
      <c r="D59" s="143">
        <f>SUM(D60:D63)</f>
        <v>0</v>
      </c>
      <c r="E59" s="143">
        <f>SUM(E60:E63)</f>
        <v>0</v>
      </c>
    </row>
    <row r="60" s="123" customFormat="1" ht="13.5" spans="1:5">
      <c r="A60" s="147" t="s">
        <v>1575</v>
      </c>
      <c r="B60" s="148" t="s">
        <v>1576</v>
      </c>
      <c r="C60" s="146"/>
      <c r="D60" s="146">
        <v>0</v>
      </c>
      <c r="E60" s="146">
        <f>C60+D60</f>
        <v>0</v>
      </c>
    </row>
    <row r="61" spans="1:5">
      <c r="A61" s="147" t="s">
        <v>1577</v>
      </c>
      <c r="B61" s="148" t="s">
        <v>1578</v>
      </c>
      <c r="C61" s="146"/>
      <c r="D61" s="146">
        <v>0</v>
      </c>
      <c r="E61" s="146">
        <f>C61+D61</f>
        <v>0</v>
      </c>
    </row>
    <row r="62" spans="1:5">
      <c r="A62" s="147" t="s">
        <v>1579</v>
      </c>
      <c r="B62" s="148" t="s">
        <v>1580</v>
      </c>
      <c r="C62" s="146"/>
      <c r="D62" s="146">
        <v>0</v>
      </c>
      <c r="E62" s="146">
        <f>C62+D62</f>
        <v>0</v>
      </c>
    </row>
    <row r="63" spans="1:5">
      <c r="A63" s="147" t="s">
        <v>1581</v>
      </c>
      <c r="B63" s="148" t="s">
        <v>1582</v>
      </c>
      <c r="C63" s="146"/>
      <c r="D63" s="146">
        <v>0</v>
      </c>
      <c r="E63" s="146">
        <f>C63+D63</f>
        <v>0</v>
      </c>
    </row>
    <row r="64" s="124" customFormat="1" ht="13.5" spans="1:5">
      <c r="A64" s="141" t="s">
        <v>1583</v>
      </c>
      <c r="B64" s="142" t="s">
        <v>1584</v>
      </c>
      <c r="C64" s="143">
        <f>SUM(C65:C66)</f>
        <v>0</v>
      </c>
      <c r="D64" s="143">
        <f>SUM(D65:D66)</f>
        <v>0</v>
      </c>
      <c r="E64" s="143">
        <f>SUM(E65:E66)</f>
        <v>0</v>
      </c>
    </row>
    <row r="65" spans="1:5">
      <c r="A65" s="147" t="s">
        <v>1585</v>
      </c>
      <c r="B65" s="148" t="s">
        <v>1586</v>
      </c>
      <c r="C65" s="146"/>
      <c r="D65" s="146">
        <v>0</v>
      </c>
      <c r="E65" s="146">
        <f>C65+D65</f>
        <v>0</v>
      </c>
    </row>
    <row r="66" spans="1:5">
      <c r="A66" s="147" t="s">
        <v>1587</v>
      </c>
      <c r="B66" s="148" t="s">
        <v>1588</v>
      </c>
      <c r="C66" s="146"/>
      <c r="D66" s="146">
        <v>0</v>
      </c>
      <c r="E66" s="146">
        <f>C66+D66</f>
        <v>0</v>
      </c>
    </row>
    <row r="67" s="124" customFormat="1" ht="13.5" spans="1:5">
      <c r="A67" s="141" t="s">
        <v>1589</v>
      </c>
      <c r="B67" s="142" t="s">
        <v>1590</v>
      </c>
      <c r="C67" s="143">
        <f>SUM(C68:C73)</f>
        <v>0</v>
      </c>
      <c r="D67" s="143">
        <f>SUM(D68:D73)</f>
        <v>0</v>
      </c>
      <c r="E67" s="143">
        <f>SUM(E68:E73)</f>
        <v>0</v>
      </c>
    </row>
    <row r="68" spans="1:5">
      <c r="A68" s="147" t="s">
        <v>1591</v>
      </c>
      <c r="B68" s="148" t="s">
        <v>1592</v>
      </c>
      <c r="C68" s="146"/>
      <c r="D68" s="146">
        <v>0</v>
      </c>
      <c r="E68" s="146">
        <f t="shared" ref="E68:E73" si="3">C68+D68</f>
        <v>0</v>
      </c>
    </row>
    <row r="69" spans="1:5">
      <c r="A69" s="147" t="s">
        <v>1593</v>
      </c>
      <c r="B69" s="148" t="s">
        <v>1594</v>
      </c>
      <c r="C69" s="146"/>
      <c r="D69" s="146">
        <v>0</v>
      </c>
      <c r="E69" s="146">
        <f t="shared" si="3"/>
        <v>0</v>
      </c>
    </row>
    <row r="70" spans="1:5">
      <c r="A70" s="147" t="s">
        <v>1595</v>
      </c>
      <c r="B70" s="148" t="s">
        <v>1596</v>
      </c>
      <c r="C70" s="146"/>
      <c r="D70" s="146">
        <v>0</v>
      </c>
      <c r="E70" s="146">
        <f t="shared" si="3"/>
        <v>0</v>
      </c>
    </row>
    <row r="71" spans="1:5">
      <c r="A71" s="147" t="s">
        <v>1597</v>
      </c>
      <c r="B71" s="148" t="s">
        <v>1598</v>
      </c>
      <c r="C71" s="146"/>
      <c r="D71" s="146">
        <v>0</v>
      </c>
      <c r="E71" s="146">
        <f t="shared" si="3"/>
        <v>0</v>
      </c>
    </row>
    <row r="72" spans="1:5">
      <c r="A72" s="147" t="s">
        <v>1599</v>
      </c>
      <c r="B72" s="148" t="s">
        <v>1600</v>
      </c>
      <c r="C72" s="146"/>
      <c r="D72" s="146">
        <v>0</v>
      </c>
      <c r="E72" s="146">
        <f t="shared" si="3"/>
        <v>0</v>
      </c>
    </row>
    <row r="73" spans="1:5">
      <c r="A73" s="147" t="s">
        <v>1601</v>
      </c>
      <c r="B73" s="148" t="s">
        <v>1602</v>
      </c>
      <c r="C73" s="146"/>
      <c r="D73" s="146">
        <v>0</v>
      </c>
      <c r="E73" s="146">
        <f t="shared" si="3"/>
        <v>0</v>
      </c>
    </row>
    <row r="74" s="124" customFormat="1" ht="13.5" spans="1:5">
      <c r="A74" s="141" t="s">
        <v>1603</v>
      </c>
      <c r="B74" s="142" t="s">
        <v>1604</v>
      </c>
      <c r="C74" s="143">
        <f>SUM(C75:C76)</f>
        <v>0</v>
      </c>
      <c r="D74" s="143">
        <f>SUM(D75:D76)</f>
        <v>0</v>
      </c>
      <c r="E74" s="143">
        <f>SUM(E75:E76)</f>
        <v>0</v>
      </c>
    </row>
    <row r="75" spans="1:5">
      <c r="A75" s="147" t="s">
        <v>1605</v>
      </c>
      <c r="B75" s="148" t="s">
        <v>1606</v>
      </c>
      <c r="C75" s="146"/>
      <c r="D75" s="146">
        <v>0</v>
      </c>
      <c r="E75" s="146">
        <f>C75+D75</f>
        <v>0</v>
      </c>
    </row>
    <row r="76" spans="1:5">
      <c r="A76" s="147" t="s">
        <v>1607</v>
      </c>
      <c r="B76" s="148" t="s">
        <v>1608</v>
      </c>
      <c r="C76" s="146"/>
      <c r="D76" s="146">
        <v>0</v>
      </c>
      <c r="E76" s="146">
        <f>C76+D76</f>
        <v>0</v>
      </c>
    </row>
    <row r="77" s="124" customFormat="1" ht="13.5" spans="1:5">
      <c r="A77" s="141" t="s">
        <v>1609</v>
      </c>
      <c r="B77" s="142" t="s">
        <v>1610</v>
      </c>
      <c r="C77" s="143">
        <f>SUM(C78:C81)</f>
        <v>0</v>
      </c>
      <c r="D77" s="143">
        <f>SUM(D78:D81)</f>
        <v>0</v>
      </c>
      <c r="E77" s="143">
        <f>SUM(E78:E81)</f>
        <v>0</v>
      </c>
    </row>
    <row r="78" spans="1:5">
      <c r="A78" s="147" t="s">
        <v>1611</v>
      </c>
      <c r="B78" s="148" t="s">
        <v>1612</v>
      </c>
      <c r="C78" s="146"/>
      <c r="D78" s="146">
        <v>0</v>
      </c>
      <c r="E78" s="146">
        <f>C78+D78</f>
        <v>0</v>
      </c>
    </row>
    <row r="79" spans="1:5">
      <c r="A79" s="147" t="s">
        <v>1613</v>
      </c>
      <c r="B79" s="148" t="s">
        <v>1614</v>
      </c>
      <c r="C79" s="146"/>
      <c r="D79" s="146">
        <v>0</v>
      </c>
      <c r="E79" s="146">
        <f>C79+D79</f>
        <v>0</v>
      </c>
    </row>
    <row r="80" ht="24" spans="1:5">
      <c r="A80" s="147" t="s">
        <v>1615</v>
      </c>
      <c r="B80" s="148" t="s">
        <v>1616</v>
      </c>
      <c r="C80" s="146"/>
      <c r="D80" s="146">
        <v>0</v>
      </c>
      <c r="E80" s="146">
        <f>C80+D80</f>
        <v>0</v>
      </c>
    </row>
    <row r="81" spans="1:5">
      <c r="A81" s="147" t="s">
        <v>1617</v>
      </c>
      <c r="B81" s="148" t="s">
        <v>1618</v>
      </c>
      <c r="C81" s="146"/>
      <c r="D81" s="146">
        <v>0</v>
      </c>
      <c r="E81" s="146">
        <f>C81+D81</f>
        <v>0</v>
      </c>
    </row>
    <row r="82" spans="1:5">
      <c r="A82" s="153"/>
      <c r="B82" s="154" t="s">
        <v>1619</v>
      </c>
      <c r="C82" s="143">
        <f>C5+C10+C21+C29+C36+C40+C43+C47+C50+C56+C59+C64+C67+C74+C77</f>
        <v>134256.59</v>
      </c>
      <c r="D82" s="143">
        <f>D5+D10+D21+D29+D36+D40+D43+D47+D50+D56+D59+D64+D67+D74+D77</f>
        <v>3277.82</v>
      </c>
      <c r="E82" s="143">
        <f>E5+E10+E21+E29+E36+E40+E43+E47+E50+E56+E59+E64+E67+E74+E77</f>
        <v>137534.41</v>
      </c>
    </row>
  </sheetData>
  <mergeCells count="6">
    <mergeCell ref="A2:B2"/>
    <mergeCell ref="A3:A4"/>
    <mergeCell ref="B3:B4"/>
    <mergeCell ref="C3:C4"/>
    <mergeCell ref="D3:D4"/>
    <mergeCell ref="E3:E4"/>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3"/>
  <sheetViews>
    <sheetView workbookViewId="0">
      <pane xSplit="1" ySplit="4" topLeftCell="B5" activePane="bottomRight" state="frozen"/>
      <selection/>
      <selection pane="topRight"/>
      <selection pane="bottomLeft"/>
      <selection pane="bottomRight" activeCell="AA5" sqref="AA5"/>
    </sheetView>
  </sheetViews>
  <sheetFormatPr defaultColWidth="8" defaultRowHeight="14.25"/>
  <cols>
    <col min="1" max="1" width="27.1166666666667" style="101" customWidth="1"/>
    <col min="2" max="2" width="12.0416666666667" style="102" customWidth="1"/>
    <col min="3" max="3" width="10.7666666666667" style="102" customWidth="1"/>
    <col min="4" max="4" width="11.7916666666667" style="102" customWidth="1"/>
    <col min="5" max="5" width="12.1583333333333" style="102" customWidth="1"/>
    <col min="6" max="6" width="10.0833333333333" style="102" customWidth="1"/>
    <col min="7" max="7" width="12.2666666666667" style="102" customWidth="1"/>
    <col min="8" max="8" width="12.7833333333333" style="102" customWidth="1"/>
    <col min="9" max="9" width="8.75" style="102" customWidth="1"/>
    <col min="10" max="10" width="10.375" style="102" customWidth="1"/>
    <col min="11" max="11" width="12.9833333333333" style="102" customWidth="1"/>
    <col min="12" max="12" width="11.8416666666667" style="102" customWidth="1"/>
    <col min="13" max="13" width="13" style="102" customWidth="1"/>
    <col min="14" max="14" width="12.05" style="102" customWidth="1"/>
    <col min="15" max="15" width="10.9166666666667" style="102" customWidth="1"/>
    <col min="16" max="16" width="10.875" style="102" customWidth="1"/>
    <col min="17" max="17" width="10.5916666666667" style="102" customWidth="1"/>
    <col min="18" max="18" width="10.5333333333333" style="102" customWidth="1"/>
    <col min="19" max="19" width="10.95" style="102" customWidth="1"/>
    <col min="20" max="20" width="21" style="102" customWidth="1"/>
    <col min="21" max="21" width="17.1333333333333" style="102" customWidth="1"/>
    <col min="22" max="22" width="16.5833333333333" style="102" customWidth="1"/>
    <col min="23" max="23" width="13.8666666666667" style="102" customWidth="1"/>
    <col min="24" max="24" width="16.6833333333333" style="102" customWidth="1"/>
    <col min="25" max="25" width="14.9" style="102" customWidth="1"/>
    <col min="26" max="16384" width="8" style="103"/>
  </cols>
  <sheetData>
    <row r="1" ht="22.5" spans="1:28">
      <c r="A1" s="104" t="s">
        <v>1620</v>
      </c>
      <c r="B1" s="105" t="s">
        <v>1621</v>
      </c>
      <c r="C1" s="105"/>
      <c r="D1" s="105"/>
      <c r="E1" s="105"/>
      <c r="F1" s="105"/>
      <c r="G1" s="105"/>
      <c r="H1" s="105"/>
      <c r="I1" s="105"/>
      <c r="J1" s="105"/>
      <c r="K1" s="105" t="s">
        <v>1621</v>
      </c>
      <c r="L1" s="105"/>
      <c r="M1" s="105"/>
      <c r="N1" s="105"/>
      <c r="O1" s="105"/>
      <c r="P1" s="105"/>
      <c r="Q1" s="105"/>
      <c r="R1" s="105"/>
      <c r="S1" s="105"/>
      <c r="T1" s="105" t="s">
        <v>1621</v>
      </c>
      <c r="U1" s="105"/>
      <c r="V1" s="105"/>
      <c r="W1" s="105"/>
      <c r="X1" s="105"/>
      <c r="Y1" s="105"/>
      <c r="Z1" s="105"/>
      <c r="AA1" s="105"/>
      <c r="AB1" s="105"/>
    </row>
    <row r="2" ht="20" customHeight="1" spans="1:24">
      <c r="A2" s="106" t="s">
        <v>164</v>
      </c>
      <c r="B2" s="107"/>
      <c r="C2" s="107"/>
      <c r="D2" s="107"/>
      <c r="E2" s="106" t="s">
        <v>18</v>
      </c>
      <c r="X2" s="122" t="s">
        <v>1622</v>
      </c>
    </row>
    <row r="3" ht="24" customHeight="1" spans="1:25">
      <c r="A3" s="108" t="s">
        <v>1623</v>
      </c>
      <c r="B3" s="109" t="s">
        <v>1624</v>
      </c>
      <c r="C3" s="110"/>
      <c r="D3" s="111"/>
      <c r="E3" s="109" t="s">
        <v>1625</v>
      </c>
      <c r="F3" s="110"/>
      <c r="G3" s="111"/>
      <c r="H3" s="112" t="s">
        <v>1626</v>
      </c>
      <c r="I3" s="110"/>
      <c r="J3" s="111"/>
      <c r="K3" s="109" t="s">
        <v>1627</v>
      </c>
      <c r="L3" s="110"/>
      <c r="M3" s="111"/>
      <c r="N3" s="109" t="s">
        <v>1628</v>
      </c>
      <c r="O3" s="110"/>
      <c r="P3" s="111"/>
      <c r="Q3" s="109" t="s">
        <v>1629</v>
      </c>
      <c r="R3" s="110"/>
      <c r="S3" s="111"/>
      <c r="T3" s="109" t="s">
        <v>1630</v>
      </c>
      <c r="U3" s="110"/>
      <c r="V3" s="111"/>
      <c r="W3" s="109" t="s">
        <v>1631</v>
      </c>
      <c r="X3" s="110"/>
      <c r="Y3" s="111"/>
    </row>
    <row r="4" ht="32" customHeight="1" spans="1:25">
      <c r="A4" s="113"/>
      <c r="B4" s="114" t="s">
        <v>81</v>
      </c>
      <c r="C4" s="114" t="s">
        <v>21</v>
      </c>
      <c r="D4" s="114" t="s">
        <v>22</v>
      </c>
      <c r="E4" s="114" t="s">
        <v>81</v>
      </c>
      <c r="F4" s="114" t="s">
        <v>21</v>
      </c>
      <c r="G4" s="114" t="s">
        <v>22</v>
      </c>
      <c r="H4" s="114" t="s">
        <v>81</v>
      </c>
      <c r="I4" s="114" t="s">
        <v>21</v>
      </c>
      <c r="J4" s="114" t="s">
        <v>22</v>
      </c>
      <c r="K4" s="114" t="s">
        <v>81</v>
      </c>
      <c r="L4" s="114" t="s">
        <v>21</v>
      </c>
      <c r="M4" s="114" t="s">
        <v>22</v>
      </c>
      <c r="N4" s="114" t="s">
        <v>81</v>
      </c>
      <c r="O4" s="114" t="s">
        <v>21</v>
      </c>
      <c r="P4" s="114" t="s">
        <v>22</v>
      </c>
      <c r="Q4" s="114" t="s">
        <v>81</v>
      </c>
      <c r="R4" s="114" t="s">
        <v>21</v>
      </c>
      <c r="S4" s="114" t="s">
        <v>22</v>
      </c>
      <c r="T4" s="114" t="s">
        <v>81</v>
      </c>
      <c r="U4" s="114" t="s">
        <v>21</v>
      </c>
      <c r="V4" s="114" t="s">
        <v>22</v>
      </c>
      <c r="W4" s="114" t="s">
        <v>81</v>
      </c>
      <c r="X4" s="114" t="s">
        <v>21</v>
      </c>
      <c r="Y4" s="114" t="s">
        <v>22</v>
      </c>
    </row>
    <row r="5" ht="21" customHeight="1" spans="1:25">
      <c r="A5" s="115" t="s">
        <v>1632</v>
      </c>
      <c r="B5" s="116">
        <f t="shared" ref="B5:B23" si="0">E5+H5+K5+N5+Q5+T5+W5</f>
        <v>132801.28</v>
      </c>
      <c r="C5" s="116">
        <f t="shared" ref="C5:C23" si="1">F5+I5+L5+O5+R5+U5+X5</f>
        <v>-4428</v>
      </c>
      <c r="D5" s="116">
        <f t="shared" ref="D5:D23" si="2">G5+J5+M5+P5+S5+V5+Y5</f>
        <v>128373.28</v>
      </c>
      <c r="E5" s="116">
        <f>E6+E7+E12+E13</f>
        <v>57891</v>
      </c>
      <c r="F5" s="116">
        <f>F6+F7+F12</f>
        <v>-8854</v>
      </c>
      <c r="G5" s="116">
        <f>G6+G7+G12+G13</f>
        <v>49037</v>
      </c>
      <c r="H5" s="116">
        <f t="shared" ref="H5:L5" si="3">SUM(H6:H13)</f>
        <v>7801</v>
      </c>
      <c r="I5" s="116">
        <f t="shared" si="3"/>
        <v>-48</v>
      </c>
      <c r="J5" s="116">
        <f t="shared" ref="J5:J21" si="4">H5+I5</f>
        <v>7753</v>
      </c>
      <c r="K5" s="116">
        <f t="shared" si="3"/>
        <v>14762</v>
      </c>
      <c r="L5" s="116">
        <f t="shared" si="3"/>
        <v>3166</v>
      </c>
      <c r="M5" s="116">
        <f t="shared" ref="M5:M23" si="5">K5+L5</f>
        <v>17928</v>
      </c>
      <c r="N5" s="116">
        <f t="shared" ref="N5:R5" si="6">SUM(N6:N13)</f>
        <v>22155</v>
      </c>
      <c r="O5" s="116">
        <f t="shared" si="6"/>
        <v>0</v>
      </c>
      <c r="P5" s="116">
        <f t="shared" ref="P5:P23" si="7">N5+O5</f>
        <v>22155</v>
      </c>
      <c r="Q5" s="116">
        <f t="shared" si="6"/>
        <v>25575</v>
      </c>
      <c r="R5" s="116">
        <f t="shared" si="6"/>
        <v>0</v>
      </c>
      <c r="S5" s="116">
        <f t="shared" ref="S5:S23" si="8">Q5+R5</f>
        <v>25575</v>
      </c>
      <c r="T5" s="116">
        <f t="shared" ref="T5:X5" si="9">SUM(T6:T13)</f>
        <v>1844.1</v>
      </c>
      <c r="U5" s="116">
        <f t="shared" si="9"/>
        <v>-294</v>
      </c>
      <c r="V5" s="116">
        <f t="shared" ref="V5:V23" si="10">T5+U5</f>
        <v>1550.1</v>
      </c>
      <c r="W5" s="116">
        <f t="shared" si="9"/>
        <v>2773.18</v>
      </c>
      <c r="X5" s="116">
        <f t="shared" si="9"/>
        <v>1602</v>
      </c>
      <c r="Y5" s="116">
        <f t="shared" ref="Y5:Y23" si="11">W5+X5</f>
        <v>4375.18</v>
      </c>
    </row>
    <row r="6" ht="21" customHeight="1" spans="1:25">
      <c r="A6" s="117" t="s">
        <v>1633</v>
      </c>
      <c r="B6" s="116">
        <f t="shared" si="0"/>
        <v>70927</v>
      </c>
      <c r="C6" s="116">
        <f t="shared" si="1"/>
        <v>-5342</v>
      </c>
      <c r="D6" s="116">
        <f t="shared" si="2"/>
        <v>65585</v>
      </c>
      <c r="E6" s="116">
        <v>29215</v>
      </c>
      <c r="F6" s="116">
        <v>-8422</v>
      </c>
      <c r="G6" s="116">
        <f t="shared" ref="G6:G23" si="12">E6+F6</f>
        <v>20793</v>
      </c>
      <c r="H6" s="118">
        <v>1885</v>
      </c>
      <c r="I6" s="118">
        <v>-33</v>
      </c>
      <c r="J6" s="116">
        <f t="shared" si="4"/>
        <v>1852</v>
      </c>
      <c r="K6" s="118">
        <v>13486</v>
      </c>
      <c r="L6" s="118">
        <v>3118</v>
      </c>
      <c r="M6" s="116">
        <f t="shared" si="5"/>
        <v>16604</v>
      </c>
      <c r="N6" s="118">
        <v>15851</v>
      </c>
      <c r="O6" s="118"/>
      <c r="P6" s="116">
        <f t="shared" si="7"/>
        <v>15851</v>
      </c>
      <c r="Q6" s="118">
        <v>7557</v>
      </c>
      <c r="R6" s="118"/>
      <c r="S6" s="116">
        <f t="shared" si="8"/>
        <v>7557</v>
      </c>
      <c r="T6" s="118">
        <v>938</v>
      </c>
      <c r="U6" s="118">
        <v>-379</v>
      </c>
      <c r="V6" s="116">
        <f t="shared" si="10"/>
        <v>559</v>
      </c>
      <c r="W6" s="118">
        <v>1995</v>
      </c>
      <c r="X6" s="118">
        <v>374</v>
      </c>
      <c r="Y6" s="116">
        <f t="shared" si="11"/>
        <v>2369</v>
      </c>
    </row>
    <row r="7" ht="21" customHeight="1" spans="1:25">
      <c r="A7" s="117" t="s">
        <v>1634</v>
      </c>
      <c r="B7" s="116">
        <f t="shared" si="0"/>
        <v>573.28</v>
      </c>
      <c r="C7" s="116">
        <f t="shared" si="1"/>
        <v>-136</v>
      </c>
      <c r="D7" s="116">
        <f t="shared" si="2"/>
        <v>437.28</v>
      </c>
      <c r="E7" s="118">
        <v>108</v>
      </c>
      <c r="F7" s="118">
        <v>-75</v>
      </c>
      <c r="G7" s="116">
        <f t="shared" si="12"/>
        <v>33</v>
      </c>
      <c r="H7" s="118">
        <v>330</v>
      </c>
      <c r="I7" s="118">
        <v>-53</v>
      </c>
      <c r="J7" s="116">
        <f t="shared" si="4"/>
        <v>277</v>
      </c>
      <c r="K7" s="118">
        <v>19</v>
      </c>
      <c r="L7" s="118">
        <v>-8</v>
      </c>
      <c r="M7" s="116">
        <f t="shared" si="5"/>
        <v>11</v>
      </c>
      <c r="N7" s="118">
        <v>97</v>
      </c>
      <c r="O7" s="118"/>
      <c r="P7" s="116">
        <f t="shared" si="7"/>
        <v>97</v>
      </c>
      <c r="Q7" s="118">
        <v>17</v>
      </c>
      <c r="R7" s="118"/>
      <c r="S7" s="116">
        <f t="shared" si="8"/>
        <v>17</v>
      </c>
      <c r="T7" s="118">
        <v>1.1</v>
      </c>
      <c r="U7" s="118"/>
      <c r="V7" s="116">
        <f t="shared" si="10"/>
        <v>1.1</v>
      </c>
      <c r="W7" s="118">
        <v>1.18</v>
      </c>
      <c r="X7" s="118"/>
      <c r="Y7" s="116">
        <f t="shared" si="11"/>
        <v>1.18</v>
      </c>
    </row>
    <row r="8" ht="21" customHeight="1" spans="1:25">
      <c r="A8" s="117" t="s">
        <v>1635</v>
      </c>
      <c r="B8" s="116">
        <f t="shared" si="0"/>
        <v>6614</v>
      </c>
      <c r="C8" s="116">
        <f t="shared" si="1"/>
        <v>329</v>
      </c>
      <c r="D8" s="116">
        <f t="shared" si="2"/>
        <v>6943</v>
      </c>
      <c r="E8" s="118"/>
      <c r="F8" s="118"/>
      <c r="G8" s="116">
        <f t="shared" si="12"/>
        <v>0</v>
      </c>
      <c r="H8" s="118">
        <v>5309</v>
      </c>
      <c r="I8" s="118">
        <v>102</v>
      </c>
      <c r="J8" s="116">
        <f t="shared" si="4"/>
        <v>5411</v>
      </c>
      <c r="K8" s="118">
        <v>904</v>
      </c>
      <c r="L8" s="118">
        <v>227</v>
      </c>
      <c r="M8" s="116">
        <f t="shared" si="5"/>
        <v>1131</v>
      </c>
      <c r="N8" s="118"/>
      <c r="O8" s="118"/>
      <c r="P8" s="116">
        <f t="shared" si="7"/>
        <v>0</v>
      </c>
      <c r="Q8" s="118">
        <v>401</v>
      </c>
      <c r="R8" s="118"/>
      <c r="S8" s="116">
        <f t="shared" si="8"/>
        <v>401</v>
      </c>
      <c r="T8" s="118"/>
      <c r="U8" s="118"/>
      <c r="V8" s="116">
        <f t="shared" si="10"/>
        <v>0</v>
      </c>
      <c r="W8" s="118"/>
      <c r="X8" s="118"/>
      <c r="Y8" s="116">
        <f t="shared" si="11"/>
        <v>0</v>
      </c>
    </row>
    <row r="9" ht="21" customHeight="1" spans="1:25">
      <c r="A9" s="117" t="s">
        <v>1636</v>
      </c>
      <c r="B9" s="116">
        <f t="shared" si="0"/>
        <v>271</v>
      </c>
      <c r="C9" s="116">
        <f t="shared" si="1"/>
        <v>-66</v>
      </c>
      <c r="D9" s="116">
        <f t="shared" si="2"/>
        <v>205</v>
      </c>
      <c r="E9" s="118"/>
      <c r="F9" s="118"/>
      <c r="G9" s="116">
        <f t="shared" si="12"/>
        <v>0</v>
      </c>
      <c r="H9" s="118">
        <v>271</v>
      </c>
      <c r="I9" s="118">
        <v>-66</v>
      </c>
      <c r="J9" s="116">
        <f t="shared" si="4"/>
        <v>205</v>
      </c>
      <c r="K9" s="118"/>
      <c r="L9" s="118"/>
      <c r="M9" s="116">
        <f t="shared" si="5"/>
        <v>0</v>
      </c>
      <c r="N9" s="118"/>
      <c r="O9" s="118"/>
      <c r="P9" s="116">
        <f t="shared" si="7"/>
        <v>0</v>
      </c>
      <c r="Q9" s="118"/>
      <c r="R9" s="118"/>
      <c r="S9" s="116">
        <f t="shared" si="8"/>
        <v>0</v>
      </c>
      <c r="T9" s="118"/>
      <c r="U9" s="118"/>
      <c r="V9" s="116">
        <f t="shared" si="10"/>
        <v>0</v>
      </c>
      <c r="W9" s="118"/>
      <c r="X9" s="118"/>
      <c r="Y9" s="116">
        <f t="shared" si="11"/>
        <v>0</v>
      </c>
    </row>
    <row r="10" ht="21" customHeight="1" spans="1:25">
      <c r="A10" s="117" t="s">
        <v>1637</v>
      </c>
      <c r="B10" s="116">
        <f t="shared" si="0"/>
        <v>0</v>
      </c>
      <c r="C10" s="116">
        <f t="shared" si="1"/>
        <v>0</v>
      </c>
      <c r="D10" s="116">
        <f t="shared" si="2"/>
        <v>0</v>
      </c>
      <c r="E10" s="118"/>
      <c r="F10" s="118"/>
      <c r="G10" s="116">
        <f t="shared" si="12"/>
        <v>0</v>
      </c>
      <c r="H10" s="118"/>
      <c r="I10" s="118"/>
      <c r="J10" s="116">
        <f t="shared" si="4"/>
        <v>0</v>
      </c>
      <c r="K10" s="118"/>
      <c r="L10" s="118"/>
      <c r="M10" s="116">
        <f t="shared" si="5"/>
        <v>0</v>
      </c>
      <c r="N10" s="118"/>
      <c r="O10" s="118"/>
      <c r="P10" s="116">
        <f t="shared" si="7"/>
        <v>0</v>
      </c>
      <c r="Q10" s="118"/>
      <c r="R10" s="118"/>
      <c r="S10" s="116">
        <f t="shared" si="8"/>
        <v>0</v>
      </c>
      <c r="T10" s="118"/>
      <c r="U10" s="118"/>
      <c r="V10" s="116">
        <f t="shared" si="10"/>
        <v>0</v>
      </c>
      <c r="W10" s="118"/>
      <c r="X10" s="118"/>
      <c r="Y10" s="116">
        <f t="shared" si="11"/>
        <v>0</v>
      </c>
    </row>
    <row r="11" ht="21" customHeight="1" spans="1:25">
      <c r="A11" s="117" t="s">
        <v>1638</v>
      </c>
      <c r="B11" s="116">
        <f t="shared" si="0"/>
        <v>0</v>
      </c>
      <c r="C11" s="116">
        <f t="shared" si="1"/>
        <v>0</v>
      </c>
      <c r="D11" s="116">
        <f t="shared" si="2"/>
        <v>0</v>
      </c>
      <c r="E11" s="118"/>
      <c r="F11" s="118"/>
      <c r="G11" s="116">
        <f t="shared" si="12"/>
        <v>0</v>
      </c>
      <c r="H11" s="118"/>
      <c r="I11" s="118"/>
      <c r="J11" s="116">
        <f t="shared" si="4"/>
        <v>0</v>
      </c>
      <c r="K11" s="118"/>
      <c r="L11" s="118"/>
      <c r="M11" s="116">
        <f t="shared" si="5"/>
        <v>0</v>
      </c>
      <c r="N11" s="118"/>
      <c r="O11" s="118"/>
      <c r="P11" s="116">
        <f t="shared" si="7"/>
        <v>0</v>
      </c>
      <c r="Q11" s="118"/>
      <c r="R11" s="118"/>
      <c r="S11" s="116">
        <f t="shared" si="8"/>
        <v>0</v>
      </c>
      <c r="T11" s="118"/>
      <c r="U11" s="118"/>
      <c r="V11" s="116">
        <f t="shared" si="10"/>
        <v>0</v>
      </c>
      <c r="W11" s="118"/>
      <c r="X11" s="118"/>
      <c r="Y11" s="116">
        <f t="shared" si="11"/>
        <v>0</v>
      </c>
    </row>
    <row r="12" ht="21" customHeight="1" spans="1:25">
      <c r="A12" s="117" t="s">
        <v>1639</v>
      </c>
      <c r="B12" s="116">
        <f t="shared" si="0"/>
        <v>934</v>
      </c>
      <c r="C12" s="116">
        <f t="shared" si="1"/>
        <v>-526</v>
      </c>
      <c r="D12" s="116">
        <f t="shared" si="2"/>
        <v>408</v>
      </c>
      <c r="E12" s="118">
        <v>568</v>
      </c>
      <c r="F12" s="118">
        <v>-357</v>
      </c>
      <c r="G12" s="116">
        <f t="shared" si="12"/>
        <v>211</v>
      </c>
      <c r="H12" s="118">
        <v>6</v>
      </c>
      <c r="I12" s="118">
        <v>2</v>
      </c>
      <c r="J12" s="116">
        <f t="shared" si="4"/>
        <v>8</v>
      </c>
      <c r="K12" s="118">
        <v>353</v>
      </c>
      <c r="L12" s="118">
        <v>-171</v>
      </c>
      <c r="M12" s="116">
        <f t="shared" si="5"/>
        <v>182</v>
      </c>
      <c r="N12" s="118">
        <v>7</v>
      </c>
      <c r="O12" s="118"/>
      <c r="P12" s="116">
        <f t="shared" si="7"/>
        <v>7</v>
      </c>
      <c r="Q12" s="118"/>
      <c r="R12" s="118"/>
      <c r="S12" s="116">
        <f t="shared" si="8"/>
        <v>0</v>
      </c>
      <c r="T12" s="118"/>
      <c r="U12" s="118"/>
      <c r="V12" s="116">
        <f t="shared" si="10"/>
        <v>0</v>
      </c>
      <c r="W12" s="118"/>
      <c r="X12" s="118"/>
      <c r="Y12" s="116">
        <f t="shared" si="11"/>
        <v>0</v>
      </c>
    </row>
    <row r="13" ht="21" customHeight="1" spans="1:25">
      <c r="A13" s="117" t="s">
        <v>1640</v>
      </c>
      <c r="B13" s="116">
        <f t="shared" si="0"/>
        <v>53482</v>
      </c>
      <c r="C13" s="116">
        <f t="shared" si="1"/>
        <v>1313</v>
      </c>
      <c r="D13" s="116">
        <f t="shared" si="2"/>
        <v>54795</v>
      </c>
      <c r="E13" s="118">
        <v>28000</v>
      </c>
      <c r="F13" s="118"/>
      <c r="G13" s="116">
        <f t="shared" si="12"/>
        <v>28000</v>
      </c>
      <c r="H13" s="118"/>
      <c r="I13" s="118"/>
      <c r="J13" s="116">
        <f t="shared" si="4"/>
        <v>0</v>
      </c>
      <c r="K13" s="118"/>
      <c r="L13" s="118"/>
      <c r="M13" s="116">
        <f t="shared" si="5"/>
        <v>0</v>
      </c>
      <c r="N13" s="118">
        <v>6200</v>
      </c>
      <c r="O13" s="118"/>
      <c r="P13" s="116">
        <f t="shared" si="7"/>
        <v>6200</v>
      </c>
      <c r="Q13" s="118">
        <v>17600</v>
      </c>
      <c r="R13" s="118"/>
      <c r="S13" s="116">
        <f t="shared" si="8"/>
        <v>17600</v>
      </c>
      <c r="T13" s="118">
        <v>905</v>
      </c>
      <c r="U13" s="118">
        <v>85</v>
      </c>
      <c r="V13" s="116">
        <f t="shared" si="10"/>
        <v>990</v>
      </c>
      <c r="W13" s="118">
        <v>777</v>
      </c>
      <c r="X13" s="118">
        <v>1228</v>
      </c>
      <c r="Y13" s="116">
        <f t="shared" si="11"/>
        <v>2005</v>
      </c>
    </row>
    <row r="14" ht="21" customHeight="1" spans="1:25">
      <c r="A14" s="115" t="s">
        <v>1641</v>
      </c>
      <c r="B14" s="116">
        <f t="shared" si="0"/>
        <v>125545</v>
      </c>
      <c r="C14" s="116">
        <f t="shared" si="1"/>
        <v>731</v>
      </c>
      <c r="D14" s="116">
        <f t="shared" si="2"/>
        <v>126276</v>
      </c>
      <c r="E14" s="116">
        <v>55799</v>
      </c>
      <c r="F14" s="116">
        <f t="shared" ref="F14:I14" si="13">SUM(F15:F20)</f>
        <v>54</v>
      </c>
      <c r="G14" s="116">
        <f t="shared" si="12"/>
        <v>55853</v>
      </c>
      <c r="H14" s="116">
        <f t="shared" si="13"/>
        <v>5201</v>
      </c>
      <c r="I14" s="116">
        <f t="shared" si="13"/>
        <v>73</v>
      </c>
      <c r="J14" s="116">
        <f t="shared" si="4"/>
        <v>5274</v>
      </c>
      <c r="K14" s="116">
        <f t="shared" ref="K14:O14" si="14">SUM(K15:K20)</f>
        <v>13405</v>
      </c>
      <c r="L14" s="116">
        <f t="shared" si="14"/>
        <v>46</v>
      </c>
      <c r="M14" s="116">
        <f t="shared" si="5"/>
        <v>13451</v>
      </c>
      <c r="N14" s="116">
        <f t="shared" si="14"/>
        <v>20980</v>
      </c>
      <c r="O14" s="116">
        <f t="shared" si="14"/>
        <v>0</v>
      </c>
      <c r="P14" s="116">
        <f t="shared" si="7"/>
        <v>20980</v>
      </c>
      <c r="Q14" s="116">
        <f t="shared" ref="Q14:T14" si="15">SUM(Q15:Q20)</f>
        <v>25546</v>
      </c>
      <c r="R14" s="116">
        <f t="shared" si="15"/>
        <v>0</v>
      </c>
      <c r="S14" s="116">
        <f t="shared" si="8"/>
        <v>25546</v>
      </c>
      <c r="T14" s="116">
        <f t="shared" si="15"/>
        <v>1843</v>
      </c>
      <c r="U14" s="116">
        <f>U17+U15</f>
        <v>-228</v>
      </c>
      <c r="V14" s="116">
        <f t="shared" si="10"/>
        <v>1615</v>
      </c>
      <c r="W14" s="116">
        <f>SUM(W15:W20)</f>
        <v>2771</v>
      </c>
      <c r="X14" s="116">
        <f>X15+X19+X17</f>
        <v>786</v>
      </c>
      <c r="Y14" s="116">
        <f t="shared" si="11"/>
        <v>3557</v>
      </c>
    </row>
    <row r="15" ht="21" customHeight="1" spans="1:25">
      <c r="A15" s="119" t="s">
        <v>1642</v>
      </c>
      <c r="B15" s="116">
        <f t="shared" si="0"/>
        <v>74332</v>
      </c>
      <c r="C15" s="116">
        <f t="shared" si="1"/>
        <v>800</v>
      </c>
      <c r="D15" s="116">
        <f t="shared" si="2"/>
        <v>75132</v>
      </c>
      <c r="E15" s="118">
        <v>25733</v>
      </c>
      <c r="F15" s="118">
        <v>63</v>
      </c>
      <c r="G15" s="116">
        <f t="shared" si="12"/>
        <v>25796</v>
      </c>
      <c r="H15" s="118">
        <v>5195</v>
      </c>
      <c r="I15" s="118">
        <v>73</v>
      </c>
      <c r="J15" s="116">
        <f t="shared" si="4"/>
        <v>5268</v>
      </c>
      <c r="K15" s="118">
        <v>13353</v>
      </c>
      <c r="L15" s="118">
        <v>97</v>
      </c>
      <c r="M15" s="116">
        <f t="shared" si="5"/>
        <v>13450</v>
      </c>
      <c r="N15" s="118">
        <v>10800</v>
      </c>
      <c r="O15" s="118"/>
      <c r="P15" s="116">
        <f t="shared" si="7"/>
        <v>10800</v>
      </c>
      <c r="Q15" s="118">
        <v>17571</v>
      </c>
      <c r="R15" s="118"/>
      <c r="S15" s="116">
        <f t="shared" si="8"/>
        <v>17571</v>
      </c>
      <c r="T15" s="118">
        <v>904</v>
      </c>
      <c r="U15" s="118">
        <v>79</v>
      </c>
      <c r="V15" s="116">
        <f t="shared" si="10"/>
        <v>983</v>
      </c>
      <c r="W15" s="118">
        <v>776</v>
      </c>
      <c r="X15" s="118">
        <v>488</v>
      </c>
      <c r="Y15" s="116">
        <f t="shared" si="11"/>
        <v>1264</v>
      </c>
    </row>
    <row r="16" ht="21" customHeight="1" spans="1:25">
      <c r="A16" s="117" t="s">
        <v>1643</v>
      </c>
      <c r="B16" s="116">
        <f t="shared" si="0"/>
        <v>0</v>
      </c>
      <c r="C16" s="116">
        <f t="shared" si="1"/>
        <v>0</v>
      </c>
      <c r="D16" s="116">
        <f t="shared" si="2"/>
        <v>0</v>
      </c>
      <c r="E16" s="118"/>
      <c r="F16" s="118"/>
      <c r="G16" s="116">
        <f t="shared" si="12"/>
        <v>0</v>
      </c>
      <c r="H16" s="118"/>
      <c r="I16" s="118"/>
      <c r="J16" s="116">
        <f t="shared" si="4"/>
        <v>0</v>
      </c>
      <c r="K16" s="118"/>
      <c r="L16" s="118"/>
      <c r="M16" s="116">
        <f t="shared" si="5"/>
        <v>0</v>
      </c>
      <c r="N16" s="118"/>
      <c r="O16" s="118"/>
      <c r="P16" s="116">
        <f t="shared" si="7"/>
        <v>0</v>
      </c>
      <c r="Q16" s="118"/>
      <c r="R16" s="118"/>
      <c r="S16" s="116">
        <f t="shared" si="8"/>
        <v>0</v>
      </c>
      <c r="T16" s="118"/>
      <c r="U16" s="118"/>
      <c r="V16" s="116">
        <f t="shared" si="10"/>
        <v>0</v>
      </c>
      <c r="W16" s="118"/>
      <c r="X16" s="118"/>
      <c r="Y16" s="116">
        <f t="shared" si="11"/>
        <v>0</v>
      </c>
    </row>
    <row r="17" ht="21" customHeight="1" spans="1:25">
      <c r="A17" s="117" t="s">
        <v>1644</v>
      </c>
      <c r="B17" s="116">
        <f t="shared" si="0"/>
        <v>50979</v>
      </c>
      <c r="C17" s="116">
        <f t="shared" si="1"/>
        <v>-681</v>
      </c>
      <c r="D17" s="116">
        <f t="shared" si="2"/>
        <v>50298</v>
      </c>
      <c r="E17" s="118">
        <v>29891</v>
      </c>
      <c r="F17" s="118"/>
      <c r="G17" s="116">
        <f t="shared" si="12"/>
        <v>29891</v>
      </c>
      <c r="H17" s="118"/>
      <c r="I17" s="118"/>
      <c r="J17" s="116">
        <f t="shared" si="4"/>
        <v>0</v>
      </c>
      <c r="K17" s="118"/>
      <c r="L17" s="118"/>
      <c r="M17" s="116">
        <f t="shared" si="5"/>
        <v>0</v>
      </c>
      <c r="N17" s="118">
        <v>10179</v>
      </c>
      <c r="O17" s="118"/>
      <c r="P17" s="116">
        <f t="shared" si="7"/>
        <v>10179</v>
      </c>
      <c r="Q17" s="118">
        <v>7975</v>
      </c>
      <c r="R17" s="118"/>
      <c r="S17" s="116">
        <f t="shared" si="8"/>
        <v>7975</v>
      </c>
      <c r="T17" s="118">
        <v>939</v>
      </c>
      <c r="U17" s="118">
        <v>-307</v>
      </c>
      <c r="V17" s="116">
        <f t="shared" si="10"/>
        <v>632</v>
      </c>
      <c r="W17" s="118">
        <v>1995</v>
      </c>
      <c r="X17" s="118">
        <v>-374</v>
      </c>
      <c r="Y17" s="116">
        <f t="shared" si="11"/>
        <v>1621</v>
      </c>
    </row>
    <row r="18" ht="21" customHeight="1" spans="1:25">
      <c r="A18" s="117" t="s">
        <v>1645</v>
      </c>
      <c r="B18" s="116">
        <f t="shared" si="0"/>
        <v>0</v>
      </c>
      <c r="C18" s="116">
        <f t="shared" si="1"/>
        <v>0</v>
      </c>
      <c r="D18" s="116">
        <f t="shared" si="2"/>
        <v>0</v>
      </c>
      <c r="E18" s="118"/>
      <c r="F18" s="118"/>
      <c r="G18" s="116">
        <f t="shared" si="12"/>
        <v>0</v>
      </c>
      <c r="H18" s="118"/>
      <c r="I18" s="118"/>
      <c r="J18" s="116">
        <f t="shared" si="4"/>
        <v>0</v>
      </c>
      <c r="K18" s="118"/>
      <c r="L18" s="118"/>
      <c r="M18" s="116">
        <f t="shared" si="5"/>
        <v>0</v>
      </c>
      <c r="N18" s="118"/>
      <c r="O18" s="118"/>
      <c r="P18" s="116">
        <f t="shared" si="7"/>
        <v>0</v>
      </c>
      <c r="Q18" s="118"/>
      <c r="R18" s="118"/>
      <c r="S18" s="116">
        <f t="shared" si="8"/>
        <v>0</v>
      </c>
      <c r="T18" s="118"/>
      <c r="U18" s="118"/>
      <c r="V18" s="116">
        <f t="shared" si="10"/>
        <v>0</v>
      </c>
      <c r="W18" s="118"/>
      <c r="X18" s="118"/>
      <c r="Y18" s="116">
        <f t="shared" si="11"/>
        <v>0</v>
      </c>
    </row>
    <row r="19" ht="21" customHeight="1" spans="1:25">
      <c r="A19" s="117" t="s">
        <v>1646</v>
      </c>
      <c r="B19" s="116">
        <f t="shared" si="0"/>
        <v>0</v>
      </c>
      <c r="C19" s="116">
        <f t="shared" si="1"/>
        <v>672</v>
      </c>
      <c r="D19" s="116">
        <f t="shared" si="2"/>
        <v>672</v>
      </c>
      <c r="E19" s="118"/>
      <c r="F19" s="118"/>
      <c r="G19" s="116">
        <f t="shared" si="12"/>
        <v>0</v>
      </c>
      <c r="H19" s="118"/>
      <c r="I19" s="118"/>
      <c r="J19" s="116">
        <f t="shared" si="4"/>
        <v>0</v>
      </c>
      <c r="K19" s="118"/>
      <c r="L19" s="118"/>
      <c r="M19" s="116">
        <f t="shared" si="5"/>
        <v>0</v>
      </c>
      <c r="N19" s="118"/>
      <c r="O19" s="118"/>
      <c r="P19" s="116">
        <f t="shared" si="7"/>
        <v>0</v>
      </c>
      <c r="Q19" s="118"/>
      <c r="R19" s="118"/>
      <c r="S19" s="116">
        <f t="shared" si="8"/>
        <v>0</v>
      </c>
      <c r="T19" s="118"/>
      <c r="U19" s="118"/>
      <c r="V19" s="116">
        <f t="shared" si="10"/>
        <v>0</v>
      </c>
      <c r="W19" s="118"/>
      <c r="X19" s="118">
        <v>672</v>
      </c>
      <c r="Y19" s="116">
        <f t="shared" si="11"/>
        <v>672</v>
      </c>
    </row>
    <row r="20" ht="21" customHeight="1" spans="1:25">
      <c r="A20" s="117" t="s">
        <v>1647</v>
      </c>
      <c r="B20" s="116">
        <f t="shared" si="0"/>
        <v>233</v>
      </c>
      <c r="C20" s="116">
        <f t="shared" si="1"/>
        <v>-60</v>
      </c>
      <c r="D20" s="116">
        <f t="shared" si="2"/>
        <v>173</v>
      </c>
      <c r="E20" s="118">
        <v>174</v>
      </c>
      <c r="F20" s="118">
        <v>-9</v>
      </c>
      <c r="G20" s="116">
        <f t="shared" si="12"/>
        <v>165</v>
      </c>
      <c r="H20" s="118">
        <v>6</v>
      </c>
      <c r="I20" s="118"/>
      <c r="J20" s="116">
        <f t="shared" si="4"/>
        <v>6</v>
      </c>
      <c r="K20" s="118">
        <v>52</v>
      </c>
      <c r="L20" s="118">
        <v>-51</v>
      </c>
      <c r="M20" s="116">
        <f t="shared" si="5"/>
        <v>1</v>
      </c>
      <c r="N20" s="118">
        <v>1</v>
      </c>
      <c r="O20" s="118"/>
      <c r="P20" s="116">
        <f t="shared" si="7"/>
        <v>1</v>
      </c>
      <c r="Q20" s="118"/>
      <c r="R20" s="118"/>
      <c r="S20" s="116">
        <f t="shared" si="8"/>
        <v>0</v>
      </c>
      <c r="T20" s="118"/>
      <c r="U20" s="118"/>
      <c r="V20" s="116">
        <f t="shared" si="10"/>
        <v>0</v>
      </c>
      <c r="W20" s="118"/>
      <c r="X20" s="118"/>
      <c r="Y20" s="116">
        <f t="shared" si="11"/>
        <v>0</v>
      </c>
    </row>
    <row r="21" ht="21" customHeight="1" spans="1:25">
      <c r="A21" s="115" t="s">
        <v>1648</v>
      </c>
      <c r="B21" s="116">
        <f t="shared" si="0"/>
        <v>7256.28</v>
      </c>
      <c r="C21" s="116">
        <f t="shared" si="1"/>
        <v>-5159</v>
      </c>
      <c r="D21" s="116">
        <f t="shared" si="2"/>
        <v>2097.28</v>
      </c>
      <c r="E21" s="120">
        <f t="shared" ref="E21:I21" si="16">E5-E14</f>
        <v>2092</v>
      </c>
      <c r="F21" s="120">
        <f t="shared" si="16"/>
        <v>-8908</v>
      </c>
      <c r="G21" s="116">
        <f t="shared" si="12"/>
        <v>-6816</v>
      </c>
      <c r="H21" s="120">
        <f t="shared" si="16"/>
        <v>2600</v>
      </c>
      <c r="I21" s="120">
        <f t="shared" si="16"/>
        <v>-121</v>
      </c>
      <c r="J21" s="116">
        <f t="shared" si="4"/>
        <v>2479</v>
      </c>
      <c r="K21" s="120">
        <f t="shared" ref="K21:O21" si="17">K5-K14</f>
        <v>1357</v>
      </c>
      <c r="L21" s="120">
        <f t="shared" si="17"/>
        <v>3120</v>
      </c>
      <c r="M21" s="116">
        <f t="shared" si="5"/>
        <v>4477</v>
      </c>
      <c r="N21" s="120">
        <f t="shared" si="17"/>
        <v>1175</v>
      </c>
      <c r="O21" s="120">
        <f t="shared" si="17"/>
        <v>0</v>
      </c>
      <c r="P21" s="116">
        <f t="shared" si="7"/>
        <v>1175</v>
      </c>
      <c r="Q21" s="120">
        <f t="shared" ref="Q21:U21" si="18">Q5-Q14</f>
        <v>29</v>
      </c>
      <c r="R21" s="120">
        <f t="shared" si="18"/>
        <v>0</v>
      </c>
      <c r="S21" s="116">
        <f t="shared" si="8"/>
        <v>29</v>
      </c>
      <c r="T21" s="120">
        <f t="shared" si="18"/>
        <v>1.09999999999991</v>
      </c>
      <c r="U21" s="120">
        <f t="shared" si="18"/>
        <v>-66</v>
      </c>
      <c r="V21" s="116">
        <f t="shared" si="10"/>
        <v>-64.9000000000001</v>
      </c>
      <c r="W21" s="120">
        <f>W5-W14</f>
        <v>2.18000000000029</v>
      </c>
      <c r="X21" s="120">
        <f>X5-X14</f>
        <v>816</v>
      </c>
      <c r="Y21" s="116">
        <f t="shared" si="11"/>
        <v>818.18</v>
      </c>
    </row>
    <row r="22" ht="21" customHeight="1" spans="1:25">
      <c r="A22" s="115" t="s">
        <v>1649</v>
      </c>
      <c r="B22" s="116">
        <f t="shared" si="0"/>
        <v>40953.43</v>
      </c>
      <c r="C22" s="116">
        <f t="shared" si="1"/>
        <v>0</v>
      </c>
      <c r="D22" s="116">
        <f t="shared" si="2"/>
        <v>40953.43</v>
      </c>
      <c r="E22" s="121">
        <v>10870</v>
      </c>
      <c r="F22" s="121"/>
      <c r="G22" s="116">
        <f t="shared" si="12"/>
        <v>10870</v>
      </c>
      <c r="H22" s="121">
        <v>17498</v>
      </c>
      <c r="I22" s="121"/>
      <c r="J22" s="116">
        <v>17498</v>
      </c>
      <c r="K22" s="121">
        <v>5318</v>
      </c>
      <c r="L22" s="121"/>
      <c r="M22" s="116">
        <f t="shared" si="5"/>
        <v>5318</v>
      </c>
      <c r="N22" s="121">
        <v>5921</v>
      </c>
      <c r="O22" s="121"/>
      <c r="P22" s="116">
        <f t="shared" si="7"/>
        <v>5921</v>
      </c>
      <c r="Q22" s="121">
        <v>979</v>
      </c>
      <c r="R22" s="121"/>
      <c r="S22" s="116">
        <f t="shared" si="8"/>
        <v>979</v>
      </c>
      <c r="T22" s="121">
        <v>64.43</v>
      </c>
      <c r="U22" s="121"/>
      <c r="V22" s="116">
        <f t="shared" si="10"/>
        <v>64.43</v>
      </c>
      <c r="W22" s="121">
        <v>303</v>
      </c>
      <c r="X22" s="120"/>
      <c r="Y22" s="116">
        <f t="shared" si="11"/>
        <v>303</v>
      </c>
    </row>
    <row r="23" spans="1:25">
      <c r="A23" s="115" t="s">
        <v>1650</v>
      </c>
      <c r="B23" s="116">
        <f t="shared" si="0"/>
        <v>48209.71</v>
      </c>
      <c r="C23" s="116">
        <f t="shared" si="1"/>
        <v>-5159</v>
      </c>
      <c r="D23" s="116">
        <f t="shared" si="2"/>
        <v>43050.71</v>
      </c>
      <c r="E23" s="116">
        <f t="shared" ref="E23:I23" si="19">E21+E22</f>
        <v>12962</v>
      </c>
      <c r="F23" s="116">
        <v>-8908</v>
      </c>
      <c r="G23" s="116">
        <f t="shared" si="12"/>
        <v>4054</v>
      </c>
      <c r="H23" s="116">
        <f t="shared" si="19"/>
        <v>20098</v>
      </c>
      <c r="I23" s="116">
        <f t="shared" si="19"/>
        <v>-121</v>
      </c>
      <c r="J23" s="116">
        <f>H23+I23</f>
        <v>19977</v>
      </c>
      <c r="K23" s="116">
        <f t="shared" ref="K23:O23" si="20">K21+K22</f>
        <v>6675</v>
      </c>
      <c r="L23" s="116">
        <f t="shared" si="20"/>
        <v>3120</v>
      </c>
      <c r="M23" s="116">
        <f t="shared" si="5"/>
        <v>9795</v>
      </c>
      <c r="N23" s="116">
        <f t="shared" si="20"/>
        <v>7096</v>
      </c>
      <c r="O23" s="116">
        <f t="shared" si="20"/>
        <v>0</v>
      </c>
      <c r="P23" s="116">
        <f t="shared" si="7"/>
        <v>7096</v>
      </c>
      <c r="Q23" s="116">
        <f t="shared" ref="Q23:U23" si="21">Q21+Q22</f>
        <v>1008</v>
      </c>
      <c r="R23" s="116">
        <f t="shared" si="21"/>
        <v>0</v>
      </c>
      <c r="S23" s="116">
        <f t="shared" si="8"/>
        <v>1008</v>
      </c>
      <c r="T23" s="116">
        <f t="shared" si="21"/>
        <v>65.5299999999999</v>
      </c>
      <c r="U23" s="116">
        <f t="shared" si="21"/>
        <v>-66</v>
      </c>
      <c r="V23" s="116">
        <f t="shared" si="10"/>
        <v>-0.470000000000084</v>
      </c>
      <c r="W23" s="116">
        <f>W21+W22</f>
        <v>305.18</v>
      </c>
      <c r="X23" s="116">
        <v>816</v>
      </c>
      <c r="Y23" s="116">
        <f t="shared" si="11"/>
        <v>1121.18</v>
      </c>
    </row>
  </sheetData>
  <sheetProtection formatColumns="0" autoFilter="0"/>
  <mergeCells count="12">
    <mergeCell ref="B1:J1"/>
    <mergeCell ref="K1:S1"/>
    <mergeCell ref="T1:Y1"/>
    <mergeCell ref="B3:D3"/>
    <mergeCell ref="E3:G3"/>
    <mergeCell ref="H3:J3"/>
    <mergeCell ref="K3:M3"/>
    <mergeCell ref="N3:P3"/>
    <mergeCell ref="Q3:S3"/>
    <mergeCell ref="T3:V3"/>
    <mergeCell ref="W3:Y3"/>
    <mergeCell ref="A3:A4"/>
  </mergeCells>
  <pageMargins left="0.432638888888889" right="0.275" top="0.590277777777778" bottom="0.590277777777778" header="0.388888888888889" footer="0.39305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showZeros="0" zoomScale="115" zoomScaleNormal="115" workbookViewId="0">
      <selection activeCell="H12" sqref="H12"/>
    </sheetView>
  </sheetViews>
  <sheetFormatPr defaultColWidth="9" defaultRowHeight="14.25" outlineLevelCol="6"/>
  <cols>
    <col min="1" max="1" width="12.0666666666667" style="77" customWidth="1"/>
    <col min="2" max="2" width="41.3083333333333" style="77" customWidth="1"/>
    <col min="3" max="3" width="13.9083333333333" style="78" customWidth="1"/>
    <col min="4" max="4" width="11.7416666666667" style="78" customWidth="1"/>
    <col min="5" max="5" width="14.2333333333333" style="79" customWidth="1"/>
    <col min="6" max="6" width="9" style="77" customWidth="1"/>
    <col min="7" max="7" width="9" style="77"/>
    <col min="8" max="16363" width="9" style="80"/>
    <col min="16364" max="16364" width="45.625" style="80"/>
    <col min="16365" max="16384" width="9" style="80"/>
  </cols>
  <sheetData>
    <row r="1" ht="27" spans="1:5">
      <c r="A1" s="81" t="s">
        <v>1651</v>
      </c>
      <c r="B1" s="82"/>
      <c r="C1" s="83"/>
      <c r="D1" s="83"/>
      <c r="E1" s="83"/>
    </row>
    <row r="2" s="75" customFormat="1" ht="13.5" spans="1:7">
      <c r="A2" s="44" t="s">
        <v>17</v>
      </c>
      <c r="B2" s="44"/>
      <c r="C2" s="84" t="s">
        <v>18</v>
      </c>
      <c r="D2" s="78"/>
      <c r="E2" s="85" t="s">
        <v>126</v>
      </c>
      <c r="F2" s="79"/>
      <c r="G2" s="79"/>
    </row>
    <row r="3" s="76" customFormat="1" ht="18.75" spans="1:7">
      <c r="A3" s="86" t="s">
        <v>1652</v>
      </c>
      <c r="B3" s="87" t="s">
        <v>1653</v>
      </c>
      <c r="C3" s="49" t="s">
        <v>1654</v>
      </c>
      <c r="D3" s="49" t="s">
        <v>21</v>
      </c>
      <c r="E3" s="49" t="s">
        <v>22</v>
      </c>
      <c r="F3" s="37" t="s">
        <v>1655</v>
      </c>
      <c r="G3" s="88"/>
    </row>
    <row r="4" s="76" customFormat="1" ht="18.75" spans="1:7">
      <c r="A4" s="89" t="s">
        <v>1656</v>
      </c>
      <c r="B4" s="90" t="s">
        <v>1657</v>
      </c>
      <c r="C4" s="91"/>
      <c r="D4" s="91"/>
      <c r="E4" s="92">
        <f>C4+D4</f>
        <v>0</v>
      </c>
      <c r="F4" s="88" t="s">
        <v>170</v>
      </c>
      <c r="G4" s="88"/>
    </row>
    <row r="5" ht="18.75" spans="1:6">
      <c r="A5" s="89" t="s">
        <v>1658</v>
      </c>
      <c r="B5" s="90" t="s">
        <v>1659</v>
      </c>
      <c r="C5" s="91"/>
      <c r="D5" s="91"/>
      <c r="E5" s="92">
        <f t="shared" ref="E5:E25" si="0">C5+D5</f>
        <v>0</v>
      </c>
      <c r="F5" s="88" t="s">
        <v>170</v>
      </c>
    </row>
    <row r="6" ht="18.75" spans="1:6">
      <c r="A6" s="89" t="s">
        <v>1660</v>
      </c>
      <c r="B6" s="90" t="s">
        <v>1661</v>
      </c>
      <c r="C6" s="91"/>
      <c r="D6" s="91">
        <v>200</v>
      </c>
      <c r="E6" s="92">
        <f t="shared" si="0"/>
        <v>200</v>
      </c>
      <c r="F6" s="88" t="s">
        <v>170</v>
      </c>
    </row>
    <row r="7" ht="18.75" spans="1:6">
      <c r="A7" s="89" t="s">
        <v>1662</v>
      </c>
      <c r="B7" s="90" t="s">
        <v>1663</v>
      </c>
      <c r="C7" s="91"/>
      <c r="D7" s="91">
        <v>0</v>
      </c>
      <c r="E7" s="92">
        <f t="shared" si="0"/>
        <v>0</v>
      </c>
      <c r="F7" s="88" t="s">
        <v>170</v>
      </c>
    </row>
    <row r="8" ht="18.75" spans="1:6">
      <c r="A8" s="89" t="s">
        <v>1664</v>
      </c>
      <c r="B8" s="90" t="s">
        <v>1665</v>
      </c>
      <c r="C8" s="91">
        <f>SUM(C9:C13)</f>
        <v>40000</v>
      </c>
      <c r="D8" s="91">
        <f>SUM(D9:D13)</f>
        <v>-29661</v>
      </c>
      <c r="E8" s="91">
        <f>SUM(E9:E13)</f>
        <v>10339</v>
      </c>
      <c r="F8" s="88" t="s">
        <v>170</v>
      </c>
    </row>
    <row r="9" ht="18.75" spans="1:6">
      <c r="A9" s="89" t="s">
        <v>1666</v>
      </c>
      <c r="B9" s="90" t="s">
        <v>1667</v>
      </c>
      <c r="C9" s="91">
        <v>40000</v>
      </c>
      <c r="D9" s="91">
        <v>-30000</v>
      </c>
      <c r="E9" s="92">
        <f t="shared" si="0"/>
        <v>10000</v>
      </c>
      <c r="F9" s="88" t="s">
        <v>172</v>
      </c>
    </row>
    <row r="10" ht="18.75" spans="1:6">
      <c r="A10" s="89" t="s">
        <v>1668</v>
      </c>
      <c r="B10" s="90" t="s">
        <v>1669</v>
      </c>
      <c r="C10" s="91"/>
      <c r="D10" s="91">
        <v>111</v>
      </c>
      <c r="E10" s="92">
        <f t="shared" si="0"/>
        <v>111</v>
      </c>
      <c r="F10" s="88" t="s">
        <v>172</v>
      </c>
    </row>
    <row r="11" ht="18.75" spans="1:6">
      <c r="A11" s="89" t="s">
        <v>1670</v>
      </c>
      <c r="B11" s="90" t="s">
        <v>1671</v>
      </c>
      <c r="C11" s="91"/>
      <c r="D11" s="91">
        <v>228</v>
      </c>
      <c r="E11" s="92">
        <f t="shared" si="0"/>
        <v>228</v>
      </c>
      <c r="F11" s="88" t="s">
        <v>172</v>
      </c>
    </row>
    <row r="12" ht="18.75" spans="1:6">
      <c r="A12" s="89" t="s">
        <v>1672</v>
      </c>
      <c r="B12" s="90" t="s">
        <v>1673</v>
      </c>
      <c r="C12" s="91"/>
      <c r="D12" s="91">
        <v>0</v>
      </c>
      <c r="E12" s="92">
        <f t="shared" si="0"/>
        <v>0</v>
      </c>
      <c r="F12" s="88" t="s">
        <v>172</v>
      </c>
    </row>
    <row r="13" ht="18.75" spans="1:6">
      <c r="A13" s="89" t="s">
        <v>1674</v>
      </c>
      <c r="B13" s="90" t="s">
        <v>1675</v>
      </c>
      <c r="C13" s="91"/>
      <c r="D13" s="91">
        <v>0</v>
      </c>
      <c r="E13" s="92">
        <f t="shared" si="0"/>
        <v>0</v>
      </c>
      <c r="F13" s="88" t="s">
        <v>172</v>
      </c>
    </row>
    <row r="14" ht="18.75" spans="1:6">
      <c r="A14" s="89" t="s">
        <v>1676</v>
      </c>
      <c r="B14" s="90" t="s">
        <v>1677</v>
      </c>
      <c r="C14" s="91"/>
      <c r="D14" s="91">
        <v>0</v>
      </c>
      <c r="E14" s="92">
        <f t="shared" si="0"/>
        <v>0</v>
      </c>
      <c r="F14" s="88" t="s">
        <v>170</v>
      </c>
    </row>
    <row r="15" ht="18.75" spans="1:6">
      <c r="A15" s="89" t="s">
        <v>1678</v>
      </c>
      <c r="B15" s="90" t="s">
        <v>1679</v>
      </c>
      <c r="C15" s="91">
        <f>SUM(C16:C17)</f>
        <v>0</v>
      </c>
      <c r="D15" s="91">
        <v>0</v>
      </c>
      <c r="E15" s="92">
        <f t="shared" si="0"/>
        <v>0</v>
      </c>
      <c r="F15" s="88" t="s">
        <v>170</v>
      </c>
    </row>
    <row r="16" ht="18.75" spans="1:6">
      <c r="A16" s="89" t="s">
        <v>1680</v>
      </c>
      <c r="B16" s="90" t="s">
        <v>1681</v>
      </c>
      <c r="C16" s="91"/>
      <c r="D16" s="91">
        <v>0</v>
      </c>
      <c r="E16" s="92">
        <f t="shared" si="0"/>
        <v>0</v>
      </c>
      <c r="F16" s="88" t="s">
        <v>172</v>
      </c>
    </row>
    <row r="17" ht="18.75" spans="1:6">
      <c r="A17" s="89" t="s">
        <v>1682</v>
      </c>
      <c r="B17" s="90" t="s">
        <v>1683</v>
      </c>
      <c r="C17" s="91"/>
      <c r="D17" s="91">
        <v>0</v>
      </c>
      <c r="E17" s="92">
        <f t="shared" si="0"/>
        <v>0</v>
      </c>
      <c r="F17" s="88" t="s">
        <v>172</v>
      </c>
    </row>
    <row r="18" ht="18.75" spans="1:6">
      <c r="A18" s="89" t="s">
        <v>1684</v>
      </c>
      <c r="B18" s="90" t="s">
        <v>1685</v>
      </c>
      <c r="C18" s="91"/>
      <c r="D18" s="91">
        <v>1</v>
      </c>
      <c r="E18" s="92">
        <f t="shared" si="0"/>
        <v>1</v>
      </c>
      <c r="F18" s="88" t="s">
        <v>170</v>
      </c>
    </row>
    <row r="19" ht="18.75" spans="1:6">
      <c r="A19" s="89" t="s">
        <v>1686</v>
      </c>
      <c r="B19" s="90" t="s">
        <v>1687</v>
      </c>
      <c r="C19" s="91"/>
      <c r="D19" s="91">
        <v>0</v>
      </c>
      <c r="E19" s="92">
        <f t="shared" si="0"/>
        <v>0</v>
      </c>
      <c r="F19" s="88" t="s">
        <v>170</v>
      </c>
    </row>
    <row r="20" ht="18.75" spans="1:6">
      <c r="A20" s="89" t="s">
        <v>1688</v>
      </c>
      <c r="B20" s="90" t="s">
        <v>1689</v>
      </c>
      <c r="C20" s="91"/>
      <c r="D20" s="91">
        <v>0</v>
      </c>
      <c r="E20" s="92">
        <f t="shared" si="0"/>
        <v>0</v>
      </c>
      <c r="F20" s="88" t="s">
        <v>170</v>
      </c>
    </row>
    <row r="21" ht="18.75" spans="1:6">
      <c r="A21" s="89" t="s">
        <v>1690</v>
      </c>
      <c r="B21" s="90" t="s">
        <v>1691</v>
      </c>
      <c r="C21" s="91"/>
      <c r="D21" s="91">
        <v>0</v>
      </c>
      <c r="E21" s="92">
        <f t="shared" si="0"/>
        <v>0</v>
      </c>
      <c r="F21" s="88" t="s">
        <v>170</v>
      </c>
    </row>
    <row r="22" ht="18.75" spans="1:6">
      <c r="A22" s="89" t="s">
        <v>1692</v>
      </c>
      <c r="B22" s="93" t="s">
        <v>1693</v>
      </c>
      <c r="C22" s="91"/>
      <c r="D22" s="91">
        <v>0</v>
      </c>
      <c r="E22" s="92">
        <f t="shared" si="0"/>
        <v>0</v>
      </c>
      <c r="F22" s="88" t="s">
        <v>170</v>
      </c>
    </row>
    <row r="23" ht="37.5" spans="1:6">
      <c r="A23" s="89" t="s">
        <v>1694</v>
      </c>
      <c r="B23" s="93" t="s">
        <v>1695</v>
      </c>
      <c r="C23" s="91"/>
      <c r="D23" s="91">
        <v>0</v>
      </c>
      <c r="E23" s="92">
        <f t="shared" si="0"/>
        <v>0</v>
      </c>
      <c r="F23" s="88" t="s">
        <v>170</v>
      </c>
    </row>
    <row r="24" ht="18.75" spans="1:6">
      <c r="A24" s="89" t="s">
        <v>1696</v>
      </c>
      <c r="B24" s="93" t="s">
        <v>1697</v>
      </c>
      <c r="C24" s="91"/>
      <c r="D24" s="91">
        <v>0</v>
      </c>
      <c r="E24" s="92">
        <f t="shared" si="0"/>
        <v>0</v>
      </c>
      <c r="F24" s="88" t="s">
        <v>170</v>
      </c>
    </row>
    <row r="25" ht="18.75" spans="1:6">
      <c r="A25" s="89" t="s">
        <v>1698</v>
      </c>
      <c r="B25" s="93" t="s">
        <v>1699</v>
      </c>
      <c r="C25" s="91">
        <v>498</v>
      </c>
      <c r="D25" s="91">
        <v>255</v>
      </c>
      <c r="E25" s="92">
        <f t="shared" si="0"/>
        <v>753</v>
      </c>
      <c r="F25" s="88" t="s">
        <v>170</v>
      </c>
    </row>
    <row r="26" ht="18.75" spans="1:5">
      <c r="A26" s="89"/>
      <c r="B26" s="94" t="s">
        <v>1700</v>
      </c>
      <c r="C26" s="95">
        <f>SUM(C4,C5,C6,C7,C8,C14,C15,C18,C19,C20,C21,C22,C23,C24,C25)</f>
        <v>40498</v>
      </c>
      <c r="D26" s="95">
        <f>SUM(D4,D5,D6,D7,D8,D14,D15,D18,D19,D20,D21,D22,D23,D24,D25)</f>
        <v>-29205</v>
      </c>
      <c r="E26" s="95">
        <f>SUM(E4,E5,E6,E7,E8,E14,E15,E18,E19,E20,E21,E22,E23,E24,E25)</f>
        <v>11293</v>
      </c>
    </row>
    <row r="27" ht="18.75" spans="1:5">
      <c r="A27" s="89">
        <v>105</v>
      </c>
      <c r="B27" s="96" t="s">
        <v>1701</v>
      </c>
      <c r="C27" s="91">
        <f>SUM(C28:C29)</f>
        <v>0</v>
      </c>
      <c r="D27" s="91">
        <f>SUM(D28:D29)</f>
        <v>98000</v>
      </c>
      <c r="E27" s="91">
        <f>SUM(E28:E29)</f>
        <v>98000</v>
      </c>
    </row>
    <row r="28" ht="18.75" spans="1:5">
      <c r="A28" s="89"/>
      <c r="B28" s="97" t="s">
        <v>1702</v>
      </c>
      <c r="C28" s="91"/>
      <c r="D28" s="91">
        <v>98000</v>
      </c>
      <c r="E28" s="92">
        <f>C28+D28</f>
        <v>98000</v>
      </c>
    </row>
    <row r="29" ht="18.75" spans="1:5">
      <c r="A29" s="89"/>
      <c r="B29" s="97" t="s">
        <v>1703</v>
      </c>
      <c r="C29" s="91"/>
      <c r="D29" s="91"/>
      <c r="E29" s="92">
        <f>C29+D29</f>
        <v>0</v>
      </c>
    </row>
    <row r="30" ht="18.75" spans="1:5">
      <c r="A30" s="98">
        <v>110</v>
      </c>
      <c r="B30" s="99" t="s">
        <v>1704</v>
      </c>
      <c r="C30" s="95">
        <f>SUM(C31:C32)</f>
        <v>1000</v>
      </c>
      <c r="D30" s="95">
        <f>SUM(D31:D32)</f>
        <v>19758</v>
      </c>
      <c r="E30" s="95">
        <f>SUM(E31:E32)</f>
        <v>20758</v>
      </c>
    </row>
    <row r="31" ht="18.75" spans="1:5">
      <c r="A31" s="69">
        <v>1100401</v>
      </c>
      <c r="B31" s="69" t="s">
        <v>1705</v>
      </c>
      <c r="C31" s="91">
        <v>1000</v>
      </c>
      <c r="D31" s="91">
        <v>354</v>
      </c>
      <c r="E31" s="92">
        <f>C31+D31</f>
        <v>1354</v>
      </c>
    </row>
    <row r="32" ht="18.75" spans="1:5">
      <c r="A32" s="69">
        <v>1100403</v>
      </c>
      <c r="B32" s="69" t="s">
        <v>1706</v>
      </c>
      <c r="C32" s="91"/>
      <c r="D32" s="91">
        <v>19404</v>
      </c>
      <c r="E32" s="92">
        <f>C32+D32</f>
        <v>19404</v>
      </c>
    </row>
    <row r="33" ht="18.75" spans="1:5">
      <c r="A33" s="69">
        <v>11008</v>
      </c>
      <c r="B33" s="99" t="s">
        <v>1707</v>
      </c>
      <c r="C33" s="95">
        <v>2094</v>
      </c>
      <c r="D33" s="91">
        <v>-1093</v>
      </c>
      <c r="E33" s="92">
        <f>C33+D33</f>
        <v>1001</v>
      </c>
    </row>
    <row r="34" ht="18.75" spans="1:5">
      <c r="A34" s="69">
        <v>11009</v>
      </c>
      <c r="B34" s="98" t="s">
        <v>1708</v>
      </c>
      <c r="C34" s="91"/>
      <c r="D34" s="91"/>
      <c r="E34" s="92"/>
    </row>
    <row r="35" ht="18.75" spans="1:5">
      <c r="A35" s="100"/>
      <c r="B35" s="94" t="s">
        <v>1709</v>
      </c>
      <c r="C35" s="95">
        <f>C26+C27+C30+C33+C34</f>
        <v>43592</v>
      </c>
      <c r="D35" s="95">
        <f>D26+D27+D30+D33+D34</f>
        <v>87460</v>
      </c>
      <c r="E35" s="95">
        <f>E26+E27+E30+E33+E34</f>
        <v>131052</v>
      </c>
    </row>
  </sheetData>
  <mergeCells count="1">
    <mergeCell ref="A1:E1"/>
  </mergeCells>
  <conditionalFormatting sqref="B33">
    <cfRule type="expression" dxfId="0" priority="1" stopIfTrue="1">
      <formula>"len($A:$A)=3"</formula>
    </cfRule>
  </conditionalFormatting>
  <conditionalFormatting sqref="B30:B32">
    <cfRule type="expression" dxfId="0" priority="10" stopIfTrue="1">
      <formula>"len($A:$A)=3"</formula>
    </cfRule>
  </conditionalFormatting>
  <conditionalFormatting sqref="C13:C21">
    <cfRule type="expression" dxfId="0" priority="12" stopIfTrue="1">
      <formula>"len($A:$A)=3"</formula>
    </cfRule>
  </conditionalFormatting>
  <conditionalFormatting sqref="D13:D21">
    <cfRule type="expression" dxfId="0" priority="3" stopIfTrue="1">
      <formula>"len($A:$A)=3"</formula>
    </cfRule>
  </conditionalFormatting>
  <conditionalFormatting sqref="D31:D32">
    <cfRule type="expression" dxfId="0" priority="5" stopIfTrue="1">
      <formula>"len($A:$A)=3"</formula>
    </cfRule>
  </conditionalFormatting>
  <conditionalFormatting sqref="B5:B21 B27:B29">
    <cfRule type="expression" dxfId="0" priority="15" stopIfTrue="1">
      <formula>"len($A:$A)=3"</formula>
    </cfRule>
  </conditionalFormatting>
  <conditionalFormatting sqref="C5:C11 D8:E8">
    <cfRule type="expression" dxfId="0" priority="11" stopIfTrue="1">
      <formula>"len($A:$A)=3"</formula>
    </cfRule>
  </conditionalFormatting>
  <conditionalFormatting sqref="D5:D7 D9:D11">
    <cfRule type="expression" dxfId="0" priority="2" stopIfTrue="1">
      <formula>"len($A:$A)=3"</formula>
    </cfRule>
  </conditionalFormatting>
  <conditionalFormatting sqref="C27:C29 C31:C33">
    <cfRule type="expression" dxfId="0" priority="13" stopIfTrue="1">
      <formula>"len($A:$A)=3"</formula>
    </cfRule>
  </conditionalFormatting>
  <conditionalFormatting sqref="D27:D29 D31:D33 E27">
    <cfRule type="expression" dxfId="0" priority="4" stopIfTrue="1">
      <formula>"len($A:$A)=3"</formula>
    </cfRule>
  </conditionalFormatting>
  <conditionalFormatting sqref="C30:C32 D30:E30">
    <cfRule type="expression" dxfId="0" priority="14" stopIfTrue="1">
      <formula>"len($A:$A)=3"</formula>
    </cfRule>
  </conditionalFormatting>
  <printOptions horizontalCentered="1"/>
  <pageMargins left="0.786805555555556" right="0.786805555555556" top="0.747916666666667" bottom="0.786805555555556" header="0.313888888888889" footer="0.707638888888889"/>
  <pageSetup paperSize="9" scale="75"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9"/>
  <sheetViews>
    <sheetView showZeros="0" zoomScale="115" zoomScaleNormal="115" workbookViewId="0">
      <pane ySplit="3" topLeftCell="A196" activePane="bottomLeft" state="frozen"/>
      <selection/>
      <selection pane="bottomLeft" activeCell="B196" sqref="B196"/>
    </sheetView>
  </sheetViews>
  <sheetFormatPr defaultColWidth="9" defaultRowHeight="14.25" outlineLevelCol="5"/>
  <cols>
    <col min="1" max="1" width="12.5416666666667" style="39" customWidth="1"/>
    <col min="2" max="2" width="50.75" style="39" customWidth="1"/>
    <col min="3" max="3" width="16.9583333333333" style="39" customWidth="1"/>
    <col min="4" max="4" width="11.5083333333333" style="40" customWidth="1"/>
    <col min="5" max="5" width="17.0583333333333" style="41" customWidth="1"/>
    <col min="6" max="6" width="9" style="41" customWidth="1"/>
    <col min="7" max="16384" width="9" style="41"/>
  </cols>
  <sheetData>
    <row r="1" ht="27" spans="1:5">
      <c r="A1" s="42" t="s">
        <v>1710</v>
      </c>
      <c r="B1" s="43"/>
      <c r="C1" s="43"/>
      <c r="D1" s="43"/>
      <c r="E1" s="43"/>
    </row>
    <row r="2" s="36" customFormat="1" ht="18.75" spans="1:5">
      <c r="A2" s="44" t="s">
        <v>17</v>
      </c>
      <c r="B2" s="44"/>
      <c r="C2" s="44" t="s">
        <v>18</v>
      </c>
      <c r="D2" s="45"/>
      <c r="E2" s="46"/>
    </row>
    <row r="3" s="37" customFormat="1" ht="18.75" spans="1:6">
      <c r="A3" s="47" t="s">
        <v>1652</v>
      </c>
      <c r="B3" s="48" t="s">
        <v>1653</v>
      </c>
      <c r="C3" s="47" t="s">
        <v>1654</v>
      </c>
      <c r="D3" s="49" t="s">
        <v>21</v>
      </c>
      <c r="E3" s="50" t="s">
        <v>22</v>
      </c>
      <c r="F3" s="37" t="s">
        <v>1655</v>
      </c>
    </row>
    <row r="4" ht="18.75" spans="1:6">
      <c r="A4" s="51" t="s">
        <v>1711</v>
      </c>
      <c r="B4" s="52" t="s">
        <v>1712</v>
      </c>
      <c r="C4" s="53">
        <f>SUM(C5,C11,C17)</f>
        <v>0</v>
      </c>
      <c r="D4" s="53">
        <f>SUM(D5,D11,D17)</f>
        <v>3</v>
      </c>
      <c r="E4" s="53">
        <f>C4+D4</f>
        <v>3</v>
      </c>
      <c r="F4" s="41" t="str">
        <f t="shared" ref="F4:F67" si="0">IF(LEN(A4)=3,"类",IF(LEN(A4)=5,"款","项"))</f>
        <v>类</v>
      </c>
    </row>
    <row r="5" ht="18.75" spans="1:6">
      <c r="A5" s="51" t="s">
        <v>1713</v>
      </c>
      <c r="B5" s="54" t="s">
        <v>1714</v>
      </c>
      <c r="C5" s="53">
        <f>SUM(C6:C10)</f>
        <v>0</v>
      </c>
      <c r="D5" s="53">
        <f>SUM(D6:D10)</f>
        <v>3</v>
      </c>
      <c r="E5" s="53">
        <f t="shared" ref="E5:E68" si="1">C5+D5</f>
        <v>3</v>
      </c>
      <c r="F5" s="41" t="str">
        <f t="shared" si="0"/>
        <v>款</v>
      </c>
    </row>
    <row r="6" ht="18.75" spans="1:6">
      <c r="A6" s="55" t="s">
        <v>1715</v>
      </c>
      <c r="B6" s="56" t="s">
        <v>1716</v>
      </c>
      <c r="C6" s="57"/>
      <c r="D6" s="57"/>
      <c r="E6" s="53">
        <f t="shared" si="1"/>
        <v>0</v>
      </c>
      <c r="F6" s="41" t="str">
        <f t="shared" si="0"/>
        <v>项</v>
      </c>
    </row>
    <row r="7" ht="18.75" spans="1:6">
      <c r="A7" s="55" t="s">
        <v>1717</v>
      </c>
      <c r="B7" s="56" t="s">
        <v>1718</v>
      </c>
      <c r="C7" s="57"/>
      <c r="D7" s="57"/>
      <c r="E7" s="53">
        <f t="shared" si="1"/>
        <v>0</v>
      </c>
      <c r="F7" s="41" t="str">
        <f t="shared" si="0"/>
        <v>项</v>
      </c>
    </row>
    <row r="8" ht="18.75" spans="1:6">
      <c r="A8" s="55" t="s">
        <v>1719</v>
      </c>
      <c r="B8" s="56" t="s">
        <v>1720</v>
      </c>
      <c r="C8" s="57"/>
      <c r="D8" s="57"/>
      <c r="E8" s="53">
        <f t="shared" si="1"/>
        <v>0</v>
      </c>
      <c r="F8" s="41" t="str">
        <f t="shared" si="0"/>
        <v>项</v>
      </c>
    </row>
    <row r="9" ht="18.75" spans="1:6">
      <c r="A9" s="55" t="s">
        <v>1721</v>
      </c>
      <c r="B9" s="56" t="s">
        <v>1722</v>
      </c>
      <c r="C9" s="57"/>
      <c r="D9" s="57"/>
      <c r="E9" s="53">
        <f t="shared" si="1"/>
        <v>0</v>
      </c>
      <c r="F9" s="41" t="str">
        <f t="shared" si="0"/>
        <v>项</v>
      </c>
    </row>
    <row r="10" ht="18.75" spans="1:6">
      <c r="A10" s="55" t="s">
        <v>1723</v>
      </c>
      <c r="B10" s="56" t="s">
        <v>1724</v>
      </c>
      <c r="C10" s="57"/>
      <c r="D10" s="58">
        <v>3</v>
      </c>
      <c r="E10" s="53">
        <f t="shared" si="1"/>
        <v>3</v>
      </c>
      <c r="F10" s="41" t="str">
        <f t="shared" si="0"/>
        <v>项</v>
      </c>
    </row>
    <row r="11" ht="18.75" spans="1:6">
      <c r="A11" s="51" t="s">
        <v>1725</v>
      </c>
      <c r="B11" s="54" t="s">
        <v>1726</v>
      </c>
      <c r="C11" s="53">
        <f>SUM(C12:C16)</f>
        <v>0</v>
      </c>
      <c r="D11" s="53">
        <f>SUM(D12:D16)</f>
        <v>0</v>
      </c>
      <c r="E11" s="53">
        <f t="shared" si="1"/>
        <v>0</v>
      </c>
      <c r="F11" s="41" t="str">
        <f t="shared" si="0"/>
        <v>款</v>
      </c>
    </row>
    <row r="12" ht="18.75" spans="1:6">
      <c r="A12" s="55" t="s">
        <v>1727</v>
      </c>
      <c r="B12" s="54" t="s">
        <v>1728</v>
      </c>
      <c r="C12" s="57"/>
      <c r="D12" s="57"/>
      <c r="E12" s="53">
        <f t="shared" si="1"/>
        <v>0</v>
      </c>
      <c r="F12" s="41" t="str">
        <f t="shared" si="0"/>
        <v>项</v>
      </c>
    </row>
    <row r="13" ht="18.75" spans="1:6">
      <c r="A13" s="55" t="s">
        <v>1729</v>
      </c>
      <c r="B13" s="56" t="s">
        <v>1730</v>
      </c>
      <c r="C13" s="57"/>
      <c r="D13" s="57"/>
      <c r="E13" s="53">
        <f t="shared" si="1"/>
        <v>0</v>
      </c>
      <c r="F13" s="41" t="str">
        <f t="shared" si="0"/>
        <v>项</v>
      </c>
    </row>
    <row r="14" ht="18.75" spans="1:6">
      <c r="A14" s="55" t="s">
        <v>1731</v>
      </c>
      <c r="B14" s="56" t="s">
        <v>1732</v>
      </c>
      <c r="C14" s="57"/>
      <c r="D14" s="57"/>
      <c r="E14" s="53">
        <f t="shared" si="1"/>
        <v>0</v>
      </c>
      <c r="F14" s="41" t="str">
        <f t="shared" si="0"/>
        <v>项</v>
      </c>
    </row>
    <row r="15" ht="18.75" spans="1:6">
      <c r="A15" s="55" t="s">
        <v>1733</v>
      </c>
      <c r="B15" s="56" t="s">
        <v>1734</v>
      </c>
      <c r="C15" s="57"/>
      <c r="D15" s="57"/>
      <c r="E15" s="53">
        <f t="shared" si="1"/>
        <v>0</v>
      </c>
      <c r="F15" s="41" t="str">
        <f t="shared" si="0"/>
        <v>项</v>
      </c>
    </row>
    <row r="16" ht="18.75" spans="1:6">
      <c r="A16" s="55" t="s">
        <v>1735</v>
      </c>
      <c r="B16" s="56" t="s">
        <v>1736</v>
      </c>
      <c r="C16" s="57"/>
      <c r="D16" s="57"/>
      <c r="E16" s="53">
        <f t="shared" si="1"/>
        <v>0</v>
      </c>
      <c r="F16" s="41" t="str">
        <f t="shared" si="0"/>
        <v>项</v>
      </c>
    </row>
    <row r="17" ht="37.5" spans="1:6">
      <c r="A17" s="51" t="s">
        <v>1737</v>
      </c>
      <c r="B17" s="56" t="s">
        <v>1738</v>
      </c>
      <c r="C17" s="53">
        <f>SUM(C18:C19)</f>
        <v>0</v>
      </c>
      <c r="D17" s="53">
        <f>SUM(D18:D19)</f>
        <v>0</v>
      </c>
      <c r="E17" s="53">
        <f t="shared" si="1"/>
        <v>0</v>
      </c>
      <c r="F17" s="41" t="str">
        <f t="shared" si="0"/>
        <v>款</v>
      </c>
    </row>
    <row r="18" ht="18.75" spans="1:6">
      <c r="A18" s="55" t="s">
        <v>1739</v>
      </c>
      <c r="B18" s="54" t="s">
        <v>1740</v>
      </c>
      <c r="C18" s="57"/>
      <c r="D18" s="57"/>
      <c r="E18" s="53">
        <f t="shared" si="1"/>
        <v>0</v>
      </c>
      <c r="F18" s="41" t="str">
        <f t="shared" si="0"/>
        <v>项</v>
      </c>
    </row>
    <row r="19" ht="37.5" spans="1:6">
      <c r="A19" s="55" t="s">
        <v>1741</v>
      </c>
      <c r="B19" s="56" t="s">
        <v>1742</v>
      </c>
      <c r="C19" s="57"/>
      <c r="D19" s="57"/>
      <c r="E19" s="53">
        <f t="shared" si="1"/>
        <v>0</v>
      </c>
      <c r="F19" s="41" t="str">
        <f t="shared" si="0"/>
        <v>项</v>
      </c>
    </row>
    <row r="20" ht="18.75" spans="1:6">
      <c r="A20" s="51" t="s">
        <v>1743</v>
      </c>
      <c r="B20" s="59" t="s">
        <v>1744</v>
      </c>
      <c r="C20" s="53">
        <f>SUM(C21,C25,C29)</f>
        <v>0</v>
      </c>
      <c r="D20" s="53">
        <f>SUM(D21,D25,D29)</f>
        <v>848</v>
      </c>
      <c r="E20" s="53">
        <f t="shared" si="1"/>
        <v>848</v>
      </c>
      <c r="F20" s="41" t="str">
        <f t="shared" si="0"/>
        <v>类</v>
      </c>
    </row>
    <row r="21" ht="18.75" spans="1:6">
      <c r="A21" s="51" t="s">
        <v>1745</v>
      </c>
      <c r="B21" s="56" t="s">
        <v>1746</v>
      </c>
      <c r="C21" s="53">
        <f>SUM(C22:C24)</f>
        <v>0</v>
      </c>
      <c r="D21" s="53">
        <f>SUM(D22:D24)</f>
        <v>848</v>
      </c>
      <c r="E21" s="53">
        <f t="shared" si="1"/>
        <v>848</v>
      </c>
      <c r="F21" s="41" t="str">
        <f t="shared" si="0"/>
        <v>款</v>
      </c>
    </row>
    <row r="22" ht="18.75" spans="1:6">
      <c r="A22" s="55" t="s">
        <v>1747</v>
      </c>
      <c r="B22" s="54" t="s">
        <v>1748</v>
      </c>
      <c r="C22" s="57"/>
      <c r="D22" s="58">
        <v>327</v>
      </c>
      <c r="E22" s="53">
        <f t="shared" si="1"/>
        <v>327</v>
      </c>
      <c r="F22" s="41" t="str">
        <f t="shared" si="0"/>
        <v>项</v>
      </c>
    </row>
    <row r="23" ht="18.75" spans="1:6">
      <c r="A23" s="55" t="s">
        <v>1749</v>
      </c>
      <c r="B23" s="54" t="s">
        <v>1750</v>
      </c>
      <c r="C23" s="57"/>
      <c r="D23" s="58">
        <v>521</v>
      </c>
      <c r="E23" s="53">
        <f t="shared" si="1"/>
        <v>521</v>
      </c>
      <c r="F23" s="41" t="str">
        <f t="shared" si="0"/>
        <v>项</v>
      </c>
    </row>
    <row r="24" ht="18.75" spans="1:6">
      <c r="A24" s="55" t="s">
        <v>1751</v>
      </c>
      <c r="B24" s="54" t="s">
        <v>1752</v>
      </c>
      <c r="C24" s="57"/>
      <c r="D24" s="57"/>
      <c r="E24" s="53">
        <f t="shared" si="1"/>
        <v>0</v>
      </c>
      <c r="F24" s="41" t="str">
        <f t="shared" si="0"/>
        <v>项</v>
      </c>
    </row>
    <row r="25" ht="18.75" spans="1:6">
      <c r="A25" s="60" t="s">
        <v>1753</v>
      </c>
      <c r="B25" s="56" t="s">
        <v>1754</v>
      </c>
      <c r="C25" s="53">
        <f>SUM(C26:C28)</f>
        <v>0</v>
      </c>
      <c r="D25" s="53">
        <f>SUM(D26:D28)</f>
        <v>0</v>
      </c>
      <c r="E25" s="53">
        <f t="shared" si="1"/>
        <v>0</v>
      </c>
      <c r="F25" s="41" t="str">
        <f t="shared" si="0"/>
        <v>款</v>
      </c>
    </row>
    <row r="26" ht="18.75" spans="1:6">
      <c r="A26" s="55" t="s">
        <v>1755</v>
      </c>
      <c r="B26" s="56" t="s">
        <v>1748</v>
      </c>
      <c r="C26" s="57"/>
      <c r="D26" s="57"/>
      <c r="E26" s="53">
        <f t="shared" si="1"/>
        <v>0</v>
      </c>
      <c r="F26" s="41" t="str">
        <f t="shared" si="0"/>
        <v>项</v>
      </c>
    </row>
    <row r="27" ht="18.75" spans="1:6">
      <c r="A27" s="55" t="s">
        <v>1756</v>
      </c>
      <c r="B27" s="56" t="s">
        <v>1750</v>
      </c>
      <c r="C27" s="57"/>
      <c r="D27" s="57"/>
      <c r="E27" s="53">
        <f t="shared" si="1"/>
        <v>0</v>
      </c>
      <c r="F27" s="41" t="str">
        <f t="shared" si="0"/>
        <v>项</v>
      </c>
    </row>
    <row r="28" ht="18.75" spans="1:6">
      <c r="A28" s="55" t="s">
        <v>1757</v>
      </c>
      <c r="B28" s="56" t="s">
        <v>1758</v>
      </c>
      <c r="C28" s="57"/>
      <c r="D28" s="57"/>
      <c r="E28" s="53">
        <f t="shared" si="1"/>
        <v>0</v>
      </c>
      <c r="F28" s="41" t="str">
        <f t="shared" si="0"/>
        <v>项</v>
      </c>
    </row>
    <row r="29" s="38" customFormat="1" ht="37.5" spans="1:6">
      <c r="A29" s="51" t="s">
        <v>1759</v>
      </c>
      <c r="B29" s="54" t="s">
        <v>1760</v>
      </c>
      <c r="C29" s="53">
        <f>SUM(C30:C31)</f>
        <v>0</v>
      </c>
      <c r="D29" s="53">
        <f>SUM(D30:D31)</f>
        <v>0</v>
      </c>
      <c r="E29" s="53">
        <f t="shared" si="1"/>
        <v>0</v>
      </c>
      <c r="F29" s="41" t="str">
        <f t="shared" si="0"/>
        <v>款</v>
      </c>
    </row>
    <row r="30" ht="18.75" spans="1:6">
      <c r="A30" s="55" t="s">
        <v>1761</v>
      </c>
      <c r="B30" s="54" t="s">
        <v>1750</v>
      </c>
      <c r="C30" s="57"/>
      <c r="D30" s="57"/>
      <c r="E30" s="53">
        <f t="shared" si="1"/>
        <v>0</v>
      </c>
      <c r="F30" s="41" t="str">
        <f t="shared" si="0"/>
        <v>项</v>
      </c>
    </row>
    <row r="31" ht="37.5" spans="1:6">
      <c r="A31" s="55" t="s">
        <v>1762</v>
      </c>
      <c r="B31" s="56" t="s">
        <v>1763</v>
      </c>
      <c r="C31" s="57"/>
      <c r="D31" s="57"/>
      <c r="E31" s="53">
        <f t="shared" si="1"/>
        <v>0</v>
      </c>
      <c r="F31" s="41" t="str">
        <f t="shared" si="0"/>
        <v>项</v>
      </c>
    </row>
    <row r="32" ht="18.75" spans="1:6">
      <c r="A32" s="51" t="s">
        <v>1764</v>
      </c>
      <c r="B32" s="59" t="s">
        <v>1765</v>
      </c>
      <c r="C32" s="53">
        <f>SUM(C33:C34)</f>
        <v>0</v>
      </c>
      <c r="D32" s="53">
        <f>SUM(D33:D34)</f>
        <v>0</v>
      </c>
      <c r="E32" s="53">
        <f t="shared" si="1"/>
        <v>0</v>
      </c>
      <c r="F32" s="41" t="str">
        <f t="shared" si="0"/>
        <v>类</v>
      </c>
    </row>
    <row r="33" ht="18.75" spans="1:6">
      <c r="A33" s="55" t="s">
        <v>1766</v>
      </c>
      <c r="B33" s="56" t="s">
        <v>1767</v>
      </c>
      <c r="C33" s="53"/>
      <c r="D33" s="53"/>
      <c r="E33" s="53">
        <f t="shared" si="1"/>
        <v>0</v>
      </c>
      <c r="F33" s="41" t="str">
        <f t="shared" si="0"/>
        <v>款</v>
      </c>
    </row>
    <row r="34" ht="18.75" spans="1:6">
      <c r="A34" s="51" t="s">
        <v>1768</v>
      </c>
      <c r="B34" s="56" t="s">
        <v>1769</v>
      </c>
      <c r="C34" s="53">
        <f>SUM(C35:C38)</f>
        <v>0</v>
      </c>
      <c r="D34" s="53">
        <f>SUM(D35:D38)</f>
        <v>0</v>
      </c>
      <c r="E34" s="53">
        <f t="shared" si="1"/>
        <v>0</v>
      </c>
      <c r="F34" s="41" t="str">
        <f t="shared" si="0"/>
        <v>款</v>
      </c>
    </row>
    <row r="35" ht="18.75" spans="1:6">
      <c r="A35" s="55" t="s">
        <v>1770</v>
      </c>
      <c r="B35" s="56" t="s">
        <v>1771</v>
      </c>
      <c r="C35" s="57"/>
      <c r="D35" s="57"/>
      <c r="E35" s="53">
        <f t="shared" si="1"/>
        <v>0</v>
      </c>
      <c r="F35" s="41" t="str">
        <f t="shared" si="0"/>
        <v>项</v>
      </c>
    </row>
    <row r="36" ht="18.75" spans="1:6">
      <c r="A36" s="55" t="s">
        <v>1772</v>
      </c>
      <c r="B36" s="56" t="s">
        <v>1773</v>
      </c>
      <c r="C36" s="57"/>
      <c r="D36" s="57"/>
      <c r="E36" s="53">
        <f t="shared" si="1"/>
        <v>0</v>
      </c>
      <c r="F36" s="41" t="str">
        <f t="shared" si="0"/>
        <v>项</v>
      </c>
    </row>
    <row r="37" s="38" customFormat="1" ht="18.75" spans="1:6">
      <c r="A37" s="55" t="s">
        <v>1774</v>
      </c>
      <c r="B37" s="56" t="s">
        <v>1775</v>
      </c>
      <c r="C37" s="57"/>
      <c r="D37" s="57"/>
      <c r="E37" s="53">
        <f t="shared" si="1"/>
        <v>0</v>
      </c>
      <c r="F37" s="41" t="str">
        <f t="shared" si="0"/>
        <v>项</v>
      </c>
    </row>
    <row r="38" ht="18.75" spans="1:6">
      <c r="A38" s="55" t="s">
        <v>1776</v>
      </c>
      <c r="B38" s="56" t="s">
        <v>1777</v>
      </c>
      <c r="C38" s="57"/>
      <c r="D38" s="57"/>
      <c r="E38" s="53">
        <f t="shared" si="1"/>
        <v>0</v>
      </c>
      <c r="F38" s="41" t="str">
        <f t="shared" si="0"/>
        <v>项</v>
      </c>
    </row>
    <row r="39" ht="18.75" spans="1:6">
      <c r="A39" s="51" t="s">
        <v>1778</v>
      </c>
      <c r="B39" s="59" t="s">
        <v>1779</v>
      </c>
      <c r="C39" s="53">
        <f>SUM(C40,C53,C57,C58,C64,C68,C72,C76,C82,C85)</f>
        <v>22037</v>
      </c>
      <c r="D39" s="53">
        <f>SUM(D40,D53,D57,D58,D64,D68,D72,D76,D82,D85)</f>
        <v>28835</v>
      </c>
      <c r="E39" s="53">
        <f t="shared" si="1"/>
        <v>50872</v>
      </c>
      <c r="F39" s="41" t="str">
        <f t="shared" si="0"/>
        <v>类</v>
      </c>
    </row>
    <row r="40" ht="37.5" spans="1:6">
      <c r="A40" s="51" t="s">
        <v>1780</v>
      </c>
      <c r="B40" s="56" t="s">
        <v>1781</v>
      </c>
      <c r="C40" s="53">
        <f>SUM(C41:C52)</f>
        <v>22037</v>
      </c>
      <c r="D40" s="53">
        <f>SUM(D41:D52)</f>
        <v>-21165</v>
      </c>
      <c r="E40" s="53">
        <f t="shared" si="1"/>
        <v>872</v>
      </c>
      <c r="F40" s="41" t="str">
        <f t="shared" si="0"/>
        <v>款</v>
      </c>
    </row>
    <row r="41" ht="18.75" spans="1:6">
      <c r="A41" s="55" t="s">
        <v>1782</v>
      </c>
      <c r="B41" s="56" t="s">
        <v>1783</v>
      </c>
      <c r="C41" s="57"/>
      <c r="D41" s="58">
        <v>314</v>
      </c>
      <c r="E41" s="53">
        <f t="shared" si="1"/>
        <v>314</v>
      </c>
      <c r="F41" s="41" t="str">
        <f t="shared" si="0"/>
        <v>项</v>
      </c>
    </row>
    <row r="42" ht="18.75" spans="1:6">
      <c r="A42" s="55" t="s">
        <v>1784</v>
      </c>
      <c r="B42" s="56" t="s">
        <v>1785</v>
      </c>
      <c r="C42" s="57"/>
      <c r="D42" s="58">
        <v>465</v>
      </c>
      <c r="E42" s="53">
        <f t="shared" si="1"/>
        <v>465</v>
      </c>
      <c r="F42" s="41" t="str">
        <f t="shared" si="0"/>
        <v>项</v>
      </c>
    </row>
    <row r="43" ht="18.75" spans="1:6">
      <c r="A43" s="55" t="s">
        <v>1786</v>
      </c>
      <c r="B43" s="54" t="s">
        <v>1787</v>
      </c>
      <c r="C43" s="57"/>
      <c r="D43" s="57"/>
      <c r="E43" s="53">
        <f t="shared" si="1"/>
        <v>0</v>
      </c>
      <c r="F43" s="41" t="str">
        <f t="shared" si="0"/>
        <v>项</v>
      </c>
    </row>
    <row r="44" ht="18.75" spans="1:6">
      <c r="A44" s="55" t="s">
        <v>1788</v>
      </c>
      <c r="B44" s="56" t="s">
        <v>1789</v>
      </c>
      <c r="C44" s="57"/>
      <c r="D44" s="57"/>
      <c r="E44" s="53">
        <f t="shared" si="1"/>
        <v>0</v>
      </c>
      <c r="F44" s="41" t="str">
        <f t="shared" si="0"/>
        <v>项</v>
      </c>
    </row>
    <row r="45" ht="18.75" spans="1:6">
      <c r="A45" s="55" t="s">
        <v>1790</v>
      </c>
      <c r="B45" s="56" t="s">
        <v>1791</v>
      </c>
      <c r="C45" s="57"/>
      <c r="D45" s="57"/>
      <c r="E45" s="53">
        <f t="shared" si="1"/>
        <v>0</v>
      </c>
      <c r="F45" s="41" t="str">
        <f t="shared" si="0"/>
        <v>项</v>
      </c>
    </row>
    <row r="46" ht="18.75" spans="1:6">
      <c r="A46" s="55" t="s">
        <v>1792</v>
      </c>
      <c r="B46" s="56" t="s">
        <v>1793</v>
      </c>
      <c r="C46" s="57"/>
      <c r="D46" s="57"/>
      <c r="E46" s="53">
        <f t="shared" si="1"/>
        <v>0</v>
      </c>
      <c r="F46" s="41" t="str">
        <f t="shared" si="0"/>
        <v>项</v>
      </c>
    </row>
    <row r="47" ht="18.75" spans="1:6">
      <c r="A47" s="55" t="s">
        <v>1794</v>
      </c>
      <c r="B47" s="56" t="s">
        <v>1795</v>
      </c>
      <c r="C47" s="57"/>
      <c r="D47" s="57"/>
      <c r="E47" s="53">
        <f t="shared" si="1"/>
        <v>0</v>
      </c>
      <c r="F47" s="41" t="str">
        <f t="shared" si="0"/>
        <v>项</v>
      </c>
    </row>
    <row r="48" ht="18.75" spans="1:6">
      <c r="A48" s="55" t="s">
        <v>1796</v>
      </c>
      <c r="B48" s="56" t="s">
        <v>1797</v>
      </c>
      <c r="C48" s="57"/>
      <c r="D48" s="57"/>
      <c r="E48" s="53">
        <f t="shared" si="1"/>
        <v>0</v>
      </c>
      <c r="F48" s="41" t="str">
        <f t="shared" si="0"/>
        <v>项</v>
      </c>
    </row>
    <row r="49" ht="18.75" spans="1:6">
      <c r="A49" s="55" t="s">
        <v>1798</v>
      </c>
      <c r="B49" s="54" t="s">
        <v>1799</v>
      </c>
      <c r="C49" s="57"/>
      <c r="D49" s="57"/>
      <c r="E49" s="53">
        <f t="shared" si="1"/>
        <v>0</v>
      </c>
      <c r="F49" s="41" t="str">
        <f t="shared" si="0"/>
        <v>项</v>
      </c>
    </row>
    <row r="50" ht="18.75" spans="1:6">
      <c r="A50" s="55" t="s">
        <v>1800</v>
      </c>
      <c r="B50" s="56" t="s">
        <v>1801</v>
      </c>
      <c r="C50" s="57"/>
      <c r="D50" s="57"/>
      <c r="E50" s="53">
        <f t="shared" si="1"/>
        <v>0</v>
      </c>
      <c r="F50" s="41" t="str">
        <f t="shared" si="0"/>
        <v>项</v>
      </c>
    </row>
    <row r="51" ht="18.75" spans="1:6">
      <c r="A51" s="55" t="s">
        <v>1802</v>
      </c>
      <c r="B51" s="56" t="s">
        <v>1803</v>
      </c>
      <c r="C51" s="57"/>
      <c r="D51" s="57"/>
      <c r="E51" s="53">
        <f t="shared" si="1"/>
        <v>0</v>
      </c>
      <c r="F51" s="41" t="str">
        <f t="shared" si="0"/>
        <v>项</v>
      </c>
    </row>
    <row r="52" ht="18.75" spans="1:6">
      <c r="A52" s="55" t="s">
        <v>1804</v>
      </c>
      <c r="B52" s="56" t="s">
        <v>1805</v>
      </c>
      <c r="C52" s="57">
        <f>17381+5034+322-700</f>
        <v>22037</v>
      </c>
      <c r="D52" s="58">
        <v>-21944</v>
      </c>
      <c r="E52" s="53">
        <f t="shared" si="1"/>
        <v>93</v>
      </c>
      <c r="F52" s="41" t="str">
        <f t="shared" si="0"/>
        <v>项</v>
      </c>
    </row>
    <row r="53" ht="37.5" spans="1:6">
      <c r="A53" s="51" t="s">
        <v>1806</v>
      </c>
      <c r="B53" s="54" t="s">
        <v>1807</v>
      </c>
      <c r="C53" s="53"/>
      <c r="D53" s="53"/>
      <c r="E53" s="53">
        <f t="shared" si="1"/>
        <v>0</v>
      </c>
      <c r="F53" s="41" t="str">
        <f t="shared" si="0"/>
        <v>款</v>
      </c>
    </row>
    <row r="54" ht="18.75" spans="1:6">
      <c r="A54" s="55" t="s">
        <v>1808</v>
      </c>
      <c r="B54" s="54" t="s">
        <v>1783</v>
      </c>
      <c r="C54" s="57"/>
      <c r="D54" s="57"/>
      <c r="E54" s="53">
        <f t="shared" si="1"/>
        <v>0</v>
      </c>
      <c r="F54" s="41" t="str">
        <f t="shared" si="0"/>
        <v>项</v>
      </c>
    </row>
    <row r="55" ht="18.75" spans="1:6">
      <c r="A55" s="55" t="s">
        <v>1809</v>
      </c>
      <c r="B55" s="56" t="s">
        <v>1785</v>
      </c>
      <c r="C55" s="57"/>
      <c r="D55" s="57"/>
      <c r="E55" s="53">
        <f t="shared" si="1"/>
        <v>0</v>
      </c>
      <c r="F55" s="41" t="str">
        <f t="shared" si="0"/>
        <v>项</v>
      </c>
    </row>
    <row r="56" ht="18.75" spans="1:6">
      <c r="A56" s="55" t="s">
        <v>1810</v>
      </c>
      <c r="B56" s="56" t="s">
        <v>1811</v>
      </c>
      <c r="C56" s="57"/>
      <c r="D56" s="57"/>
      <c r="E56" s="53">
        <f t="shared" si="1"/>
        <v>0</v>
      </c>
      <c r="F56" s="41" t="str">
        <f t="shared" si="0"/>
        <v>项</v>
      </c>
    </row>
    <row r="57" ht="18.75" spans="1:6">
      <c r="A57" s="55" t="s">
        <v>1812</v>
      </c>
      <c r="B57" s="56" t="s">
        <v>1813</v>
      </c>
      <c r="C57" s="53"/>
      <c r="D57" s="53"/>
      <c r="E57" s="53">
        <f t="shared" si="1"/>
        <v>0</v>
      </c>
      <c r="F57" s="41" t="str">
        <f t="shared" si="0"/>
        <v>款</v>
      </c>
    </row>
    <row r="58" ht="18.75" spans="1:6">
      <c r="A58" s="51" t="s">
        <v>1814</v>
      </c>
      <c r="B58" s="56" t="s">
        <v>1815</v>
      </c>
      <c r="C58" s="53">
        <f>SUM(C59:C63)</f>
        <v>0</v>
      </c>
      <c r="D58" s="53">
        <f>SUM(D59:D63)</f>
        <v>0</v>
      </c>
      <c r="E58" s="53">
        <f t="shared" si="1"/>
        <v>0</v>
      </c>
      <c r="F58" s="41" t="str">
        <f t="shared" si="0"/>
        <v>款</v>
      </c>
    </row>
    <row r="59" ht="18.75" spans="1:6">
      <c r="A59" s="55" t="s">
        <v>1816</v>
      </c>
      <c r="B59" s="56" t="s">
        <v>1817</v>
      </c>
      <c r="C59" s="57"/>
      <c r="D59" s="57"/>
      <c r="E59" s="53">
        <f t="shared" si="1"/>
        <v>0</v>
      </c>
      <c r="F59" s="41" t="str">
        <f t="shared" si="0"/>
        <v>项</v>
      </c>
    </row>
    <row r="60" ht="18.75" spans="1:6">
      <c r="A60" s="55" t="s">
        <v>1818</v>
      </c>
      <c r="B60" s="54" t="s">
        <v>1819</v>
      </c>
      <c r="C60" s="57"/>
      <c r="D60" s="57"/>
      <c r="E60" s="53">
        <f t="shared" si="1"/>
        <v>0</v>
      </c>
      <c r="F60" s="41" t="str">
        <f t="shared" si="0"/>
        <v>项</v>
      </c>
    </row>
    <row r="61" ht="18.75" spans="1:6">
      <c r="A61" s="55" t="s">
        <v>1820</v>
      </c>
      <c r="B61" s="56" t="s">
        <v>1821</v>
      </c>
      <c r="C61" s="57"/>
      <c r="D61" s="57"/>
      <c r="E61" s="53">
        <f t="shared" si="1"/>
        <v>0</v>
      </c>
      <c r="F61" s="41" t="str">
        <f t="shared" si="0"/>
        <v>项</v>
      </c>
    </row>
    <row r="62" ht="18.75" spans="1:6">
      <c r="A62" s="55" t="s">
        <v>1822</v>
      </c>
      <c r="B62" s="56" t="s">
        <v>1823</v>
      </c>
      <c r="C62" s="57"/>
      <c r="D62" s="57"/>
      <c r="E62" s="53">
        <f t="shared" si="1"/>
        <v>0</v>
      </c>
      <c r="F62" s="41" t="str">
        <f t="shared" si="0"/>
        <v>项</v>
      </c>
    </row>
    <row r="63" ht="18.75" spans="1:6">
      <c r="A63" s="55" t="s">
        <v>1824</v>
      </c>
      <c r="B63" s="56" t="s">
        <v>1825</v>
      </c>
      <c r="C63" s="57"/>
      <c r="D63" s="57"/>
      <c r="E63" s="53">
        <f t="shared" si="1"/>
        <v>0</v>
      </c>
      <c r="F63" s="41" t="str">
        <f t="shared" si="0"/>
        <v>项</v>
      </c>
    </row>
    <row r="64" ht="18.75" spans="1:6">
      <c r="A64" s="51" t="s">
        <v>1826</v>
      </c>
      <c r="B64" s="56" t="s">
        <v>1827</v>
      </c>
      <c r="C64" s="53">
        <f>SUM(C65:C67)</f>
        <v>0</v>
      </c>
      <c r="D64" s="53">
        <f>SUM(D65:D67)</f>
        <v>0</v>
      </c>
      <c r="E64" s="53">
        <f t="shared" si="1"/>
        <v>0</v>
      </c>
      <c r="F64" s="41" t="str">
        <f t="shared" si="0"/>
        <v>款</v>
      </c>
    </row>
    <row r="65" ht="18.75" spans="1:6">
      <c r="A65" s="55" t="s">
        <v>1828</v>
      </c>
      <c r="B65" s="56" t="s">
        <v>1829</v>
      </c>
      <c r="C65" s="57"/>
      <c r="D65" s="57"/>
      <c r="E65" s="53">
        <f t="shared" si="1"/>
        <v>0</v>
      </c>
      <c r="F65" s="41" t="str">
        <f t="shared" si="0"/>
        <v>项</v>
      </c>
    </row>
    <row r="66" ht="18.75" spans="1:6">
      <c r="A66" s="55" t="s">
        <v>1830</v>
      </c>
      <c r="B66" s="54" t="s">
        <v>1831</v>
      </c>
      <c r="C66" s="57"/>
      <c r="D66" s="57"/>
      <c r="E66" s="53">
        <f t="shared" si="1"/>
        <v>0</v>
      </c>
      <c r="F66" s="41" t="str">
        <f t="shared" si="0"/>
        <v>项</v>
      </c>
    </row>
    <row r="67" ht="18.75" spans="1:6">
      <c r="A67" s="55" t="s">
        <v>1832</v>
      </c>
      <c r="B67" s="54" t="s">
        <v>1833</v>
      </c>
      <c r="C67" s="57"/>
      <c r="D67" s="57"/>
      <c r="E67" s="53">
        <f t="shared" si="1"/>
        <v>0</v>
      </c>
      <c r="F67" s="41" t="str">
        <f t="shared" si="0"/>
        <v>项</v>
      </c>
    </row>
    <row r="68" ht="18.75" spans="1:6">
      <c r="A68" s="51" t="s">
        <v>1834</v>
      </c>
      <c r="B68" s="54" t="s">
        <v>1835</v>
      </c>
      <c r="C68" s="53">
        <f>SUM(C69:C71)</f>
        <v>0</v>
      </c>
      <c r="D68" s="53">
        <f>SUM(D69:D71)</f>
        <v>0</v>
      </c>
      <c r="E68" s="53">
        <f t="shared" si="1"/>
        <v>0</v>
      </c>
      <c r="F68" s="41" t="str">
        <f t="shared" ref="F68:F131" si="2">IF(LEN(A68)=3,"类",IF(LEN(A68)=5,"款","项"))</f>
        <v>款</v>
      </c>
    </row>
    <row r="69" ht="18.75" spans="1:6">
      <c r="A69" s="55" t="s">
        <v>1836</v>
      </c>
      <c r="B69" s="56" t="s">
        <v>1783</v>
      </c>
      <c r="C69" s="57"/>
      <c r="D69" s="57"/>
      <c r="E69" s="53">
        <f t="shared" ref="E69:E132" si="3">C69+D69</f>
        <v>0</v>
      </c>
      <c r="F69" s="41" t="str">
        <f t="shared" si="2"/>
        <v>项</v>
      </c>
    </row>
    <row r="70" ht="18.75" spans="1:6">
      <c r="A70" s="55" t="s">
        <v>1837</v>
      </c>
      <c r="B70" s="56" t="s">
        <v>1785</v>
      </c>
      <c r="C70" s="57"/>
      <c r="D70" s="57"/>
      <c r="E70" s="53">
        <f t="shared" si="3"/>
        <v>0</v>
      </c>
      <c r="F70" s="41" t="str">
        <f t="shared" si="2"/>
        <v>项</v>
      </c>
    </row>
    <row r="71" ht="18.75" spans="1:6">
      <c r="A71" s="55" t="s">
        <v>1838</v>
      </c>
      <c r="B71" s="56" t="s">
        <v>1839</v>
      </c>
      <c r="C71" s="57"/>
      <c r="D71" s="57"/>
      <c r="E71" s="53">
        <f t="shared" si="3"/>
        <v>0</v>
      </c>
      <c r="F71" s="41" t="str">
        <f t="shared" si="2"/>
        <v>项</v>
      </c>
    </row>
    <row r="72" ht="18.75" spans="1:6">
      <c r="A72" s="51" t="s">
        <v>1840</v>
      </c>
      <c r="B72" s="56" t="s">
        <v>1841</v>
      </c>
      <c r="C72" s="53">
        <f>SUM(C73:C75)</f>
        <v>0</v>
      </c>
      <c r="D72" s="53">
        <f>SUM(D73:D75)</f>
        <v>50000</v>
      </c>
      <c r="E72" s="53">
        <f t="shared" si="3"/>
        <v>50000</v>
      </c>
      <c r="F72" s="41" t="str">
        <f t="shared" si="2"/>
        <v>款</v>
      </c>
    </row>
    <row r="73" ht="18.75" spans="1:6">
      <c r="A73" s="61" t="s">
        <v>1842</v>
      </c>
      <c r="B73" s="56" t="s">
        <v>1783</v>
      </c>
      <c r="C73" s="57"/>
      <c r="D73" s="57"/>
      <c r="E73" s="53">
        <f t="shared" si="3"/>
        <v>0</v>
      </c>
      <c r="F73" s="41" t="str">
        <f t="shared" si="2"/>
        <v>项</v>
      </c>
    </row>
    <row r="74" ht="18.75" spans="1:6">
      <c r="A74" s="55" t="s">
        <v>1843</v>
      </c>
      <c r="B74" s="54" t="s">
        <v>1785</v>
      </c>
      <c r="C74" s="57"/>
      <c r="D74" s="57"/>
      <c r="E74" s="53">
        <f t="shared" si="3"/>
        <v>0</v>
      </c>
      <c r="F74" s="41" t="str">
        <f t="shared" si="2"/>
        <v>项</v>
      </c>
    </row>
    <row r="75" ht="18.75" spans="1:6">
      <c r="A75" s="55" t="s">
        <v>1844</v>
      </c>
      <c r="B75" s="56" t="s">
        <v>1845</v>
      </c>
      <c r="C75" s="57"/>
      <c r="D75" s="58">
        <v>50000</v>
      </c>
      <c r="E75" s="53">
        <f t="shared" si="3"/>
        <v>50000</v>
      </c>
      <c r="F75" s="41" t="str">
        <f t="shared" si="2"/>
        <v>项</v>
      </c>
    </row>
    <row r="76" ht="37.5" spans="1:6">
      <c r="A76" s="51" t="s">
        <v>1846</v>
      </c>
      <c r="B76" s="56" t="s">
        <v>1847</v>
      </c>
      <c r="C76" s="53">
        <f>SUM(C77:C81)</f>
        <v>0</v>
      </c>
      <c r="D76" s="53">
        <f>SUM(D77:D81)</f>
        <v>0</v>
      </c>
      <c r="E76" s="53">
        <f t="shared" si="3"/>
        <v>0</v>
      </c>
      <c r="F76" s="41" t="str">
        <f t="shared" si="2"/>
        <v>款</v>
      </c>
    </row>
    <row r="77" ht="18.75" spans="1:6">
      <c r="A77" s="55" t="s">
        <v>1848</v>
      </c>
      <c r="B77" s="56" t="s">
        <v>1817</v>
      </c>
      <c r="C77" s="57"/>
      <c r="D77" s="57"/>
      <c r="E77" s="53">
        <f t="shared" si="3"/>
        <v>0</v>
      </c>
      <c r="F77" s="41" t="str">
        <f t="shared" si="2"/>
        <v>项</v>
      </c>
    </row>
    <row r="78" ht="18.75" spans="1:6">
      <c r="A78" s="55" t="s">
        <v>1849</v>
      </c>
      <c r="B78" s="56" t="s">
        <v>1819</v>
      </c>
      <c r="C78" s="57"/>
      <c r="D78" s="57"/>
      <c r="E78" s="53">
        <f t="shared" si="3"/>
        <v>0</v>
      </c>
      <c r="F78" s="41" t="str">
        <f t="shared" si="2"/>
        <v>项</v>
      </c>
    </row>
    <row r="79" ht="18.75" spans="1:6">
      <c r="A79" s="55" t="s">
        <v>1850</v>
      </c>
      <c r="B79" s="54" t="s">
        <v>1821</v>
      </c>
      <c r="C79" s="57"/>
      <c r="D79" s="57"/>
      <c r="E79" s="53">
        <f t="shared" si="3"/>
        <v>0</v>
      </c>
      <c r="F79" s="41" t="str">
        <f t="shared" si="2"/>
        <v>项</v>
      </c>
    </row>
    <row r="80" ht="18.75" spans="1:6">
      <c r="A80" s="55" t="s">
        <v>1851</v>
      </c>
      <c r="B80" s="56" t="s">
        <v>1823</v>
      </c>
      <c r="C80" s="57"/>
      <c r="D80" s="57"/>
      <c r="E80" s="53">
        <f t="shared" si="3"/>
        <v>0</v>
      </c>
      <c r="F80" s="41" t="str">
        <f t="shared" si="2"/>
        <v>项</v>
      </c>
    </row>
    <row r="81" ht="37.5" spans="1:6">
      <c r="A81" s="55" t="s">
        <v>1852</v>
      </c>
      <c r="B81" s="56" t="s">
        <v>1853</v>
      </c>
      <c r="C81" s="57"/>
      <c r="D81" s="57"/>
      <c r="E81" s="53">
        <f t="shared" si="3"/>
        <v>0</v>
      </c>
      <c r="F81" s="41" t="str">
        <f t="shared" si="2"/>
        <v>项</v>
      </c>
    </row>
    <row r="82" ht="18.75" spans="1:6">
      <c r="A82" s="51" t="s">
        <v>1854</v>
      </c>
      <c r="B82" s="56" t="s">
        <v>1855</v>
      </c>
      <c r="C82" s="53">
        <f>SUM(C83:C84)</f>
        <v>0</v>
      </c>
      <c r="D82" s="53">
        <f>SUM(D83:D84)</f>
        <v>0</v>
      </c>
      <c r="E82" s="53">
        <f t="shared" si="3"/>
        <v>0</v>
      </c>
      <c r="F82" s="41" t="str">
        <f t="shared" si="2"/>
        <v>款</v>
      </c>
    </row>
    <row r="83" ht="18.75" spans="1:6">
      <c r="A83" s="55" t="s">
        <v>1856</v>
      </c>
      <c r="B83" s="56" t="s">
        <v>1829</v>
      </c>
      <c r="C83" s="57"/>
      <c r="D83" s="57"/>
      <c r="E83" s="53">
        <f t="shared" si="3"/>
        <v>0</v>
      </c>
      <c r="F83" s="41" t="str">
        <f t="shared" si="2"/>
        <v>项</v>
      </c>
    </row>
    <row r="84" ht="37.5" spans="1:6">
      <c r="A84" s="55" t="s">
        <v>1857</v>
      </c>
      <c r="B84" s="54" t="s">
        <v>1858</v>
      </c>
      <c r="C84" s="57"/>
      <c r="D84" s="57"/>
      <c r="E84" s="53">
        <f t="shared" si="3"/>
        <v>0</v>
      </c>
      <c r="F84" s="41" t="str">
        <f t="shared" si="2"/>
        <v>项</v>
      </c>
    </row>
    <row r="85" ht="37.5" spans="1:6">
      <c r="A85" s="55" t="s">
        <v>1859</v>
      </c>
      <c r="B85" s="54" t="s">
        <v>1860</v>
      </c>
      <c r="C85" s="53">
        <f>SUM(C86:C93)</f>
        <v>0</v>
      </c>
      <c r="D85" s="53">
        <f>SUM(D86:D93)</f>
        <v>0</v>
      </c>
      <c r="E85" s="53">
        <f t="shared" si="3"/>
        <v>0</v>
      </c>
      <c r="F85" s="41" t="str">
        <f t="shared" si="2"/>
        <v>款</v>
      </c>
    </row>
    <row r="86" ht="18.75" spans="1:6">
      <c r="A86" s="55" t="s">
        <v>1861</v>
      </c>
      <c r="B86" s="54" t="s">
        <v>1783</v>
      </c>
      <c r="C86" s="57"/>
      <c r="D86" s="57"/>
      <c r="E86" s="53">
        <f t="shared" si="3"/>
        <v>0</v>
      </c>
      <c r="F86" s="41" t="str">
        <f t="shared" si="2"/>
        <v>项</v>
      </c>
    </row>
    <row r="87" ht="18.75" spans="1:6">
      <c r="A87" s="55" t="s">
        <v>1862</v>
      </c>
      <c r="B87" s="54" t="s">
        <v>1785</v>
      </c>
      <c r="C87" s="57"/>
      <c r="D87" s="57"/>
      <c r="E87" s="53">
        <f t="shared" si="3"/>
        <v>0</v>
      </c>
      <c r="F87" s="41" t="str">
        <f t="shared" si="2"/>
        <v>项</v>
      </c>
    </row>
    <row r="88" ht="18.75" spans="1:6">
      <c r="A88" s="55" t="s">
        <v>1863</v>
      </c>
      <c r="B88" s="54" t="s">
        <v>1787</v>
      </c>
      <c r="C88" s="57"/>
      <c r="D88" s="57"/>
      <c r="E88" s="53">
        <f t="shared" si="3"/>
        <v>0</v>
      </c>
      <c r="F88" s="41" t="str">
        <f t="shared" si="2"/>
        <v>项</v>
      </c>
    </row>
    <row r="89" ht="18.75" spans="1:6">
      <c r="A89" s="55" t="s">
        <v>1864</v>
      </c>
      <c r="B89" s="54" t="s">
        <v>1789</v>
      </c>
      <c r="C89" s="57"/>
      <c r="D89" s="57"/>
      <c r="E89" s="53">
        <f t="shared" si="3"/>
        <v>0</v>
      </c>
      <c r="F89" s="41" t="str">
        <f t="shared" si="2"/>
        <v>项</v>
      </c>
    </row>
    <row r="90" ht="18.75" spans="1:6">
      <c r="A90" s="55" t="s">
        <v>1865</v>
      </c>
      <c r="B90" s="54" t="s">
        <v>1795</v>
      </c>
      <c r="C90" s="57"/>
      <c r="D90" s="57"/>
      <c r="E90" s="53">
        <f t="shared" si="3"/>
        <v>0</v>
      </c>
      <c r="F90" s="41" t="str">
        <f t="shared" si="2"/>
        <v>项</v>
      </c>
    </row>
    <row r="91" ht="18.75" spans="1:6">
      <c r="A91" s="55" t="s">
        <v>1866</v>
      </c>
      <c r="B91" s="54" t="s">
        <v>1799</v>
      </c>
      <c r="C91" s="57"/>
      <c r="D91" s="57"/>
      <c r="E91" s="53">
        <f t="shared" si="3"/>
        <v>0</v>
      </c>
      <c r="F91" s="41" t="str">
        <f t="shared" si="2"/>
        <v>项</v>
      </c>
    </row>
    <row r="92" ht="18.75" spans="1:6">
      <c r="A92" s="55" t="s">
        <v>1867</v>
      </c>
      <c r="B92" s="54" t="s">
        <v>1801</v>
      </c>
      <c r="C92" s="57"/>
      <c r="D92" s="57"/>
      <c r="E92" s="53">
        <f t="shared" si="3"/>
        <v>0</v>
      </c>
      <c r="F92" s="41" t="str">
        <f t="shared" si="2"/>
        <v>项</v>
      </c>
    </row>
    <row r="93" ht="37.5" spans="1:6">
      <c r="A93" s="55" t="s">
        <v>1868</v>
      </c>
      <c r="B93" s="54" t="s">
        <v>1869</v>
      </c>
      <c r="C93" s="57"/>
      <c r="D93" s="57"/>
      <c r="E93" s="53">
        <f t="shared" si="3"/>
        <v>0</v>
      </c>
      <c r="F93" s="41" t="str">
        <f t="shared" si="2"/>
        <v>项</v>
      </c>
    </row>
    <row r="94" ht="18.75" spans="1:6">
      <c r="A94" s="51" t="s">
        <v>1870</v>
      </c>
      <c r="B94" s="59" t="s">
        <v>1871</v>
      </c>
      <c r="C94" s="53">
        <f>SUM(C95,C100,C105,C110,C113)</f>
        <v>200</v>
      </c>
      <c r="D94" s="53">
        <f>SUM(D95,D100,D105,D110,D113)</f>
        <v>-200</v>
      </c>
      <c r="E94" s="53">
        <f t="shared" si="3"/>
        <v>0</v>
      </c>
      <c r="F94" s="41" t="str">
        <f t="shared" si="2"/>
        <v>类</v>
      </c>
    </row>
    <row r="95" ht="18.75" spans="1:6">
      <c r="A95" s="51" t="s">
        <v>1872</v>
      </c>
      <c r="B95" s="56" t="s">
        <v>1873</v>
      </c>
      <c r="C95" s="53">
        <f>SUM(C96:C99)</f>
        <v>200</v>
      </c>
      <c r="D95" s="53">
        <f>SUM(D96:D99)</f>
        <v>-200</v>
      </c>
      <c r="E95" s="53">
        <f t="shared" si="3"/>
        <v>0</v>
      </c>
      <c r="F95" s="41" t="str">
        <f t="shared" si="2"/>
        <v>款</v>
      </c>
    </row>
    <row r="96" ht="18.75" spans="1:6">
      <c r="A96" s="55" t="s">
        <v>1874</v>
      </c>
      <c r="B96" s="54" t="s">
        <v>1750</v>
      </c>
      <c r="C96" s="57">
        <v>200</v>
      </c>
      <c r="D96" s="58">
        <v>-200</v>
      </c>
      <c r="E96" s="53">
        <f t="shared" si="3"/>
        <v>0</v>
      </c>
      <c r="F96" s="41" t="str">
        <f t="shared" si="2"/>
        <v>项</v>
      </c>
    </row>
    <row r="97" ht="18.75" spans="1:6">
      <c r="A97" s="55" t="s">
        <v>1875</v>
      </c>
      <c r="B97" s="56" t="s">
        <v>1876</v>
      </c>
      <c r="C97" s="57"/>
      <c r="D97" s="57"/>
      <c r="E97" s="53">
        <f t="shared" si="3"/>
        <v>0</v>
      </c>
      <c r="F97" s="41" t="str">
        <f t="shared" si="2"/>
        <v>项</v>
      </c>
    </row>
    <row r="98" ht="18.75" spans="1:6">
      <c r="A98" s="55" t="s">
        <v>1877</v>
      </c>
      <c r="B98" s="56" t="s">
        <v>1878</v>
      </c>
      <c r="C98" s="57"/>
      <c r="D98" s="57"/>
      <c r="E98" s="53">
        <f t="shared" si="3"/>
        <v>0</v>
      </c>
      <c r="F98" s="41" t="str">
        <f t="shared" si="2"/>
        <v>项</v>
      </c>
    </row>
    <row r="99" ht="18.75" spans="1:6">
      <c r="A99" s="55" t="s">
        <v>1879</v>
      </c>
      <c r="B99" s="56" t="s">
        <v>1880</v>
      </c>
      <c r="C99" s="57"/>
      <c r="D99" s="57"/>
      <c r="E99" s="53">
        <f t="shared" si="3"/>
        <v>0</v>
      </c>
      <c r="F99" s="41" t="str">
        <f t="shared" si="2"/>
        <v>项</v>
      </c>
    </row>
    <row r="100" ht="18.75" spans="1:6">
      <c r="A100" s="51" t="s">
        <v>1881</v>
      </c>
      <c r="B100" s="56" t="s">
        <v>1882</v>
      </c>
      <c r="C100" s="53">
        <f>SUM(C101:C104)</f>
        <v>0</v>
      </c>
      <c r="D100" s="53">
        <f>SUM(D101:D104)</f>
        <v>0</v>
      </c>
      <c r="E100" s="53">
        <f t="shared" si="3"/>
        <v>0</v>
      </c>
      <c r="F100" s="41" t="str">
        <f t="shared" si="2"/>
        <v>款</v>
      </c>
    </row>
    <row r="101" ht="18.75" spans="1:6">
      <c r="A101" s="55" t="s">
        <v>1883</v>
      </c>
      <c r="B101" s="54" t="s">
        <v>1750</v>
      </c>
      <c r="C101" s="57"/>
      <c r="D101" s="57"/>
      <c r="E101" s="53">
        <f t="shared" si="3"/>
        <v>0</v>
      </c>
      <c r="F101" s="41" t="str">
        <f t="shared" si="2"/>
        <v>项</v>
      </c>
    </row>
    <row r="102" ht="18.75" spans="1:6">
      <c r="A102" s="55" t="s">
        <v>1884</v>
      </c>
      <c r="B102" s="54" t="s">
        <v>1876</v>
      </c>
      <c r="C102" s="57"/>
      <c r="D102" s="57"/>
      <c r="E102" s="53">
        <f t="shared" si="3"/>
        <v>0</v>
      </c>
      <c r="F102" s="41" t="str">
        <f t="shared" si="2"/>
        <v>项</v>
      </c>
    </row>
    <row r="103" ht="18.75" spans="1:6">
      <c r="A103" s="55" t="s">
        <v>1885</v>
      </c>
      <c r="B103" s="56" t="s">
        <v>1886</v>
      </c>
      <c r="C103" s="57"/>
      <c r="D103" s="57"/>
      <c r="E103" s="53">
        <f t="shared" si="3"/>
        <v>0</v>
      </c>
      <c r="F103" s="41" t="str">
        <f t="shared" si="2"/>
        <v>项</v>
      </c>
    </row>
    <row r="104" ht="18.75" spans="1:6">
      <c r="A104" s="55" t="s">
        <v>1887</v>
      </c>
      <c r="B104" s="54" t="s">
        <v>1888</v>
      </c>
      <c r="C104" s="57"/>
      <c r="D104" s="57"/>
      <c r="E104" s="53">
        <f t="shared" si="3"/>
        <v>0</v>
      </c>
      <c r="F104" s="41" t="str">
        <f t="shared" si="2"/>
        <v>项</v>
      </c>
    </row>
    <row r="105" ht="18.75" spans="1:6">
      <c r="A105" s="51" t="s">
        <v>1889</v>
      </c>
      <c r="B105" s="56" t="s">
        <v>1890</v>
      </c>
      <c r="C105" s="53">
        <f>SUM(C106:C109)</f>
        <v>0</v>
      </c>
      <c r="D105" s="53">
        <f>SUM(D106:D109)</f>
        <v>0</v>
      </c>
      <c r="E105" s="53">
        <f t="shared" si="3"/>
        <v>0</v>
      </c>
      <c r="F105" s="41" t="str">
        <f t="shared" si="2"/>
        <v>款</v>
      </c>
    </row>
    <row r="106" ht="18.75" spans="1:6">
      <c r="A106" s="55" t="s">
        <v>1891</v>
      </c>
      <c r="B106" s="56" t="s">
        <v>1892</v>
      </c>
      <c r="C106" s="57"/>
      <c r="D106" s="57"/>
      <c r="E106" s="53">
        <f t="shared" si="3"/>
        <v>0</v>
      </c>
      <c r="F106" s="41" t="str">
        <f t="shared" si="2"/>
        <v>项</v>
      </c>
    </row>
    <row r="107" ht="18.75" spans="1:6">
      <c r="A107" s="55" t="s">
        <v>1893</v>
      </c>
      <c r="B107" s="56" t="s">
        <v>1894</v>
      </c>
      <c r="C107" s="57"/>
      <c r="D107" s="57"/>
      <c r="E107" s="53">
        <f t="shared" si="3"/>
        <v>0</v>
      </c>
      <c r="F107" s="41" t="str">
        <f t="shared" si="2"/>
        <v>项</v>
      </c>
    </row>
    <row r="108" ht="18.75" spans="1:6">
      <c r="A108" s="55" t="s">
        <v>1895</v>
      </c>
      <c r="B108" s="56" t="s">
        <v>1896</v>
      </c>
      <c r="C108" s="57"/>
      <c r="D108" s="57"/>
      <c r="E108" s="53">
        <f t="shared" si="3"/>
        <v>0</v>
      </c>
      <c r="F108" s="41" t="str">
        <f t="shared" si="2"/>
        <v>项</v>
      </c>
    </row>
    <row r="109" ht="18.75" spans="1:6">
      <c r="A109" s="55" t="s">
        <v>1897</v>
      </c>
      <c r="B109" s="54" t="s">
        <v>1898</v>
      </c>
      <c r="C109" s="57"/>
      <c r="D109" s="57"/>
      <c r="E109" s="53">
        <f t="shared" si="3"/>
        <v>0</v>
      </c>
      <c r="F109" s="41" t="str">
        <f t="shared" si="2"/>
        <v>项</v>
      </c>
    </row>
    <row r="110" ht="37.5" spans="1:6">
      <c r="A110" s="51" t="s">
        <v>1899</v>
      </c>
      <c r="B110" s="56" t="s">
        <v>1900</v>
      </c>
      <c r="C110" s="53">
        <f>SUM(C111:C112)</f>
        <v>0</v>
      </c>
      <c r="D110" s="53">
        <f>SUM(D111:D112)</f>
        <v>0</v>
      </c>
      <c r="E110" s="53">
        <f t="shared" si="3"/>
        <v>0</v>
      </c>
      <c r="F110" s="41" t="str">
        <f t="shared" si="2"/>
        <v>款</v>
      </c>
    </row>
    <row r="111" ht="18.75" spans="1:6">
      <c r="A111" s="61" t="s">
        <v>1901</v>
      </c>
      <c r="B111" s="56" t="s">
        <v>1750</v>
      </c>
      <c r="C111" s="57"/>
      <c r="D111" s="57"/>
      <c r="E111" s="53">
        <f t="shared" si="3"/>
        <v>0</v>
      </c>
      <c r="F111" s="41" t="str">
        <f t="shared" si="2"/>
        <v>项</v>
      </c>
    </row>
    <row r="112" ht="37.5" spans="1:6">
      <c r="A112" s="55" t="s">
        <v>1902</v>
      </c>
      <c r="B112" s="56" t="s">
        <v>1903</v>
      </c>
      <c r="C112" s="57"/>
      <c r="D112" s="57"/>
      <c r="E112" s="53">
        <f t="shared" si="3"/>
        <v>0</v>
      </c>
      <c r="F112" s="41" t="str">
        <f t="shared" si="2"/>
        <v>项</v>
      </c>
    </row>
    <row r="113" ht="37.5" spans="1:6">
      <c r="A113" s="51" t="s">
        <v>1904</v>
      </c>
      <c r="B113" s="56" t="s">
        <v>1905</v>
      </c>
      <c r="C113" s="53">
        <f>SUM(C114:C117)</f>
        <v>0</v>
      </c>
      <c r="D113" s="53">
        <f>SUM(D114:D117)</f>
        <v>0</v>
      </c>
      <c r="E113" s="53">
        <f t="shared" si="3"/>
        <v>0</v>
      </c>
      <c r="F113" s="41" t="str">
        <f t="shared" si="2"/>
        <v>款</v>
      </c>
    </row>
    <row r="114" ht="18.75" spans="1:6">
      <c r="A114" s="55" t="s">
        <v>1906</v>
      </c>
      <c r="B114" s="54" t="s">
        <v>1892</v>
      </c>
      <c r="C114" s="57"/>
      <c r="D114" s="57"/>
      <c r="E114" s="53">
        <f t="shared" si="3"/>
        <v>0</v>
      </c>
      <c r="F114" s="41" t="str">
        <f t="shared" si="2"/>
        <v>项</v>
      </c>
    </row>
    <row r="115" ht="18.75" spans="1:6">
      <c r="A115" s="62" t="s">
        <v>1907</v>
      </c>
      <c r="B115" s="56" t="s">
        <v>1894</v>
      </c>
      <c r="C115" s="57"/>
      <c r="D115" s="57"/>
      <c r="E115" s="53">
        <f t="shared" si="3"/>
        <v>0</v>
      </c>
      <c r="F115" s="41" t="str">
        <f t="shared" si="2"/>
        <v>项</v>
      </c>
    </row>
    <row r="116" ht="18.75" spans="1:6">
      <c r="A116" s="62" t="s">
        <v>1908</v>
      </c>
      <c r="B116" s="56" t="s">
        <v>1896</v>
      </c>
      <c r="C116" s="57"/>
      <c r="D116" s="57"/>
      <c r="E116" s="53">
        <f t="shared" si="3"/>
        <v>0</v>
      </c>
      <c r="F116" s="41" t="str">
        <f t="shared" si="2"/>
        <v>项</v>
      </c>
    </row>
    <row r="117" ht="37.5" spans="1:6">
      <c r="A117" s="62" t="s">
        <v>1909</v>
      </c>
      <c r="B117" s="56" t="s">
        <v>1910</v>
      </c>
      <c r="C117" s="57"/>
      <c r="D117" s="57"/>
      <c r="E117" s="53">
        <f t="shared" si="3"/>
        <v>0</v>
      </c>
      <c r="F117" s="41" t="str">
        <f t="shared" si="2"/>
        <v>项</v>
      </c>
    </row>
    <row r="118" ht="18.75" spans="1:6">
      <c r="A118" s="63" t="s">
        <v>1911</v>
      </c>
      <c r="B118" s="59" t="s">
        <v>1912</v>
      </c>
      <c r="C118" s="53">
        <f>SUM(C119,C124,C129,C134,C143,C150,C159,C162,C165:C166)</f>
        <v>0</v>
      </c>
      <c r="D118" s="53">
        <f>SUM(D119,D124,D129,D134,D143,D150,D159,D162,D165:D166)</f>
        <v>0</v>
      </c>
      <c r="E118" s="53">
        <f t="shared" si="3"/>
        <v>0</v>
      </c>
      <c r="F118" s="41" t="str">
        <f t="shared" si="2"/>
        <v>类</v>
      </c>
    </row>
    <row r="119" ht="37.5" spans="1:6">
      <c r="A119" s="51" t="s">
        <v>1913</v>
      </c>
      <c r="B119" s="54" t="s">
        <v>1914</v>
      </c>
      <c r="C119" s="53">
        <f>SUM(C120:C123)</f>
        <v>0</v>
      </c>
      <c r="D119" s="53">
        <f>SUM(D120:D123)</f>
        <v>0</v>
      </c>
      <c r="E119" s="53">
        <f t="shared" si="3"/>
        <v>0</v>
      </c>
      <c r="F119" s="41" t="str">
        <f t="shared" si="2"/>
        <v>款</v>
      </c>
    </row>
    <row r="120" ht="18.75" spans="1:6">
      <c r="A120" s="62" t="s">
        <v>1915</v>
      </c>
      <c r="B120" s="56" t="s">
        <v>1916</v>
      </c>
      <c r="C120" s="57"/>
      <c r="D120" s="57"/>
      <c r="E120" s="53">
        <f t="shared" si="3"/>
        <v>0</v>
      </c>
      <c r="F120" s="41" t="str">
        <f t="shared" si="2"/>
        <v>项</v>
      </c>
    </row>
    <row r="121" ht="18.75" spans="1:6">
      <c r="A121" s="62" t="s">
        <v>1917</v>
      </c>
      <c r="B121" s="56" t="s">
        <v>1918</v>
      </c>
      <c r="C121" s="57"/>
      <c r="D121" s="57"/>
      <c r="E121" s="53">
        <f t="shared" si="3"/>
        <v>0</v>
      </c>
      <c r="F121" s="41" t="str">
        <f t="shared" si="2"/>
        <v>项</v>
      </c>
    </row>
    <row r="122" ht="18.75" spans="1:6">
      <c r="A122" s="62" t="s">
        <v>1919</v>
      </c>
      <c r="B122" s="56" t="s">
        <v>1920</v>
      </c>
      <c r="C122" s="57"/>
      <c r="D122" s="57"/>
      <c r="E122" s="53">
        <f t="shared" si="3"/>
        <v>0</v>
      </c>
      <c r="F122" s="41" t="str">
        <f t="shared" si="2"/>
        <v>项</v>
      </c>
    </row>
    <row r="123" ht="37.5" spans="1:6">
      <c r="A123" s="62" t="s">
        <v>1921</v>
      </c>
      <c r="B123" s="56" t="s">
        <v>1922</v>
      </c>
      <c r="C123" s="57"/>
      <c r="D123" s="57"/>
      <c r="E123" s="53">
        <f t="shared" si="3"/>
        <v>0</v>
      </c>
      <c r="F123" s="41" t="str">
        <f t="shared" si="2"/>
        <v>项</v>
      </c>
    </row>
    <row r="124" ht="18.75" spans="1:6">
      <c r="A124" s="63" t="s">
        <v>1923</v>
      </c>
      <c r="B124" s="56" t="s">
        <v>1924</v>
      </c>
      <c r="C124" s="53">
        <f>SUM(C125:C128)</f>
        <v>0</v>
      </c>
      <c r="D124" s="53">
        <f>SUM(D125:D128)</f>
        <v>0</v>
      </c>
      <c r="E124" s="53">
        <f t="shared" si="3"/>
        <v>0</v>
      </c>
      <c r="F124" s="41" t="str">
        <f t="shared" si="2"/>
        <v>款</v>
      </c>
    </row>
    <row r="125" ht="18.75" spans="1:6">
      <c r="A125" s="62" t="s">
        <v>1925</v>
      </c>
      <c r="B125" s="56" t="s">
        <v>1920</v>
      </c>
      <c r="C125" s="57"/>
      <c r="D125" s="57"/>
      <c r="E125" s="53">
        <f t="shared" si="3"/>
        <v>0</v>
      </c>
      <c r="F125" s="41" t="str">
        <f t="shared" si="2"/>
        <v>项</v>
      </c>
    </row>
    <row r="126" ht="18.75" spans="1:6">
      <c r="A126" s="62" t="s">
        <v>1926</v>
      </c>
      <c r="B126" s="56" t="s">
        <v>1927</v>
      </c>
      <c r="C126" s="57"/>
      <c r="D126" s="57"/>
      <c r="E126" s="53">
        <f t="shared" si="3"/>
        <v>0</v>
      </c>
      <c r="F126" s="41" t="str">
        <f t="shared" si="2"/>
        <v>项</v>
      </c>
    </row>
    <row r="127" ht="18.75" spans="1:6">
      <c r="A127" s="55" t="s">
        <v>1928</v>
      </c>
      <c r="B127" s="56" t="s">
        <v>1929</v>
      </c>
      <c r="C127" s="57"/>
      <c r="D127" s="57"/>
      <c r="E127" s="53">
        <f t="shared" si="3"/>
        <v>0</v>
      </c>
      <c r="F127" s="41" t="str">
        <f t="shared" si="2"/>
        <v>项</v>
      </c>
    </row>
    <row r="128" ht="18.75" spans="1:6">
      <c r="A128" s="55" t="s">
        <v>1930</v>
      </c>
      <c r="B128" s="54" t="s">
        <v>1931</v>
      </c>
      <c r="C128" s="57"/>
      <c r="D128" s="57"/>
      <c r="E128" s="53">
        <f t="shared" si="3"/>
        <v>0</v>
      </c>
      <c r="F128" s="41" t="str">
        <f t="shared" si="2"/>
        <v>项</v>
      </c>
    </row>
    <row r="129" ht="18.75" spans="1:6">
      <c r="A129" s="51" t="s">
        <v>1932</v>
      </c>
      <c r="B129" s="56" t="s">
        <v>1933</v>
      </c>
      <c r="C129" s="53">
        <f>SUM(C130:C133)</f>
        <v>0</v>
      </c>
      <c r="D129" s="53">
        <f>SUM(D130:D133)</f>
        <v>0</v>
      </c>
      <c r="E129" s="53">
        <f t="shared" si="3"/>
        <v>0</v>
      </c>
      <c r="F129" s="41" t="str">
        <f t="shared" si="2"/>
        <v>款</v>
      </c>
    </row>
    <row r="130" ht="18.75" spans="1:6">
      <c r="A130" s="55" t="s">
        <v>1934</v>
      </c>
      <c r="B130" s="56" t="s">
        <v>1935</v>
      </c>
      <c r="C130" s="57"/>
      <c r="D130" s="57"/>
      <c r="E130" s="53">
        <f t="shared" si="3"/>
        <v>0</v>
      </c>
      <c r="F130" s="41" t="str">
        <f t="shared" si="2"/>
        <v>项</v>
      </c>
    </row>
    <row r="131" ht="18.75" spans="1:6">
      <c r="A131" s="55" t="s">
        <v>1936</v>
      </c>
      <c r="B131" s="56" t="s">
        <v>1937</v>
      </c>
      <c r="C131" s="57"/>
      <c r="D131" s="57"/>
      <c r="E131" s="53">
        <f t="shared" si="3"/>
        <v>0</v>
      </c>
      <c r="F131" s="41" t="str">
        <f t="shared" si="2"/>
        <v>项</v>
      </c>
    </row>
    <row r="132" ht="18.75" spans="1:6">
      <c r="A132" s="55" t="s">
        <v>1938</v>
      </c>
      <c r="B132" s="56" t="s">
        <v>1939</v>
      </c>
      <c r="C132" s="57"/>
      <c r="D132" s="57"/>
      <c r="E132" s="53">
        <f t="shared" si="3"/>
        <v>0</v>
      </c>
      <c r="F132" s="41" t="str">
        <f t="shared" ref="F132:F175" si="4">IF(LEN(A132)=3,"类",IF(LEN(A132)=5,"款","项"))</f>
        <v>项</v>
      </c>
    </row>
    <row r="133" ht="18.75" spans="1:6">
      <c r="A133" s="55" t="s">
        <v>1940</v>
      </c>
      <c r="B133" s="56" t="s">
        <v>1941</v>
      </c>
      <c r="C133" s="57"/>
      <c r="D133" s="57"/>
      <c r="E133" s="53">
        <f t="shared" ref="E133:E196" si="5">C133+D133</f>
        <v>0</v>
      </c>
      <c r="F133" s="41" t="str">
        <f t="shared" si="4"/>
        <v>项</v>
      </c>
    </row>
    <row r="134" ht="18.75" spans="1:6">
      <c r="A134" s="51" t="s">
        <v>1942</v>
      </c>
      <c r="B134" s="56" t="s">
        <v>1943</v>
      </c>
      <c r="C134" s="53">
        <f>SUM(C135:C142)</f>
        <v>0</v>
      </c>
      <c r="D134" s="53">
        <f>SUM(D135:D142)</f>
        <v>0</v>
      </c>
      <c r="E134" s="53">
        <f t="shared" si="5"/>
        <v>0</v>
      </c>
      <c r="F134" s="41" t="str">
        <f t="shared" si="4"/>
        <v>款</v>
      </c>
    </row>
    <row r="135" ht="18.75" spans="1:6">
      <c r="A135" s="55" t="s">
        <v>1944</v>
      </c>
      <c r="B135" s="54" t="s">
        <v>1945</v>
      </c>
      <c r="C135" s="57"/>
      <c r="D135" s="57"/>
      <c r="E135" s="53">
        <f t="shared" si="5"/>
        <v>0</v>
      </c>
      <c r="F135" s="41" t="str">
        <f t="shared" si="4"/>
        <v>项</v>
      </c>
    </row>
    <row r="136" ht="18.75" spans="1:6">
      <c r="A136" s="55" t="s">
        <v>1946</v>
      </c>
      <c r="B136" s="56" t="s">
        <v>1947</v>
      </c>
      <c r="C136" s="57"/>
      <c r="D136" s="57"/>
      <c r="E136" s="53">
        <f t="shared" si="5"/>
        <v>0</v>
      </c>
      <c r="F136" s="41" t="str">
        <f t="shared" si="4"/>
        <v>项</v>
      </c>
    </row>
    <row r="137" ht="18.75" spans="1:6">
      <c r="A137" s="55" t="s">
        <v>1948</v>
      </c>
      <c r="B137" s="56" t="s">
        <v>1949</v>
      </c>
      <c r="C137" s="57"/>
      <c r="D137" s="57"/>
      <c r="E137" s="53">
        <f t="shared" si="5"/>
        <v>0</v>
      </c>
      <c r="F137" s="41" t="str">
        <f t="shared" si="4"/>
        <v>项</v>
      </c>
    </row>
    <row r="138" ht="18.75" spans="1:6">
      <c r="A138" s="55" t="s">
        <v>1950</v>
      </c>
      <c r="B138" s="56" t="s">
        <v>1951</v>
      </c>
      <c r="C138" s="57"/>
      <c r="D138" s="57"/>
      <c r="E138" s="53">
        <f t="shared" si="5"/>
        <v>0</v>
      </c>
      <c r="F138" s="41" t="str">
        <f t="shared" si="4"/>
        <v>项</v>
      </c>
    </row>
    <row r="139" ht="18.75" spans="1:6">
      <c r="A139" s="55" t="s">
        <v>1952</v>
      </c>
      <c r="B139" s="56" t="s">
        <v>1953</v>
      </c>
      <c r="C139" s="57"/>
      <c r="D139" s="57"/>
      <c r="E139" s="53">
        <f t="shared" si="5"/>
        <v>0</v>
      </c>
      <c r="F139" s="41" t="str">
        <f t="shared" si="4"/>
        <v>项</v>
      </c>
    </row>
    <row r="140" ht="18.75" spans="1:6">
      <c r="A140" s="55" t="s">
        <v>1954</v>
      </c>
      <c r="B140" s="56" t="s">
        <v>1955</v>
      </c>
      <c r="C140" s="57"/>
      <c r="D140" s="57"/>
      <c r="E140" s="53">
        <f t="shared" si="5"/>
        <v>0</v>
      </c>
      <c r="F140" s="41" t="str">
        <f t="shared" si="4"/>
        <v>项</v>
      </c>
    </row>
    <row r="141" ht="18.75" spans="1:6">
      <c r="A141" s="55" t="s">
        <v>1956</v>
      </c>
      <c r="B141" s="56" t="s">
        <v>1957</v>
      </c>
      <c r="C141" s="57"/>
      <c r="D141" s="57"/>
      <c r="E141" s="53">
        <f t="shared" si="5"/>
        <v>0</v>
      </c>
      <c r="F141" s="41" t="str">
        <f t="shared" si="4"/>
        <v>项</v>
      </c>
    </row>
    <row r="142" ht="18.75" spans="1:6">
      <c r="A142" s="55" t="s">
        <v>1958</v>
      </c>
      <c r="B142" s="56" t="s">
        <v>1959</v>
      </c>
      <c r="C142" s="57"/>
      <c r="D142" s="57"/>
      <c r="E142" s="53">
        <f t="shared" si="5"/>
        <v>0</v>
      </c>
      <c r="F142" s="41" t="str">
        <f t="shared" si="4"/>
        <v>项</v>
      </c>
    </row>
    <row r="143" ht="18.75" spans="1:6">
      <c r="A143" s="51" t="s">
        <v>1960</v>
      </c>
      <c r="B143" s="56" t="s">
        <v>1961</v>
      </c>
      <c r="C143" s="53">
        <f>SUM(C144:C149)</f>
        <v>0</v>
      </c>
      <c r="D143" s="53">
        <f>SUM(D144:D149)</f>
        <v>0</v>
      </c>
      <c r="E143" s="53">
        <f t="shared" si="5"/>
        <v>0</v>
      </c>
      <c r="F143" s="41" t="str">
        <f t="shared" si="4"/>
        <v>款</v>
      </c>
    </row>
    <row r="144" ht="18.75" spans="1:6">
      <c r="A144" s="55" t="s">
        <v>1962</v>
      </c>
      <c r="B144" s="54" t="s">
        <v>1963</v>
      </c>
      <c r="C144" s="57"/>
      <c r="D144" s="57"/>
      <c r="E144" s="53">
        <f t="shared" si="5"/>
        <v>0</v>
      </c>
      <c r="F144" s="41" t="str">
        <f t="shared" si="4"/>
        <v>项</v>
      </c>
    </row>
    <row r="145" ht="18.75" spans="1:6">
      <c r="A145" s="55" t="s">
        <v>1964</v>
      </c>
      <c r="B145" s="54" t="s">
        <v>1965</v>
      </c>
      <c r="C145" s="57"/>
      <c r="D145" s="57"/>
      <c r="E145" s="53">
        <f t="shared" si="5"/>
        <v>0</v>
      </c>
      <c r="F145" s="41" t="str">
        <f t="shared" si="4"/>
        <v>项</v>
      </c>
    </row>
    <row r="146" ht="18.75" spans="1:6">
      <c r="A146" s="55" t="s">
        <v>1966</v>
      </c>
      <c r="B146" s="56" t="s">
        <v>1967</v>
      </c>
      <c r="C146" s="57"/>
      <c r="D146" s="57"/>
      <c r="E146" s="53">
        <f t="shared" si="5"/>
        <v>0</v>
      </c>
      <c r="F146" s="41" t="str">
        <f t="shared" si="4"/>
        <v>项</v>
      </c>
    </row>
    <row r="147" ht="18.75" spans="1:6">
      <c r="A147" s="55" t="s">
        <v>1968</v>
      </c>
      <c r="B147" s="56" t="s">
        <v>1969</v>
      </c>
      <c r="C147" s="57"/>
      <c r="D147" s="57"/>
      <c r="E147" s="53">
        <f t="shared" si="5"/>
        <v>0</v>
      </c>
      <c r="F147" s="41" t="str">
        <f t="shared" si="4"/>
        <v>项</v>
      </c>
    </row>
    <row r="148" ht="18.75" spans="1:6">
      <c r="A148" s="55" t="s">
        <v>1970</v>
      </c>
      <c r="B148" s="56" t="s">
        <v>1971</v>
      </c>
      <c r="C148" s="57"/>
      <c r="D148" s="57"/>
      <c r="E148" s="53">
        <f t="shared" si="5"/>
        <v>0</v>
      </c>
      <c r="F148" s="41" t="str">
        <f t="shared" si="4"/>
        <v>项</v>
      </c>
    </row>
    <row r="149" ht="18.75" spans="1:6">
      <c r="A149" s="55" t="s">
        <v>1972</v>
      </c>
      <c r="B149" s="56" t="s">
        <v>1973</v>
      </c>
      <c r="C149" s="57"/>
      <c r="D149" s="57"/>
      <c r="E149" s="53">
        <f t="shared" si="5"/>
        <v>0</v>
      </c>
      <c r="F149" s="41" t="str">
        <f t="shared" si="4"/>
        <v>项</v>
      </c>
    </row>
    <row r="150" ht="18.75" spans="1:6">
      <c r="A150" s="51" t="s">
        <v>1974</v>
      </c>
      <c r="B150" s="56" t="s">
        <v>1975</v>
      </c>
      <c r="C150" s="53">
        <f>SUM(C151:C158)</f>
        <v>0</v>
      </c>
      <c r="D150" s="53">
        <f>SUM(D151:D158)</f>
        <v>0</v>
      </c>
      <c r="E150" s="53">
        <f t="shared" si="5"/>
        <v>0</v>
      </c>
      <c r="F150" s="41" t="str">
        <f t="shared" si="4"/>
        <v>款</v>
      </c>
    </row>
    <row r="151" ht="18.75" spans="1:6">
      <c r="A151" s="55" t="s">
        <v>1976</v>
      </c>
      <c r="B151" s="56" t="s">
        <v>1977</v>
      </c>
      <c r="C151" s="57"/>
      <c r="D151" s="57"/>
      <c r="E151" s="53">
        <f t="shared" si="5"/>
        <v>0</v>
      </c>
      <c r="F151" s="41" t="str">
        <f t="shared" si="4"/>
        <v>项</v>
      </c>
    </row>
    <row r="152" ht="18.75" spans="1:6">
      <c r="A152" s="55" t="s">
        <v>1978</v>
      </c>
      <c r="B152" s="54" t="s">
        <v>1979</v>
      </c>
      <c r="C152" s="57"/>
      <c r="D152" s="57"/>
      <c r="E152" s="53">
        <f t="shared" si="5"/>
        <v>0</v>
      </c>
      <c r="F152" s="41" t="str">
        <f t="shared" si="4"/>
        <v>项</v>
      </c>
    </row>
    <row r="153" ht="18.75" spans="1:6">
      <c r="A153" s="55" t="s">
        <v>1980</v>
      </c>
      <c r="B153" s="56" t="s">
        <v>1981</v>
      </c>
      <c r="C153" s="57"/>
      <c r="D153" s="57"/>
      <c r="E153" s="53">
        <f t="shared" si="5"/>
        <v>0</v>
      </c>
      <c r="F153" s="41" t="str">
        <f t="shared" si="4"/>
        <v>项</v>
      </c>
    </row>
    <row r="154" ht="18.75" spans="1:6">
      <c r="A154" s="55" t="s">
        <v>1982</v>
      </c>
      <c r="B154" s="56" t="s">
        <v>1983</v>
      </c>
      <c r="C154" s="57"/>
      <c r="D154" s="57"/>
      <c r="E154" s="53">
        <f t="shared" si="5"/>
        <v>0</v>
      </c>
      <c r="F154" s="41" t="str">
        <f t="shared" si="4"/>
        <v>项</v>
      </c>
    </row>
    <row r="155" ht="18.75" spans="1:6">
      <c r="A155" s="61" t="s">
        <v>1984</v>
      </c>
      <c r="B155" s="56" t="s">
        <v>1985</v>
      </c>
      <c r="C155" s="57"/>
      <c r="D155" s="57"/>
      <c r="E155" s="53">
        <f t="shared" si="5"/>
        <v>0</v>
      </c>
      <c r="F155" s="41" t="str">
        <f t="shared" si="4"/>
        <v>项</v>
      </c>
    </row>
    <row r="156" ht="18.75" spans="1:6">
      <c r="A156" s="55" t="s">
        <v>1986</v>
      </c>
      <c r="B156" s="56" t="s">
        <v>1987</v>
      </c>
      <c r="C156" s="57"/>
      <c r="D156" s="57"/>
      <c r="E156" s="53">
        <f t="shared" si="5"/>
        <v>0</v>
      </c>
      <c r="F156" s="41" t="str">
        <f t="shared" si="4"/>
        <v>项</v>
      </c>
    </row>
    <row r="157" ht="18.75" spans="1:6">
      <c r="A157" s="55" t="s">
        <v>1988</v>
      </c>
      <c r="B157" s="56" t="s">
        <v>1989</v>
      </c>
      <c r="C157" s="57"/>
      <c r="D157" s="57"/>
      <c r="E157" s="53">
        <f t="shared" si="5"/>
        <v>0</v>
      </c>
      <c r="F157" s="41" t="str">
        <f t="shared" si="4"/>
        <v>项</v>
      </c>
    </row>
    <row r="158" ht="18.75" spans="1:6">
      <c r="A158" s="55" t="s">
        <v>1990</v>
      </c>
      <c r="B158" s="54" t="s">
        <v>1991</v>
      </c>
      <c r="C158" s="57"/>
      <c r="D158" s="57"/>
      <c r="E158" s="53">
        <f t="shared" si="5"/>
        <v>0</v>
      </c>
      <c r="F158" s="41" t="str">
        <f t="shared" si="4"/>
        <v>项</v>
      </c>
    </row>
    <row r="159" ht="37.5" spans="1:6">
      <c r="A159" s="51" t="s">
        <v>1992</v>
      </c>
      <c r="B159" s="56" t="s">
        <v>1993</v>
      </c>
      <c r="C159" s="53">
        <f>SUM(C160:C161)</f>
        <v>0</v>
      </c>
      <c r="D159" s="53">
        <f>SUM(D160:D161)</f>
        <v>0</v>
      </c>
      <c r="E159" s="53">
        <f t="shared" si="5"/>
        <v>0</v>
      </c>
      <c r="F159" s="41" t="str">
        <f t="shared" si="4"/>
        <v>款</v>
      </c>
    </row>
    <row r="160" ht="18.75" spans="1:6">
      <c r="A160" s="55" t="s">
        <v>1994</v>
      </c>
      <c r="B160" s="56" t="s">
        <v>1916</v>
      </c>
      <c r="C160" s="57"/>
      <c r="D160" s="57"/>
      <c r="E160" s="53">
        <f t="shared" si="5"/>
        <v>0</v>
      </c>
      <c r="F160" s="41" t="str">
        <f t="shared" si="4"/>
        <v>项</v>
      </c>
    </row>
    <row r="161" ht="37.5" spans="1:6">
      <c r="A161" s="55" t="s">
        <v>1995</v>
      </c>
      <c r="B161" s="54" t="s">
        <v>1996</v>
      </c>
      <c r="C161" s="57"/>
      <c r="D161" s="57"/>
      <c r="E161" s="53">
        <f t="shared" si="5"/>
        <v>0</v>
      </c>
      <c r="F161" s="41" t="str">
        <f t="shared" si="4"/>
        <v>项</v>
      </c>
    </row>
    <row r="162" ht="18.75" spans="1:6">
      <c r="A162" s="51" t="s">
        <v>1997</v>
      </c>
      <c r="B162" s="54" t="s">
        <v>1998</v>
      </c>
      <c r="C162" s="53">
        <f>SUM(C163:C164)</f>
        <v>0</v>
      </c>
      <c r="D162" s="53">
        <f>SUM(D163:D164)</f>
        <v>0</v>
      </c>
      <c r="E162" s="53">
        <f t="shared" si="5"/>
        <v>0</v>
      </c>
      <c r="F162" s="41" t="str">
        <f t="shared" si="4"/>
        <v>款</v>
      </c>
    </row>
    <row r="163" ht="18.75" spans="1:6">
      <c r="A163" s="55" t="s">
        <v>1999</v>
      </c>
      <c r="B163" s="56" t="s">
        <v>1916</v>
      </c>
      <c r="C163" s="57"/>
      <c r="D163" s="57"/>
      <c r="E163" s="53">
        <f t="shared" si="5"/>
        <v>0</v>
      </c>
      <c r="F163" s="41" t="str">
        <f t="shared" si="4"/>
        <v>项</v>
      </c>
    </row>
    <row r="164" ht="37.5" spans="1:6">
      <c r="A164" s="62" t="s">
        <v>2000</v>
      </c>
      <c r="B164" s="56" t="s">
        <v>2001</v>
      </c>
      <c r="C164" s="57"/>
      <c r="D164" s="57"/>
      <c r="E164" s="53">
        <f t="shared" si="5"/>
        <v>0</v>
      </c>
      <c r="F164" s="41" t="str">
        <f t="shared" si="4"/>
        <v>项</v>
      </c>
    </row>
    <row r="165" ht="18.75" spans="1:6">
      <c r="A165" s="55" t="s">
        <v>2002</v>
      </c>
      <c r="B165" s="56" t="s">
        <v>2003</v>
      </c>
      <c r="C165" s="53"/>
      <c r="D165" s="53"/>
      <c r="E165" s="53">
        <f t="shared" si="5"/>
        <v>0</v>
      </c>
      <c r="F165" s="41" t="str">
        <f t="shared" si="4"/>
        <v>款</v>
      </c>
    </row>
    <row r="166" ht="18.75" spans="1:6">
      <c r="A166" s="51" t="s">
        <v>2004</v>
      </c>
      <c r="B166" s="56" t="s">
        <v>2005</v>
      </c>
      <c r="C166" s="53">
        <f>SUM(C167:C169)</f>
        <v>0</v>
      </c>
      <c r="D166" s="53">
        <f>SUM(D167:D169)</f>
        <v>0</v>
      </c>
      <c r="E166" s="53">
        <f t="shared" si="5"/>
        <v>0</v>
      </c>
      <c r="F166" s="41" t="str">
        <f t="shared" si="4"/>
        <v>款</v>
      </c>
    </row>
    <row r="167" ht="18.75" spans="1:6">
      <c r="A167" s="64" t="s">
        <v>2006</v>
      </c>
      <c r="B167" s="56" t="s">
        <v>1935</v>
      </c>
      <c r="C167" s="57"/>
      <c r="D167" s="57"/>
      <c r="E167" s="53">
        <f t="shared" si="5"/>
        <v>0</v>
      </c>
      <c r="F167" s="41" t="str">
        <f t="shared" si="4"/>
        <v>项</v>
      </c>
    </row>
    <row r="168" ht="18.75" spans="1:6">
      <c r="A168" s="55" t="s">
        <v>2007</v>
      </c>
      <c r="B168" s="54" t="s">
        <v>1939</v>
      </c>
      <c r="C168" s="57"/>
      <c r="D168" s="57"/>
      <c r="E168" s="53">
        <f t="shared" si="5"/>
        <v>0</v>
      </c>
      <c r="F168" s="41" t="str">
        <f t="shared" si="4"/>
        <v>项</v>
      </c>
    </row>
    <row r="169" ht="37.5" spans="1:6">
      <c r="A169" s="55" t="s">
        <v>2008</v>
      </c>
      <c r="B169" s="65" t="s">
        <v>2009</v>
      </c>
      <c r="C169" s="57"/>
      <c r="D169" s="57"/>
      <c r="E169" s="53">
        <f t="shared" si="5"/>
        <v>0</v>
      </c>
      <c r="F169" s="41" t="str">
        <f t="shared" si="4"/>
        <v>项</v>
      </c>
    </row>
    <row r="170" ht="18.75" spans="1:6">
      <c r="A170" s="66" t="s">
        <v>2010</v>
      </c>
      <c r="B170" s="67" t="s">
        <v>2011</v>
      </c>
      <c r="C170" s="53">
        <f>SUM(C171)</f>
        <v>0</v>
      </c>
      <c r="D170" s="53">
        <f>SUM(D171)</f>
        <v>0</v>
      </c>
      <c r="E170" s="53">
        <f t="shared" si="5"/>
        <v>0</v>
      </c>
      <c r="F170" s="41" t="str">
        <f t="shared" si="4"/>
        <v>类</v>
      </c>
    </row>
    <row r="171" ht="18.75" spans="1:6">
      <c r="A171" s="66" t="s">
        <v>2012</v>
      </c>
      <c r="B171" s="65" t="s">
        <v>2013</v>
      </c>
      <c r="C171" s="53">
        <f>SUM(C172:C173)</f>
        <v>0</v>
      </c>
      <c r="D171" s="53">
        <f>SUM(D172:D173)</f>
        <v>0</v>
      </c>
      <c r="E171" s="53">
        <f t="shared" si="5"/>
        <v>0</v>
      </c>
      <c r="F171" s="41" t="str">
        <f t="shared" si="4"/>
        <v>款</v>
      </c>
    </row>
    <row r="172" ht="18.75" spans="1:6">
      <c r="A172" s="61" t="s">
        <v>2014</v>
      </c>
      <c r="B172" s="65" t="s">
        <v>2015</v>
      </c>
      <c r="C172" s="57"/>
      <c r="D172" s="57"/>
      <c r="E172" s="53">
        <f t="shared" si="5"/>
        <v>0</v>
      </c>
      <c r="F172" s="41" t="str">
        <f t="shared" si="4"/>
        <v>项</v>
      </c>
    </row>
    <row r="173" ht="18.75" spans="1:6">
      <c r="A173" s="61" t="s">
        <v>2016</v>
      </c>
      <c r="B173" s="65" t="s">
        <v>2017</v>
      </c>
      <c r="C173" s="57"/>
      <c r="D173" s="57"/>
      <c r="E173" s="53">
        <f t="shared" si="5"/>
        <v>0</v>
      </c>
      <c r="F173" s="41" t="str">
        <f t="shared" si="4"/>
        <v>项</v>
      </c>
    </row>
    <row r="174" ht="18.75" spans="1:6">
      <c r="A174" s="66" t="s">
        <v>2018</v>
      </c>
      <c r="B174" s="67" t="s">
        <v>2019</v>
      </c>
      <c r="C174" s="53">
        <f>C175+C177+C186</f>
        <v>800</v>
      </c>
      <c r="D174" s="53">
        <f>D175+D177+D186</f>
        <v>47703</v>
      </c>
      <c r="E174" s="53">
        <f t="shared" si="5"/>
        <v>48503</v>
      </c>
      <c r="F174" s="41" t="str">
        <f t="shared" si="4"/>
        <v>类</v>
      </c>
    </row>
    <row r="175" ht="18.75" spans="1:6">
      <c r="A175" s="66" t="s">
        <v>2020</v>
      </c>
      <c r="B175" s="65" t="s">
        <v>2021</v>
      </c>
      <c r="C175" s="53">
        <f>C176</f>
        <v>0</v>
      </c>
      <c r="D175" s="53">
        <f>D176</f>
        <v>48000</v>
      </c>
      <c r="E175" s="53">
        <f t="shared" si="5"/>
        <v>48000</v>
      </c>
      <c r="F175" s="41" t="str">
        <f t="shared" si="4"/>
        <v>款</v>
      </c>
    </row>
    <row r="176" ht="37.5" spans="1:6">
      <c r="A176" s="61" t="s">
        <v>2022</v>
      </c>
      <c r="B176" s="65" t="s">
        <v>2023</v>
      </c>
      <c r="C176" s="53"/>
      <c r="D176" s="68">
        <v>48000</v>
      </c>
      <c r="E176" s="53">
        <f t="shared" si="5"/>
        <v>48000</v>
      </c>
      <c r="F176" s="41" t="s">
        <v>174</v>
      </c>
    </row>
    <row r="177" ht="18.75" spans="1:6">
      <c r="A177" s="66" t="s">
        <v>2024</v>
      </c>
      <c r="B177" s="65" t="s">
        <v>2025</v>
      </c>
      <c r="C177" s="53">
        <f>SUM(C178:C185)</f>
        <v>0</v>
      </c>
      <c r="D177" s="53">
        <f>SUM(D178:D185)</f>
        <v>2</v>
      </c>
      <c r="E177" s="53">
        <f t="shared" si="5"/>
        <v>2</v>
      </c>
      <c r="F177" s="41" t="str">
        <f t="shared" ref="F177:F233" si="6">IF(LEN(A177)=3,"类",IF(LEN(A177)=5,"款","项"))</f>
        <v>款</v>
      </c>
    </row>
    <row r="178" ht="18.75" spans="1:6">
      <c r="A178" s="55" t="s">
        <v>2026</v>
      </c>
      <c r="B178" s="65" t="s">
        <v>2027</v>
      </c>
      <c r="C178" s="57"/>
      <c r="D178" s="57"/>
      <c r="E178" s="53">
        <f t="shared" si="5"/>
        <v>0</v>
      </c>
      <c r="F178" s="41" t="str">
        <f t="shared" si="6"/>
        <v>项</v>
      </c>
    </row>
    <row r="179" ht="18.75" spans="1:6">
      <c r="A179" s="55" t="s">
        <v>2028</v>
      </c>
      <c r="B179" s="65" t="s">
        <v>2029</v>
      </c>
      <c r="C179" s="57"/>
      <c r="D179" s="57"/>
      <c r="E179" s="53">
        <f t="shared" si="5"/>
        <v>0</v>
      </c>
      <c r="F179" s="41" t="str">
        <f t="shared" si="6"/>
        <v>项</v>
      </c>
    </row>
    <row r="180" ht="18.75" spans="1:6">
      <c r="A180" s="55" t="s">
        <v>2030</v>
      </c>
      <c r="B180" s="65" t="s">
        <v>2031</v>
      </c>
      <c r="C180" s="57"/>
      <c r="D180" s="57"/>
      <c r="E180" s="53">
        <f t="shared" si="5"/>
        <v>0</v>
      </c>
      <c r="F180" s="41" t="str">
        <f t="shared" si="6"/>
        <v>项</v>
      </c>
    </row>
    <row r="181" ht="18.75" spans="1:6">
      <c r="A181" s="55" t="s">
        <v>2032</v>
      </c>
      <c r="B181" s="65" t="s">
        <v>2033</v>
      </c>
      <c r="C181" s="57"/>
      <c r="D181" s="57"/>
      <c r="E181" s="53">
        <f t="shared" si="5"/>
        <v>0</v>
      </c>
      <c r="F181" s="41" t="str">
        <f t="shared" si="6"/>
        <v>项</v>
      </c>
    </row>
    <row r="182" ht="18.75" spans="1:6">
      <c r="A182" s="55" t="s">
        <v>2034</v>
      </c>
      <c r="B182" s="65" t="s">
        <v>2035</v>
      </c>
      <c r="C182" s="57"/>
      <c r="D182" s="57"/>
      <c r="E182" s="53">
        <f t="shared" si="5"/>
        <v>0</v>
      </c>
      <c r="F182" s="41" t="str">
        <f t="shared" si="6"/>
        <v>项</v>
      </c>
    </row>
    <row r="183" ht="18.75" spans="1:6">
      <c r="A183" s="55" t="s">
        <v>2036</v>
      </c>
      <c r="B183" s="65" t="s">
        <v>2037</v>
      </c>
      <c r="C183" s="57"/>
      <c r="D183" s="57"/>
      <c r="E183" s="53">
        <f t="shared" si="5"/>
        <v>0</v>
      </c>
      <c r="F183" s="41" t="str">
        <f t="shared" si="6"/>
        <v>项</v>
      </c>
    </row>
    <row r="184" ht="18.75" spans="1:6">
      <c r="A184" s="55" t="s">
        <v>2038</v>
      </c>
      <c r="B184" s="65" t="s">
        <v>2039</v>
      </c>
      <c r="C184" s="57"/>
      <c r="D184" s="58">
        <v>2</v>
      </c>
      <c r="E184" s="53">
        <f t="shared" si="5"/>
        <v>2</v>
      </c>
      <c r="F184" s="41" t="str">
        <f t="shared" si="6"/>
        <v>项</v>
      </c>
    </row>
    <row r="185" ht="18.75" spans="1:6">
      <c r="A185" s="55" t="s">
        <v>2040</v>
      </c>
      <c r="B185" s="65" t="s">
        <v>2041</v>
      </c>
      <c r="C185" s="57"/>
      <c r="D185" s="57"/>
      <c r="E185" s="53">
        <f t="shared" si="5"/>
        <v>0</v>
      </c>
      <c r="F185" s="41" t="str">
        <f t="shared" si="6"/>
        <v>项</v>
      </c>
    </row>
    <row r="186" ht="18.75" spans="1:6">
      <c r="A186" s="66" t="s">
        <v>2042</v>
      </c>
      <c r="B186" s="65" t="s">
        <v>2043</v>
      </c>
      <c r="C186" s="53">
        <f>SUM(C187:C197)</f>
        <v>800</v>
      </c>
      <c r="D186" s="53">
        <f>SUM(D187:D197)</f>
        <v>-299</v>
      </c>
      <c r="E186" s="53">
        <f t="shared" si="5"/>
        <v>501</v>
      </c>
      <c r="F186" s="41" t="str">
        <f t="shared" si="6"/>
        <v>款</v>
      </c>
    </row>
    <row r="187" ht="37.5" spans="1:6">
      <c r="A187" s="55" t="s">
        <v>2044</v>
      </c>
      <c r="B187" s="65" t="s">
        <v>2045</v>
      </c>
      <c r="C187" s="57"/>
      <c r="D187" s="57"/>
      <c r="E187" s="53">
        <f t="shared" si="5"/>
        <v>0</v>
      </c>
      <c r="F187" s="41" t="str">
        <f t="shared" si="6"/>
        <v>项</v>
      </c>
    </row>
    <row r="188" ht="18.75" spans="1:6">
      <c r="A188" s="55" t="s">
        <v>2046</v>
      </c>
      <c r="B188" s="65" t="s">
        <v>2047</v>
      </c>
      <c r="C188" s="57">
        <v>200</v>
      </c>
      <c r="D188" s="58">
        <v>-60</v>
      </c>
      <c r="E188" s="53">
        <f t="shared" si="5"/>
        <v>140</v>
      </c>
      <c r="F188" s="41" t="str">
        <f t="shared" si="6"/>
        <v>项</v>
      </c>
    </row>
    <row r="189" ht="18.75" spans="1:6">
      <c r="A189" s="55" t="s">
        <v>2048</v>
      </c>
      <c r="B189" s="65" t="s">
        <v>2049</v>
      </c>
      <c r="C189" s="57"/>
      <c r="D189" s="58">
        <v>148</v>
      </c>
      <c r="E189" s="53">
        <f t="shared" si="5"/>
        <v>148</v>
      </c>
      <c r="F189" s="41" t="str">
        <f t="shared" si="6"/>
        <v>项</v>
      </c>
    </row>
    <row r="190" ht="18.75" spans="1:6">
      <c r="A190" s="55" t="s">
        <v>2050</v>
      </c>
      <c r="B190" s="65" t="s">
        <v>2051</v>
      </c>
      <c r="C190" s="57"/>
      <c r="D190" s="58">
        <v>20</v>
      </c>
      <c r="E190" s="53">
        <f t="shared" si="5"/>
        <v>20</v>
      </c>
      <c r="F190" s="41" t="str">
        <f t="shared" si="6"/>
        <v>项</v>
      </c>
    </row>
    <row r="191" ht="18.75" spans="1:6">
      <c r="A191" s="55" t="s">
        <v>2052</v>
      </c>
      <c r="B191" s="65" t="s">
        <v>2053</v>
      </c>
      <c r="C191" s="57"/>
      <c r="D191" s="57"/>
      <c r="E191" s="53">
        <f t="shared" si="5"/>
        <v>0</v>
      </c>
      <c r="F191" s="41" t="str">
        <f t="shared" si="6"/>
        <v>项</v>
      </c>
    </row>
    <row r="192" ht="18.75" spans="1:6">
      <c r="A192" s="55" t="s">
        <v>2054</v>
      </c>
      <c r="B192" s="65" t="s">
        <v>2055</v>
      </c>
      <c r="C192" s="57">
        <v>100</v>
      </c>
      <c r="D192" s="58">
        <v>-36</v>
      </c>
      <c r="E192" s="53">
        <f t="shared" si="5"/>
        <v>64</v>
      </c>
      <c r="F192" s="41" t="str">
        <f t="shared" si="6"/>
        <v>项</v>
      </c>
    </row>
    <row r="193" ht="18.75" spans="1:6">
      <c r="A193" s="55" t="s">
        <v>2056</v>
      </c>
      <c r="B193" s="65" t="s">
        <v>2057</v>
      </c>
      <c r="C193" s="57"/>
      <c r="D193" s="57"/>
      <c r="E193" s="53">
        <f t="shared" si="5"/>
        <v>0</v>
      </c>
      <c r="F193" s="41" t="str">
        <f t="shared" si="6"/>
        <v>项</v>
      </c>
    </row>
    <row r="194" ht="18.75" spans="1:6">
      <c r="A194" s="55" t="s">
        <v>2058</v>
      </c>
      <c r="B194" s="65" t="s">
        <v>2059</v>
      </c>
      <c r="C194" s="57"/>
      <c r="D194" s="57"/>
      <c r="E194" s="53">
        <f t="shared" si="5"/>
        <v>0</v>
      </c>
      <c r="F194" s="41" t="str">
        <f t="shared" si="6"/>
        <v>项</v>
      </c>
    </row>
    <row r="195" ht="18.75" spans="1:6">
      <c r="A195" s="55" t="s">
        <v>2060</v>
      </c>
      <c r="B195" s="65" t="s">
        <v>2061</v>
      </c>
      <c r="C195" s="57"/>
      <c r="D195" s="57"/>
      <c r="E195" s="53">
        <f t="shared" si="5"/>
        <v>0</v>
      </c>
      <c r="F195" s="41" t="str">
        <f t="shared" si="6"/>
        <v>项</v>
      </c>
    </row>
    <row r="196" ht="18.75" spans="1:6">
      <c r="A196" s="55" t="s">
        <v>2062</v>
      </c>
      <c r="B196" s="65" t="s">
        <v>2063</v>
      </c>
      <c r="C196" s="57"/>
      <c r="D196" s="58">
        <v>90</v>
      </c>
      <c r="E196" s="53">
        <f t="shared" si="5"/>
        <v>90</v>
      </c>
      <c r="F196" s="41" t="str">
        <f t="shared" si="6"/>
        <v>项</v>
      </c>
    </row>
    <row r="197" ht="18.75" spans="1:6">
      <c r="A197" s="55" t="s">
        <v>2064</v>
      </c>
      <c r="B197" s="65" t="s">
        <v>2065</v>
      </c>
      <c r="C197" s="57">
        <v>500</v>
      </c>
      <c r="D197" s="58">
        <v>-461</v>
      </c>
      <c r="E197" s="53">
        <f t="shared" ref="E197:E249" si="7">C197+D197</f>
        <v>39</v>
      </c>
      <c r="F197" s="41" t="str">
        <f t="shared" si="6"/>
        <v>项</v>
      </c>
    </row>
    <row r="198" ht="18.75" spans="1:6">
      <c r="A198" s="55" t="s">
        <v>2066</v>
      </c>
      <c r="B198" s="67" t="s">
        <v>2067</v>
      </c>
      <c r="C198" s="53">
        <f>C199</f>
        <v>498</v>
      </c>
      <c r="D198" s="53">
        <f>D199</f>
        <v>148</v>
      </c>
      <c r="E198" s="53">
        <f t="shared" si="7"/>
        <v>646</v>
      </c>
      <c r="F198" s="41" t="str">
        <f t="shared" si="6"/>
        <v>类</v>
      </c>
    </row>
    <row r="199" ht="18.75" spans="1:6">
      <c r="A199" s="55" t="s">
        <v>2068</v>
      </c>
      <c r="B199" s="65" t="s">
        <v>2069</v>
      </c>
      <c r="C199" s="53">
        <f>SUM(C200:C215)</f>
        <v>498</v>
      </c>
      <c r="D199" s="53">
        <f>SUM(D200:D215)</f>
        <v>148</v>
      </c>
      <c r="E199" s="53">
        <f t="shared" si="7"/>
        <v>646</v>
      </c>
      <c r="F199" s="41" t="str">
        <f t="shared" si="6"/>
        <v>款</v>
      </c>
    </row>
    <row r="200" ht="37.5" spans="1:6">
      <c r="A200" s="55" t="s">
        <v>2070</v>
      </c>
      <c r="B200" s="65" t="s">
        <v>2071</v>
      </c>
      <c r="C200" s="57"/>
      <c r="D200" s="57"/>
      <c r="E200" s="53">
        <f t="shared" si="7"/>
        <v>0</v>
      </c>
      <c r="F200" s="41" t="str">
        <f t="shared" si="6"/>
        <v>项</v>
      </c>
    </row>
    <row r="201" ht="18.75" spans="1:6">
      <c r="A201" s="55" t="s">
        <v>2072</v>
      </c>
      <c r="B201" s="65" t="s">
        <v>2073</v>
      </c>
      <c r="C201" s="57"/>
      <c r="D201" s="57"/>
      <c r="E201" s="53">
        <f t="shared" si="7"/>
        <v>0</v>
      </c>
      <c r="F201" s="41" t="str">
        <f t="shared" si="6"/>
        <v>项</v>
      </c>
    </row>
    <row r="202" ht="18.75" spans="1:6">
      <c r="A202" s="55" t="s">
        <v>2074</v>
      </c>
      <c r="B202" s="65" t="s">
        <v>2075</v>
      </c>
      <c r="C202" s="57"/>
      <c r="D202" s="57"/>
      <c r="E202" s="53">
        <f t="shared" si="7"/>
        <v>0</v>
      </c>
      <c r="F202" s="41" t="str">
        <f t="shared" si="6"/>
        <v>项</v>
      </c>
    </row>
    <row r="203" ht="18.75" spans="1:6">
      <c r="A203" s="55" t="s">
        <v>2076</v>
      </c>
      <c r="B203" s="65" t="s">
        <v>2077</v>
      </c>
      <c r="C203" s="57"/>
      <c r="D203" s="57"/>
      <c r="E203" s="53">
        <f t="shared" si="7"/>
        <v>0</v>
      </c>
      <c r="F203" s="41" t="str">
        <f t="shared" si="6"/>
        <v>项</v>
      </c>
    </row>
    <row r="204" ht="18.75" spans="1:6">
      <c r="A204" s="55" t="s">
        <v>2078</v>
      </c>
      <c r="B204" s="65" t="s">
        <v>2079</v>
      </c>
      <c r="C204" s="57"/>
      <c r="D204" s="57"/>
      <c r="E204" s="53">
        <f t="shared" si="7"/>
        <v>0</v>
      </c>
      <c r="F204" s="41" t="str">
        <f t="shared" si="6"/>
        <v>项</v>
      </c>
    </row>
    <row r="205" ht="18.75" spans="1:6">
      <c r="A205" s="55" t="s">
        <v>2080</v>
      </c>
      <c r="B205" s="65" t="s">
        <v>2081</v>
      </c>
      <c r="C205" s="57"/>
      <c r="D205" s="57"/>
      <c r="E205" s="53">
        <f t="shared" si="7"/>
        <v>0</v>
      </c>
      <c r="F205" s="41" t="str">
        <f t="shared" si="6"/>
        <v>项</v>
      </c>
    </row>
    <row r="206" ht="18.75" spans="1:6">
      <c r="A206" s="55" t="s">
        <v>2082</v>
      </c>
      <c r="B206" s="65" t="s">
        <v>2083</v>
      </c>
      <c r="C206" s="57"/>
      <c r="D206" s="57"/>
      <c r="E206" s="53">
        <f t="shared" si="7"/>
        <v>0</v>
      </c>
      <c r="F206" s="41" t="str">
        <f t="shared" si="6"/>
        <v>项</v>
      </c>
    </row>
    <row r="207" ht="18.75" spans="1:6">
      <c r="A207" s="55" t="s">
        <v>2084</v>
      </c>
      <c r="B207" s="65" t="s">
        <v>2085</v>
      </c>
      <c r="C207" s="57"/>
      <c r="D207" s="57"/>
      <c r="E207" s="53">
        <f t="shared" si="7"/>
        <v>0</v>
      </c>
      <c r="F207" s="41" t="str">
        <f t="shared" si="6"/>
        <v>项</v>
      </c>
    </row>
    <row r="208" ht="18.75" spans="1:6">
      <c r="A208" s="55" t="s">
        <v>2086</v>
      </c>
      <c r="B208" s="65" t="s">
        <v>2087</v>
      </c>
      <c r="C208" s="57"/>
      <c r="D208" s="57"/>
      <c r="E208" s="53">
        <f t="shared" si="7"/>
        <v>0</v>
      </c>
      <c r="F208" s="41" t="str">
        <f t="shared" si="6"/>
        <v>项</v>
      </c>
    </row>
    <row r="209" ht="18.75" spans="1:6">
      <c r="A209" s="55" t="s">
        <v>2088</v>
      </c>
      <c r="B209" s="65" t="s">
        <v>2089</v>
      </c>
      <c r="C209" s="57"/>
      <c r="D209" s="57"/>
      <c r="E209" s="53">
        <f t="shared" si="7"/>
        <v>0</v>
      </c>
      <c r="F209" s="41" t="str">
        <f t="shared" si="6"/>
        <v>项</v>
      </c>
    </row>
    <row r="210" ht="18.75" spans="1:6">
      <c r="A210" s="55" t="s">
        <v>2090</v>
      </c>
      <c r="B210" s="65" t="s">
        <v>2091</v>
      </c>
      <c r="C210" s="57"/>
      <c r="D210" s="57"/>
      <c r="E210" s="53">
        <f t="shared" si="7"/>
        <v>0</v>
      </c>
      <c r="F210" s="41" t="str">
        <f t="shared" si="6"/>
        <v>项</v>
      </c>
    </row>
    <row r="211" ht="18.75" spans="1:6">
      <c r="A211" s="55" t="s">
        <v>2092</v>
      </c>
      <c r="B211" s="65" t="s">
        <v>2093</v>
      </c>
      <c r="C211" s="57"/>
      <c r="D211" s="57"/>
      <c r="E211" s="53">
        <f t="shared" si="7"/>
        <v>0</v>
      </c>
      <c r="F211" s="41" t="str">
        <f t="shared" si="6"/>
        <v>项</v>
      </c>
    </row>
    <row r="212" ht="18.75" spans="1:6">
      <c r="A212" s="55" t="s">
        <v>2094</v>
      </c>
      <c r="B212" s="65" t="s">
        <v>2095</v>
      </c>
      <c r="C212" s="57"/>
      <c r="D212" s="57"/>
      <c r="E212" s="53">
        <f t="shared" si="7"/>
        <v>0</v>
      </c>
      <c r="F212" s="41" t="str">
        <f t="shared" si="6"/>
        <v>项</v>
      </c>
    </row>
    <row r="213" ht="18.75" spans="1:6">
      <c r="A213" s="55" t="s">
        <v>2096</v>
      </c>
      <c r="B213" s="65" t="s">
        <v>2097</v>
      </c>
      <c r="C213" s="57"/>
      <c r="D213" s="57"/>
      <c r="E213" s="53">
        <f t="shared" si="7"/>
        <v>0</v>
      </c>
      <c r="F213" s="41" t="str">
        <f t="shared" si="6"/>
        <v>项</v>
      </c>
    </row>
    <row r="214" ht="37.5" spans="1:6">
      <c r="A214" s="55" t="s">
        <v>2098</v>
      </c>
      <c r="B214" s="65" t="s">
        <v>2099</v>
      </c>
      <c r="C214" s="57">
        <v>498</v>
      </c>
      <c r="D214" s="58">
        <v>148</v>
      </c>
      <c r="E214" s="53">
        <f t="shared" si="7"/>
        <v>646</v>
      </c>
      <c r="F214" s="41" t="str">
        <f t="shared" si="6"/>
        <v>项</v>
      </c>
    </row>
    <row r="215" ht="18.75" spans="1:6">
      <c r="A215" s="55" t="s">
        <v>2100</v>
      </c>
      <c r="B215" s="65" t="s">
        <v>2101</v>
      </c>
      <c r="C215" s="57"/>
      <c r="D215" s="57"/>
      <c r="E215" s="53">
        <f t="shared" si="7"/>
        <v>0</v>
      </c>
      <c r="F215" s="41" t="str">
        <f t="shared" si="6"/>
        <v>项</v>
      </c>
    </row>
    <row r="216" ht="18.75" spans="1:6">
      <c r="A216" s="55" t="s">
        <v>2102</v>
      </c>
      <c r="B216" s="67" t="s">
        <v>2103</v>
      </c>
      <c r="C216" s="53">
        <f>C217</f>
        <v>60</v>
      </c>
      <c r="D216" s="53">
        <f>D217</f>
        <v>47</v>
      </c>
      <c r="E216" s="53">
        <f t="shared" si="7"/>
        <v>107</v>
      </c>
      <c r="F216" s="41" t="str">
        <f t="shared" si="6"/>
        <v>类</v>
      </c>
    </row>
    <row r="217" ht="18.75" spans="1:6">
      <c r="A217" s="55" t="s">
        <v>2104</v>
      </c>
      <c r="B217" s="65" t="s">
        <v>2105</v>
      </c>
      <c r="C217" s="53">
        <f>SUM(C218:C233)</f>
        <v>60</v>
      </c>
      <c r="D217" s="53">
        <f>SUM(D218:D233)</f>
        <v>47</v>
      </c>
      <c r="E217" s="53">
        <f t="shared" si="7"/>
        <v>107</v>
      </c>
      <c r="F217" s="41" t="str">
        <f t="shared" si="6"/>
        <v>款</v>
      </c>
    </row>
    <row r="218" ht="37.5" spans="1:6">
      <c r="A218" s="55" t="s">
        <v>2106</v>
      </c>
      <c r="B218" s="65" t="s">
        <v>2107</v>
      </c>
      <c r="C218" s="57"/>
      <c r="D218" s="57"/>
      <c r="E218" s="53">
        <f t="shared" si="7"/>
        <v>0</v>
      </c>
      <c r="F218" s="41" t="str">
        <f t="shared" si="6"/>
        <v>项</v>
      </c>
    </row>
    <row r="219" ht="18.75" spans="1:6">
      <c r="A219" s="55" t="s">
        <v>2108</v>
      </c>
      <c r="B219" s="65" t="s">
        <v>2109</v>
      </c>
      <c r="C219" s="57"/>
      <c r="D219" s="57"/>
      <c r="E219" s="53">
        <f t="shared" si="7"/>
        <v>0</v>
      </c>
      <c r="F219" s="41" t="str">
        <f t="shared" si="6"/>
        <v>项</v>
      </c>
    </row>
    <row r="220" ht="37.5" spans="1:6">
      <c r="A220" s="55" t="s">
        <v>2110</v>
      </c>
      <c r="B220" s="65" t="s">
        <v>2111</v>
      </c>
      <c r="C220" s="57"/>
      <c r="D220" s="57"/>
      <c r="E220" s="53">
        <f t="shared" si="7"/>
        <v>0</v>
      </c>
      <c r="F220" s="41" t="str">
        <f t="shared" si="6"/>
        <v>项</v>
      </c>
    </row>
    <row r="221" ht="18.75" spans="1:6">
      <c r="A221" s="55" t="s">
        <v>2112</v>
      </c>
      <c r="B221" s="65" t="s">
        <v>2113</v>
      </c>
      <c r="C221" s="57"/>
      <c r="D221" s="57"/>
      <c r="E221" s="53">
        <f t="shared" si="7"/>
        <v>0</v>
      </c>
      <c r="F221" s="41" t="str">
        <f t="shared" si="6"/>
        <v>项</v>
      </c>
    </row>
    <row r="222" ht="18.75" spans="1:6">
      <c r="A222" s="55" t="s">
        <v>2114</v>
      </c>
      <c r="B222" s="65" t="s">
        <v>2115</v>
      </c>
      <c r="C222" s="57"/>
      <c r="D222" s="57"/>
      <c r="E222" s="53">
        <f t="shared" si="7"/>
        <v>0</v>
      </c>
      <c r="F222" s="41" t="str">
        <f t="shared" si="6"/>
        <v>项</v>
      </c>
    </row>
    <row r="223" ht="18.75" spans="1:6">
      <c r="A223" s="55" t="s">
        <v>2116</v>
      </c>
      <c r="B223" s="65" t="s">
        <v>2117</v>
      </c>
      <c r="C223" s="57"/>
      <c r="D223" s="57"/>
      <c r="E223" s="53">
        <f t="shared" si="7"/>
        <v>0</v>
      </c>
      <c r="F223" s="41" t="str">
        <f t="shared" si="6"/>
        <v>项</v>
      </c>
    </row>
    <row r="224" ht="18.75" spans="1:6">
      <c r="A224" s="55" t="s">
        <v>2118</v>
      </c>
      <c r="B224" s="65" t="s">
        <v>2119</v>
      </c>
      <c r="C224" s="57"/>
      <c r="D224" s="57"/>
      <c r="E224" s="53">
        <f t="shared" si="7"/>
        <v>0</v>
      </c>
      <c r="F224" s="41" t="str">
        <f t="shared" si="6"/>
        <v>项</v>
      </c>
    </row>
    <row r="225" ht="18.75" spans="1:6">
      <c r="A225" s="55" t="s">
        <v>2120</v>
      </c>
      <c r="B225" s="65" t="s">
        <v>2121</v>
      </c>
      <c r="C225" s="57"/>
      <c r="D225" s="57"/>
      <c r="E225" s="53">
        <f t="shared" si="7"/>
        <v>0</v>
      </c>
      <c r="F225" s="41" t="str">
        <f t="shared" si="6"/>
        <v>项</v>
      </c>
    </row>
    <row r="226" ht="37.5" spans="1:6">
      <c r="A226" s="55" t="s">
        <v>2122</v>
      </c>
      <c r="B226" s="65" t="s">
        <v>2123</v>
      </c>
      <c r="C226" s="57"/>
      <c r="D226" s="57"/>
      <c r="E226" s="53">
        <f t="shared" si="7"/>
        <v>0</v>
      </c>
      <c r="F226" s="41" t="str">
        <f t="shared" si="6"/>
        <v>项</v>
      </c>
    </row>
    <row r="227" ht="18.75" spans="1:6">
      <c r="A227" s="55" t="s">
        <v>2124</v>
      </c>
      <c r="B227" s="65" t="s">
        <v>2125</v>
      </c>
      <c r="C227" s="57"/>
      <c r="D227" s="57"/>
      <c r="E227" s="53">
        <f t="shared" si="7"/>
        <v>0</v>
      </c>
      <c r="F227" s="41" t="str">
        <f t="shared" si="6"/>
        <v>项</v>
      </c>
    </row>
    <row r="228" ht="18.75" spans="1:6">
      <c r="A228" s="55" t="s">
        <v>2126</v>
      </c>
      <c r="B228" s="65" t="s">
        <v>2127</v>
      </c>
      <c r="C228" s="57"/>
      <c r="D228" s="57"/>
      <c r="E228" s="53">
        <f t="shared" si="7"/>
        <v>0</v>
      </c>
      <c r="F228" s="41" t="str">
        <f t="shared" si="6"/>
        <v>项</v>
      </c>
    </row>
    <row r="229" ht="18.75" spans="1:6">
      <c r="A229" s="55" t="s">
        <v>2128</v>
      </c>
      <c r="B229" s="65" t="s">
        <v>2129</v>
      </c>
      <c r="C229" s="57"/>
      <c r="D229" s="57"/>
      <c r="E229" s="53">
        <f t="shared" si="7"/>
        <v>0</v>
      </c>
      <c r="F229" s="41" t="str">
        <f t="shared" si="6"/>
        <v>项</v>
      </c>
    </row>
    <row r="230" ht="18.75" spans="1:6">
      <c r="A230" s="55" t="s">
        <v>2130</v>
      </c>
      <c r="B230" s="65" t="s">
        <v>2131</v>
      </c>
      <c r="C230" s="57"/>
      <c r="D230" s="57"/>
      <c r="E230" s="53">
        <f t="shared" si="7"/>
        <v>0</v>
      </c>
      <c r="F230" s="41" t="str">
        <f t="shared" si="6"/>
        <v>项</v>
      </c>
    </row>
    <row r="231" ht="18.75" spans="1:6">
      <c r="A231" s="55" t="s">
        <v>2132</v>
      </c>
      <c r="B231" s="65" t="s">
        <v>2133</v>
      </c>
      <c r="C231" s="57"/>
      <c r="D231" s="57"/>
      <c r="E231" s="53">
        <f t="shared" si="7"/>
        <v>0</v>
      </c>
      <c r="F231" s="41" t="str">
        <f t="shared" si="6"/>
        <v>项</v>
      </c>
    </row>
    <row r="232" ht="37.5" spans="1:6">
      <c r="A232" s="55" t="s">
        <v>2134</v>
      </c>
      <c r="B232" s="65" t="s">
        <v>2135</v>
      </c>
      <c r="C232" s="57">
        <v>60</v>
      </c>
      <c r="D232" s="58">
        <v>47</v>
      </c>
      <c r="E232" s="53">
        <f t="shared" si="7"/>
        <v>107</v>
      </c>
      <c r="F232" s="41" t="str">
        <f t="shared" si="6"/>
        <v>项</v>
      </c>
    </row>
    <row r="233" ht="18.75" spans="1:6">
      <c r="A233" s="55" t="s">
        <v>2136</v>
      </c>
      <c r="B233" s="65" t="s">
        <v>2137</v>
      </c>
      <c r="C233" s="57"/>
      <c r="D233" s="57"/>
      <c r="E233" s="53">
        <f t="shared" si="7"/>
        <v>0</v>
      </c>
      <c r="F233" s="41" t="str">
        <f t="shared" si="6"/>
        <v>项</v>
      </c>
    </row>
    <row r="234" ht="18.75" spans="1:6">
      <c r="A234" s="55" t="s">
        <v>2138</v>
      </c>
      <c r="B234" s="67" t="s">
        <v>2139</v>
      </c>
      <c r="C234" s="57">
        <f>C235+C238</f>
        <v>0</v>
      </c>
      <c r="D234" s="57">
        <f>D235+D238</f>
        <v>19404</v>
      </c>
      <c r="E234" s="53">
        <f t="shared" si="7"/>
        <v>19404</v>
      </c>
      <c r="F234" s="41" t="s">
        <v>170</v>
      </c>
    </row>
    <row r="235" ht="18.75" spans="1:6">
      <c r="A235" s="55" t="s">
        <v>2140</v>
      </c>
      <c r="B235" s="69" t="s">
        <v>2141</v>
      </c>
      <c r="C235" s="57">
        <f>SUM(C236:C237)</f>
        <v>0</v>
      </c>
      <c r="D235" s="57">
        <f>SUM(D236:D237)</f>
        <v>19000</v>
      </c>
      <c r="E235" s="53">
        <f t="shared" si="7"/>
        <v>19000</v>
      </c>
      <c r="F235" s="41" t="s">
        <v>172</v>
      </c>
    </row>
    <row r="236" ht="18.75" spans="1:6">
      <c r="A236" s="55" t="s">
        <v>2142</v>
      </c>
      <c r="B236" s="65" t="s">
        <v>2143</v>
      </c>
      <c r="C236" s="57"/>
      <c r="D236" s="58">
        <v>13000</v>
      </c>
      <c r="E236" s="53">
        <f t="shared" si="7"/>
        <v>13000</v>
      </c>
      <c r="F236" s="41" t="s">
        <v>174</v>
      </c>
    </row>
    <row r="237" ht="18.75" spans="1:6">
      <c r="A237" s="55" t="s">
        <v>2144</v>
      </c>
      <c r="B237" s="65" t="s">
        <v>2145</v>
      </c>
      <c r="C237" s="57"/>
      <c r="D237" s="58">
        <v>6000</v>
      </c>
      <c r="E237" s="53">
        <f t="shared" si="7"/>
        <v>6000</v>
      </c>
      <c r="F237" s="41" t="s">
        <v>174</v>
      </c>
    </row>
    <row r="238" ht="18.75" spans="1:6">
      <c r="A238" s="55" t="s">
        <v>2146</v>
      </c>
      <c r="B238" s="65" t="s">
        <v>2147</v>
      </c>
      <c r="C238" s="57">
        <f>SUM(C239:C240)</f>
        <v>0</v>
      </c>
      <c r="D238" s="57">
        <f>SUM(D239:D240)</f>
        <v>404</v>
      </c>
      <c r="E238" s="53">
        <f t="shared" si="7"/>
        <v>404</v>
      </c>
      <c r="F238" s="41" t="s">
        <v>172</v>
      </c>
    </row>
    <row r="239" ht="18.75" spans="1:6">
      <c r="A239" s="55" t="s">
        <v>2148</v>
      </c>
      <c r="B239" s="65" t="s">
        <v>2149</v>
      </c>
      <c r="C239" s="57"/>
      <c r="D239" s="58">
        <v>136</v>
      </c>
      <c r="E239" s="53">
        <f t="shared" si="7"/>
        <v>136</v>
      </c>
      <c r="F239" s="41" t="s">
        <v>174</v>
      </c>
    </row>
    <row r="240" ht="18.75" spans="1:6">
      <c r="A240" s="55" t="s">
        <v>2150</v>
      </c>
      <c r="B240" s="65" t="s">
        <v>2151</v>
      </c>
      <c r="C240" s="57"/>
      <c r="D240" s="58">
        <v>268</v>
      </c>
      <c r="E240" s="53">
        <f t="shared" si="7"/>
        <v>268</v>
      </c>
      <c r="F240" s="41" t="s">
        <v>174</v>
      </c>
    </row>
    <row r="241" ht="18.75" spans="1:6">
      <c r="A241" s="55"/>
      <c r="B241" s="70" t="s">
        <v>2152</v>
      </c>
      <c r="C241" s="53">
        <f>SUM(C4,C20,C32,C39,C94,C118,C170,C174,C198,C216,C234)</f>
        <v>23595</v>
      </c>
      <c r="D241" s="53">
        <f>SUM(D4,D20,D32,D39,D94,D118,D170,D174,D198,D216,D234)</f>
        <v>96788</v>
      </c>
      <c r="E241" s="53">
        <f t="shared" si="7"/>
        <v>120383</v>
      </c>
      <c r="F241" s="41" t="s">
        <v>170</v>
      </c>
    </row>
    <row r="242" ht="18.75" spans="1:6">
      <c r="A242" s="51" t="s">
        <v>2153</v>
      </c>
      <c r="B242" s="71" t="s">
        <v>2154</v>
      </c>
      <c r="C242" s="53">
        <f>SUM(C243:C245)</f>
        <v>19997</v>
      </c>
      <c r="D242" s="53">
        <f>SUM(D243:D245)</f>
        <v>-9328</v>
      </c>
      <c r="E242" s="53">
        <f t="shared" si="7"/>
        <v>10669</v>
      </c>
      <c r="F242" s="41" t="s">
        <v>170</v>
      </c>
    </row>
    <row r="243" ht="18.75" spans="1:5">
      <c r="A243" s="55" t="s">
        <v>2155</v>
      </c>
      <c r="B243" s="72" t="s">
        <v>2156</v>
      </c>
      <c r="C243" s="57"/>
      <c r="D243" s="57">
        <v>-41311</v>
      </c>
      <c r="E243" s="53">
        <f t="shared" si="7"/>
        <v>-41311</v>
      </c>
    </row>
    <row r="244" ht="18.75" spans="1:5">
      <c r="A244" s="55" t="s">
        <v>2157</v>
      </c>
      <c r="B244" s="72" t="s">
        <v>2158</v>
      </c>
      <c r="C244" s="57">
        <f>19297+700</f>
        <v>19997</v>
      </c>
      <c r="D244" s="57">
        <v>31983</v>
      </c>
      <c r="E244" s="53">
        <f t="shared" si="7"/>
        <v>51980</v>
      </c>
    </row>
    <row r="245" ht="18.75" spans="1:5">
      <c r="A245" s="55" t="s">
        <v>2159</v>
      </c>
      <c r="B245" s="72" t="s">
        <v>2160</v>
      </c>
      <c r="C245" s="57"/>
      <c r="D245" s="57"/>
      <c r="E245" s="53">
        <f t="shared" si="7"/>
        <v>0</v>
      </c>
    </row>
    <row r="246" ht="18.75" spans="1:5">
      <c r="A246" s="55" t="s">
        <v>2161</v>
      </c>
      <c r="B246" s="73" t="s">
        <v>2162</v>
      </c>
      <c r="C246" s="53">
        <f>SUM(C247:C248)</f>
        <v>0</v>
      </c>
      <c r="D246" s="53">
        <f>SUM(D247:D248)</f>
        <v>0</v>
      </c>
      <c r="E246" s="53">
        <f t="shared" si="7"/>
        <v>0</v>
      </c>
    </row>
    <row r="247" ht="18.75" spans="1:5">
      <c r="A247" s="55"/>
      <c r="B247" s="72" t="s">
        <v>2163</v>
      </c>
      <c r="C247" s="53"/>
      <c r="D247" s="53"/>
      <c r="E247" s="53">
        <f t="shared" si="7"/>
        <v>0</v>
      </c>
    </row>
    <row r="248" ht="18.75" spans="1:5">
      <c r="A248" s="55"/>
      <c r="B248" s="72" t="s">
        <v>2164</v>
      </c>
      <c r="C248" s="57"/>
      <c r="D248" s="57"/>
      <c r="E248" s="53">
        <f t="shared" si="7"/>
        <v>0</v>
      </c>
    </row>
    <row r="249" ht="18.75" spans="1:6">
      <c r="A249" s="74"/>
      <c r="B249" s="70" t="s">
        <v>2165</v>
      </c>
      <c r="C249" s="53">
        <f>SUM(C241:C242,C246)</f>
        <v>43592</v>
      </c>
      <c r="D249" s="53">
        <f>SUM(D241:D242,D246)</f>
        <v>87460</v>
      </c>
      <c r="E249" s="53">
        <f t="shared" si="7"/>
        <v>131052</v>
      </c>
      <c r="F249" s="39"/>
    </row>
  </sheetData>
  <mergeCells count="1">
    <mergeCell ref="A1:E1"/>
  </mergeCells>
  <conditionalFormatting sqref="B235">
    <cfRule type="expression" dxfId="0" priority="3" stopIfTrue="1">
      <formula>"len($A:$A)=3"</formula>
    </cfRule>
  </conditionalFormatting>
  <conditionalFormatting sqref="B246">
    <cfRule type="expression" dxfId="0" priority="5" stopIfTrue="1">
      <formula>"len($A:$A)=3"</formula>
    </cfRule>
  </conditionalFormatting>
  <conditionalFormatting sqref="C246:C247">
    <cfRule type="expression" dxfId="0" priority="4" stopIfTrue="1">
      <formula>"len($A:$A)=3"</formula>
    </cfRule>
  </conditionalFormatting>
  <conditionalFormatting sqref="D246:D247">
    <cfRule type="expression" dxfId="0" priority="1" stopIfTrue="1">
      <formula>"len($A:$A)=3"</formula>
    </cfRule>
  </conditionalFormatting>
  <printOptions horizontalCentered="1"/>
  <pageMargins left="0.786805555555556" right="0.786805555555556" top="0.747916666666667" bottom="0.747916666666667" header="0.313888888888889" footer="0.313888888888889"/>
  <pageSetup paperSize="9" scale="75"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Y29" sqref="Y29"/>
    </sheetView>
  </sheetViews>
  <sheetFormatPr defaultColWidth="8" defaultRowHeight="14.25" outlineLevelRow="6"/>
  <cols>
    <col min="1" max="1" width="8" style="1"/>
    <col min="2" max="2" width="6.96666666666667" style="1" customWidth="1"/>
    <col min="3" max="3" width="7.76666666666667" style="1" customWidth="1"/>
    <col min="4" max="16" width="6.5" style="1" customWidth="1"/>
    <col min="17" max="17" width="7.425" style="1" customWidth="1"/>
    <col min="18" max="18" width="7.54166666666667" style="1" customWidth="1"/>
    <col min="19" max="19" width="7.65833333333333" style="1" customWidth="1"/>
    <col min="20" max="16384" width="8" style="1"/>
  </cols>
  <sheetData>
    <row r="1" ht="27" spans="1:19">
      <c r="A1" s="2" t="s">
        <v>2166</v>
      </c>
      <c r="B1" s="3"/>
      <c r="C1" s="3"/>
      <c r="D1" s="3"/>
      <c r="E1" s="3"/>
      <c r="F1" s="3"/>
      <c r="G1" s="3"/>
      <c r="H1" s="3"/>
      <c r="I1" s="3"/>
      <c r="J1" s="3"/>
      <c r="K1" s="3"/>
      <c r="L1" s="3"/>
      <c r="M1" s="3"/>
      <c r="N1" s="3"/>
      <c r="O1" s="3"/>
      <c r="P1" s="3"/>
      <c r="Q1" s="3"/>
      <c r="R1" s="3"/>
      <c r="S1" s="3"/>
    </row>
    <row r="2" spans="1:19">
      <c r="A2" s="4" t="s">
        <v>17</v>
      </c>
      <c r="B2" s="4"/>
      <c r="C2" s="4"/>
      <c r="D2" s="4"/>
      <c r="E2" s="17"/>
      <c r="F2" s="17"/>
      <c r="G2" s="5" t="s">
        <v>18</v>
      </c>
      <c r="H2" s="5"/>
      <c r="I2" s="5"/>
      <c r="J2" s="5"/>
      <c r="K2" s="17"/>
      <c r="L2" s="17"/>
      <c r="M2" s="17"/>
      <c r="N2" s="17"/>
      <c r="O2" s="17"/>
      <c r="P2" s="17"/>
      <c r="Q2" s="17" t="s">
        <v>2167</v>
      </c>
      <c r="R2" s="17"/>
      <c r="S2" s="17"/>
    </row>
    <row r="3" spans="1:19">
      <c r="A3" s="18" t="s">
        <v>2168</v>
      </c>
      <c r="B3" s="19" t="s">
        <v>2169</v>
      </c>
      <c r="C3" s="20"/>
      <c r="D3" s="20"/>
      <c r="E3" s="21" t="s">
        <v>2170</v>
      </c>
      <c r="F3" s="22"/>
      <c r="G3" s="23"/>
      <c r="H3" s="24" t="s">
        <v>2171</v>
      </c>
      <c r="I3" s="33"/>
      <c r="J3" s="33"/>
      <c r="K3" s="33"/>
      <c r="L3" s="33"/>
      <c r="M3" s="33"/>
      <c r="N3" s="22"/>
      <c r="O3" s="22"/>
      <c r="P3" s="23"/>
      <c r="Q3" s="19" t="s">
        <v>2172</v>
      </c>
      <c r="R3" s="20"/>
      <c r="S3" s="20"/>
    </row>
    <row r="4" spans="1:19">
      <c r="A4" s="25"/>
      <c r="B4" s="26" t="s">
        <v>87</v>
      </c>
      <c r="C4" s="26" t="s">
        <v>2173</v>
      </c>
      <c r="D4" s="26" t="s">
        <v>2174</v>
      </c>
      <c r="E4" s="26" t="s">
        <v>87</v>
      </c>
      <c r="F4" s="26" t="s">
        <v>2173</v>
      </c>
      <c r="G4" s="26" t="s">
        <v>2174</v>
      </c>
      <c r="H4" s="26" t="s">
        <v>87</v>
      </c>
      <c r="I4" s="21" t="s">
        <v>2175</v>
      </c>
      <c r="J4" s="34"/>
      <c r="K4" s="34"/>
      <c r="L4" s="35"/>
      <c r="M4" s="21" t="s">
        <v>2176</v>
      </c>
      <c r="N4" s="34"/>
      <c r="O4" s="34"/>
      <c r="P4" s="35"/>
      <c r="Q4" s="26" t="s">
        <v>87</v>
      </c>
      <c r="R4" s="26" t="s">
        <v>2173</v>
      </c>
      <c r="S4" s="26" t="s">
        <v>2174</v>
      </c>
    </row>
    <row r="5" spans="1:19">
      <c r="A5" s="25"/>
      <c r="B5" s="27"/>
      <c r="C5" s="27"/>
      <c r="D5" s="27"/>
      <c r="E5" s="27"/>
      <c r="F5" s="27"/>
      <c r="G5" s="27"/>
      <c r="H5" s="27"/>
      <c r="I5" s="26" t="s">
        <v>2177</v>
      </c>
      <c r="J5" s="21" t="s">
        <v>2173</v>
      </c>
      <c r="K5" s="35"/>
      <c r="L5" s="19" t="s">
        <v>2174</v>
      </c>
      <c r="M5" s="26" t="s">
        <v>2177</v>
      </c>
      <c r="N5" s="21" t="s">
        <v>2173</v>
      </c>
      <c r="O5" s="35"/>
      <c r="P5" s="18" t="s">
        <v>2174</v>
      </c>
      <c r="Q5" s="27"/>
      <c r="R5" s="27"/>
      <c r="S5" s="27"/>
    </row>
    <row r="6" spans="1:19">
      <c r="A6" s="28"/>
      <c r="B6" s="29"/>
      <c r="C6" s="29"/>
      <c r="D6" s="29"/>
      <c r="E6" s="29"/>
      <c r="F6" s="29"/>
      <c r="G6" s="29"/>
      <c r="H6" s="29"/>
      <c r="I6" s="29"/>
      <c r="J6" s="29" t="s">
        <v>2178</v>
      </c>
      <c r="K6" s="29" t="s">
        <v>2179</v>
      </c>
      <c r="L6" s="19"/>
      <c r="M6" s="29"/>
      <c r="N6" s="19" t="s">
        <v>2178</v>
      </c>
      <c r="O6" s="19" t="s">
        <v>2179</v>
      </c>
      <c r="P6" s="28"/>
      <c r="Q6" s="29"/>
      <c r="R6" s="29"/>
      <c r="S6" s="29"/>
    </row>
    <row r="7" spans="1:19">
      <c r="A7" s="30" t="s">
        <v>2180</v>
      </c>
      <c r="B7" s="30">
        <f>C7+D7</f>
        <v>207483</v>
      </c>
      <c r="C7" s="31">
        <v>192483</v>
      </c>
      <c r="D7" s="31">
        <v>15000</v>
      </c>
      <c r="E7" s="30"/>
      <c r="F7" s="30"/>
      <c r="G7" s="30"/>
      <c r="H7" s="32">
        <f>I7+M7</f>
        <v>98000</v>
      </c>
      <c r="I7" s="32">
        <f>J7+K7+L7</f>
        <v>0</v>
      </c>
      <c r="J7" s="30"/>
      <c r="K7" s="30"/>
      <c r="L7" s="30"/>
      <c r="M7" s="32">
        <f>N7+O7+P7</f>
        <v>98000</v>
      </c>
      <c r="N7" s="32"/>
      <c r="O7" s="32">
        <v>0</v>
      </c>
      <c r="P7" s="32">
        <v>98000</v>
      </c>
      <c r="Q7" s="32">
        <f>R7+S7</f>
        <v>305483</v>
      </c>
      <c r="R7" s="32">
        <f>C7-F7+J7+K7+N7+O7</f>
        <v>192483</v>
      </c>
      <c r="S7" s="32">
        <f>D7-G7+L7+P7</f>
        <v>113000</v>
      </c>
    </row>
  </sheetData>
  <mergeCells count="26">
    <mergeCell ref="A1:S1"/>
    <mergeCell ref="A2:D2"/>
    <mergeCell ref="G2:J2"/>
    <mergeCell ref="B3:D3"/>
    <mergeCell ref="E3:G3"/>
    <mergeCell ref="H3:P3"/>
    <mergeCell ref="Q3:S3"/>
    <mergeCell ref="I4:L4"/>
    <mergeCell ref="M4:P4"/>
    <mergeCell ref="J5:K5"/>
    <mergeCell ref="N5:O5"/>
    <mergeCell ref="A3:A6"/>
    <mergeCell ref="B4:B6"/>
    <mergeCell ref="C4:C6"/>
    <mergeCell ref="D4:D6"/>
    <mergeCell ref="E4:E6"/>
    <mergeCell ref="F4:F6"/>
    <mergeCell ref="G4:G6"/>
    <mergeCell ref="H4:H6"/>
    <mergeCell ref="I5:I6"/>
    <mergeCell ref="L5:L6"/>
    <mergeCell ref="M5:M6"/>
    <mergeCell ref="P5:P6"/>
    <mergeCell ref="Q4:Q6"/>
    <mergeCell ref="R4:R6"/>
    <mergeCell ref="S4:S6"/>
  </mergeCells>
  <pageMargins left="0.349305555555556" right="0.309027777777778" top="1" bottom="1" header="0.509027777777778" footer="0.509027777777778"/>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N20" sqref="N20"/>
    </sheetView>
  </sheetViews>
  <sheetFormatPr defaultColWidth="8" defaultRowHeight="14.25" outlineLevelRow="5"/>
  <cols>
    <col min="1" max="1" width="10.55" style="1" customWidth="1"/>
    <col min="2" max="2" width="10.6666666666667" style="1" customWidth="1"/>
    <col min="3" max="3" width="11.3083333333333" style="1" customWidth="1"/>
    <col min="4" max="4" width="9.73333333333333" style="1" customWidth="1"/>
    <col min="5" max="5" width="9.85" style="1" customWidth="1"/>
    <col min="6" max="6" width="8" style="1"/>
    <col min="7" max="7" width="9.96666666666667" style="1" customWidth="1"/>
    <col min="8" max="8" width="11.2416666666667" style="1" customWidth="1"/>
    <col min="9" max="9" width="8.875" style="1"/>
    <col min="10" max="10" width="12.8083333333333" style="1" customWidth="1"/>
    <col min="11" max="11" width="13.7916666666667" style="1" customWidth="1"/>
    <col min="12" max="16384" width="8" style="1"/>
  </cols>
  <sheetData>
    <row r="1" ht="27" spans="1:11">
      <c r="A1" s="2" t="s">
        <v>2181</v>
      </c>
      <c r="B1" s="3"/>
      <c r="C1" s="3"/>
      <c r="D1" s="3"/>
      <c r="E1" s="3"/>
      <c r="F1" s="3"/>
      <c r="G1" s="3"/>
      <c r="H1" s="3"/>
      <c r="I1" s="3"/>
      <c r="J1" s="3"/>
      <c r="K1" s="3"/>
    </row>
    <row r="2" spans="1:11">
      <c r="A2" s="4" t="s">
        <v>17</v>
      </c>
      <c r="B2" s="4"/>
      <c r="C2" s="4"/>
      <c r="D2" s="4"/>
      <c r="E2" s="5" t="s">
        <v>18</v>
      </c>
      <c r="F2" s="5"/>
      <c r="G2" s="5"/>
      <c r="H2" s="5"/>
      <c r="I2" s="17"/>
      <c r="J2" s="17" t="s">
        <v>2167</v>
      </c>
      <c r="K2" s="17"/>
    </row>
    <row r="3" ht="15.75" spans="1:11">
      <c r="A3" s="6" t="s">
        <v>2182</v>
      </c>
      <c r="B3" s="7" t="s">
        <v>2183</v>
      </c>
      <c r="C3" s="7"/>
      <c r="D3" s="7"/>
      <c r="E3" s="8" t="s">
        <v>2184</v>
      </c>
      <c r="F3" s="9"/>
      <c r="G3" s="9"/>
      <c r="H3" s="9"/>
      <c r="I3" s="7" t="s">
        <v>2185</v>
      </c>
      <c r="J3" s="7"/>
      <c r="K3" s="7"/>
    </row>
    <row r="4" spans="1:11">
      <c r="A4" s="10"/>
      <c r="B4" s="11" t="s">
        <v>87</v>
      </c>
      <c r="C4" s="11" t="s">
        <v>2173</v>
      </c>
      <c r="D4" s="11" t="s">
        <v>2174</v>
      </c>
      <c r="E4" s="11" t="s">
        <v>87</v>
      </c>
      <c r="F4" s="11" t="s">
        <v>2173</v>
      </c>
      <c r="G4" s="9"/>
      <c r="H4" s="11" t="s">
        <v>2174</v>
      </c>
      <c r="I4" s="11" t="s">
        <v>87</v>
      </c>
      <c r="J4" s="11" t="s">
        <v>2173</v>
      </c>
      <c r="K4" s="11" t="s">
        <v>2174</v>
      </c>
    </row>
    <row r="5" spans="1:11">
      <c r="A5" s="12"/>
      <c r="B5" s="11"/>
      <c r="C5" s="11"/>
      <c r="D5" s="11"/>
      <c r="E5" s="9"/>
      <c r="F5" s="11" t="s">
        <v>2178</v>
      </c>
      <c r="G5" s="11" t="s">
        <v>2179</v>
      </c>
      <c r="H5" s="9"/>
      <c r="I5" s="11"/>
      <c r="J5" s="11"/>
      <c r="K5" s="11"/>
    </row>
    <row r="6" ht="15.75" spans="1:11">
      <c r="A6" s="13" t="s">
        <v>2180</v>
      </c>
      <c r="B6" s="14">
        <f>SUM(C6:D6)</f>
        <v>188691.88</v>
      </c>
      <c r="C6" s="15">
        <v>173691.88</v>
      </c>
      <c r="D6" s="15">
        <v>15000</v>
      </c>
      <c r="E6" s="14">
        <f>F6+G6+H6</f>
        <v>98000</v>
      </c>
      <c r="F6" s="13"/>
      <c r="G6" s="13">
        <v>0</v>
      </c>
      <c r="H6" s="16">
        <v>98000</v>
      </c>
      <c r="I6" s="13">
        <f>J6+K6</f>
        <v>286691.88</v>
      </c>
      <c r="J6" s="13">
        <f>C6+F6+G6</f>
        <v>173691.88</v>
      </c>
      <c r="K6" s="14">
        <f>D6+H6</f>
        <v>113000</v>
      </c>
    </row>
  </sheetData>
  <mergeCells count="16">
    <mergeCell ref="A1:K1"/>
    <mergeCell ref="A2:D2"/>
    <mergeCell ref="E2:H2"/>
    <mergeCell ref="B3:D3"/>
    <mergeCell ref="E3:H3"/>
    <mergeCell ref="I3:K3"/>
    <mergeCell ref="F4:G4"/>
    <mergeCell ref="A3:A5"/>
    <mergeCell ref="B4:B5"/>
    <mergeCell ref="C4:C5"/>
    <mergeCell ref="D4:D5"/>
    <mergeCell ref="E4:E5"/>
    <mergeCell ref="H4:H5"/>
    <mergeCell ref="I4:I5"/>
    <mergeCell ref="J4:J5"/>
    <mergeCell ref="K4:K5"/>
  </mergeCells>
  <pageMargins left="0.938888888888889" right="0.75" top="1" bottom="1" header="0.509027777777778" footer="0.5090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13</vt:i4>
      </vt:variant>
    </vt:vector>
  </HeadingPairs>
  <TitlesOfParts>
    <vt:vector size="13" baseType="lpstr">
      <vt:lpstr>封面</vt:lpstr>
      <vt:lpstr>目录</vt:lpstr>
      <vt:lpstr>公共预算平衡表1</vt:lpstr>
      <vt:lpstr>分部门收入（公共预算收入）2</vt:lpstr>
      <vt:lpstr>汇总变动表 3</vt:lpstr>
      <vt:lpstr>基本支出变动表4 </vt:lpstr>
      <vt:lpstr>项目支出变动表 5</vt:lpstr>
      <vt:lpstr>经济分类（基本支出）6</vt:lpstr>
      <vt:lpstr>社会保险基金预算调整表7</vt:lpstr>
      <vt:lpstr>政府性基金收入8</vt:lpstr>
      <vt:lpstr>政府性基金支出9</vt:lpstr>
      <vt:lpstr>政府债务限额10</vt:lpstr>
      <vt:lpstr>政府债务余额11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Lewn</dc:creator>
  <cp:lastModifiedBy>李欣岭</cp:lastModifiedBy>
  <dcterms:created xsi:type="dcterms:W3CDTF">2018-11-19T02:52:00Z</dcterms:created>
  <cp:lastPrinted>2019-09-25T09:35:00Z</cp:lastPrinted>
  <dcterms:modified xsi:type="dcterms:W3CDTF">2024-03-07T09:23:46Z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704146C328164E6AB6561F88284A18F8_12</vt:lpwstr>
  </property>
</Properties>
</file>